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Ivanovice na hané rev 2\final rev 2\"/>
    </mc:Choice>
  </mc:AlternateContent>
  <xr:revisionPtr revIDLastSave="0" documentId="13_ncr:1_{E41DBBCD-F807-49CE-94FC-2F33ED5878F9}" xr6:coauthVersionLast="47" xr6:coauthVersionMax="47" xr10:uidLastSave="{00000000-0000-0000-0000-000000000000}"/>
  <bookViews>
    <workbookView xWindow="28680" yWindow="-120" windowWidth="29040" windowHeight="15720" tabRatio="921" xr2:uid="{00000000-000D-0000-FFFF-FFFF00000000}"/>
  </bookViews>
  <sheets>
    <sheet name="Rekapitulace stavby" sheetId="1" r:id="rId1"/>
    <sheet name="61.1.1 - učebna informati..." sheetId="2" r:id="rId2"/>
    <sheet name="61.1.2 - učebna informati..." sheetId="3" r:id="rId3"/>
    <sheet name="61.2.1 - jazyková učebna ..." sheetId="4" r:id="rId4"/>
    <sheet name="61.3.1 - kabinet jazykové..." sheetId="5" r:id="rId5"/>
    <sheet name="61.2,3.2 - jazyková učebn..." sheetId="6" r:id="rId6"/>
    <sheet name="61.4.1 - učebna přírodopi..." sheetId="7" r:id="rId7"/>
    <sheet name="61.5.1 - kabinet přírodop..." sheetId="8" r:id="rId8"/>
    <sheet name="61.6.1 - kabinet jazyků d..." sheetId="9" r:id="rId9"/>
    <sheet name="61.4,5,6.2 - učebna příro..." sheetId="10" r:id="rId10"/>
    <sheet name="61.7.1 - jazyková učebna ..." sheetId="11" r:id="rId11"/>
    <sheet name="61.7.2 - jazyková učebna ..." sheetId="12" r:id="rId12"/>
    <sheet name="61.8.1 - učebna chemie - ..." sheetId="13" r:id="rId13"/>
    <sheet name="61.9.1 - kabinet chemie -..." sheetId="14" r:id="rId14"/>
    <sheet name="61.8,9.2 - učebna chemie,..." sheetId="15" r:id="rId15"/>
    <sheet name="61.10.1 - učebna fyziky d..." sheetId="16" r:id="rId16"/>
    <sheet name="61.11.1 - kabinet fyziky ..." sheetId="17" r:id="rId17"/>
    <sheet name="61.10,11.2 - učebna fyzik..." sheetId="18" r:id="rId18"/>
    <sheet name="61.12.1 - kabinet informa..." sheetId="19" r:id="rId19"/>
    <sheet name="61.12.2 - kabinet informa..." sheetId="20" r:id="rId20"/>
    <sheet name="61.13.1 - cvičná kuchyň d..." sheetId="21" r:id="rId21"/>
    <sheet name="61.13.2 - cvičná kuchyň d..." sheetId="22" r:id="rId22"/>
    <sheet name="61.14.1 - chodba 1. NP - ..." sheetId="23" r:id="rId23"/>
    <sheet name="61.14.2 - chodba 1. NP - ..." sheetId="24" r:id="rId24"/>
    <sheet name="61.15.1 - chodba 2. NP - ..." sheetId="25" r:id="rId25"/>
    <sheet name="61.15.2 - chodba 2. NP - ..." sheetId="26" r:id="rId26"/>
    <sheet name="61.16.1 - chodba 3. NP - ..." sheetId="27" r:id="rId27"/>
    <sheet name="61.16.2 - chodba 3. NP - ..." sheetId="28" r:id="rId28"/>
    <sheet name="61.17.1 - WC pro handicap..." sheetId="29" r:id="rId29"/>
    <sheet name="61.17.2 - WC pro handicap..." sheetId="30" r:id="rId30"/>
    <sheet name="61.18.1 - WC 1.NP - stavba" sheetId="31" r:id="rId31"/>
    <sheet name="61.18.2 - WC 1.NP - elektro" sheetId="32" r:id="rId32"/>
    <sheet name="61.19.1 - WC 2.NP - stavba" sheetId="33" r:id="rId33"/>
    <sheet name="61.19.2 - WC 2.NP - elektro" sheetId="34" r:id="rId34"/>
    <sheet name="61.20.1 - WC 3.NP - stavba" sheetId="35" r:id="rId35"/>
    <sheet name="61.20.2 - WC 3.NP - elektro" sheetId="36" r:id="rId36"/>
    <sheet name="61.21.1 - Poradenské prac..." sheetId="37" r:id="rId37"/>
  </sheets>
  <definedNames>
    <definedName name="_xlnm._FilterDatabase" localSheetId="1" hidden="1">'61.1.1 - učebna informati...'!$C$143:$K$298</definedName>
    <definedName name="_xlnm._FilterDatabase" localSheetId="2" hidden="1">'61.1.2 - učebna informati...'!$C$143:$K$580</definedName>
    <definedName name="_xlnm._FilterDatabase" localSheetId="17" hidden="1">'61.10,11.2 - učebna fyzik...'!$C$143:$K$570</definedName>
    <definedName name="_xlnm._FilterDatabase" localSheetId="15" hidden="1">'61.10.1 - učebna fyziky d...'!$C$140:$K$266</definedName>
    <definedName name="_xlnm._FilterDatabase" localSheetId="16" hidden="1">'61.11.1 - kabinet fyziky ...'!$C$140:$K$246</definedName>
    <definedName name="_xlnm._FilterDatabase" localSheetId="18" hidden="1">'61.12.1 - kabinet informa...'!$C$141:$K$250</definedName>
    <definedName name="_xlnm._FilterDatabase" localSheetId="19" hidden="1">'61.12.2 - kabinet informa...'!$C$141:$K$382</definedName>
    <definedName name="_xlnm._FilterDatabase" localSheetId="20" hidden="1">'61.13.1 - cvičná kuchyň d...'!$C$143:$K$270</definedName>
    <definedName name="_xlnm._FilterDatabase" localSheetId="21" hidden="1">'61.13.2 - cvičná kuchyň d...'!$C$143:$K$432</definedName>
    <definedName name="_xlnm._FilterDatabase" localSheetId="22" hidden="1">'61.14.1 - chodba 1. NP - ...'!$C$137:$K$232</definedName>
    <definedName name="_xlnm._FilterDatabase" localSheetId="23" hidden="1">'61.14.2 - chodba 1. NP - ...'!$C$136:$K$196</definedName>
    <definedName name="_xlnm._FilterDatabase" localSheetId="24" hidden="1">'61.15.1 - chodba 2. NP - ...'!$C$140:$K$256</definedName>
    <definedName name="_xlnm._FilterDatabase" localSheetId="25" hidden="1">'61.15.2 - chodba 2. NP - ...'!$C$136:$K$196</definedName>
    <definedName name="_xlnm._FilterDatabase" localSheetId="26" hidden="1">'61.16.1 - chodba 3. NP - ...'!$C$140:$K$256</definedName>
    <definedName name="_xlnm._FilterDatabase" localSheetId="27" hidden="1">'61.16.2 - chodba 3. NP - ...'!$C$136:$K$196</definedName>
    <definedName name="_xlnm._FilterDatabase" localSheetId="28" hidden="1">'61.17.1 - WC pro handicap...'!$C$141:$K$242</definedName>
    <definedName name="_xlnm._FilterDatabase" localSheetId="29" hidden="1">'61.17.2 - WC pro handicap...'!$C$138:$K$234</definedName>
    <definedName name="_xlnm._FilterDatabase" localSheetId="30" hidden="1">'61.18.1 - WC 1.NP - stavba'!$C$142:$K$246</definedName>
    <definedName name="_xlnm._FilterDatabase" localSheetId="31" hidden="1">'61.18.2 - WC 1.NP - elektro'!$C$138:$K$208</definedName>
    <definedName name="_xlnm._FilterDatabase" localSheetId="32" hidden="1">'61.19.1 - WC 2.NP - stavba'!$C$140:$K$236</definedName>
    <definedName name="_xlnm._FilterDatabase" localSheetId="33" hidden="1">'61.19.2 - WC 2.NP - elektro'!$C$137:$K$194</definedName>
    <definedName name="_xlnm._FilterDatabase" localSheetId="5" hidden="1">'61.2,3.2 - jazyková učebn...'!$C$143:$K$596</definedName>
    <definedName name="_xlnm._FilterDatabase" localSheetId="3" hidden="1">'61.2.1 - jazyková učebna ...'!$C$141:$K$278</definedName>
    <definedName name="_xlnm._FilterDatabase" localSheetId="34" hidden="1">'61.20.1 - WC 3.NP - stavba'!$C$140:$K$236</definedName>
    <definedName name="_xlnm._FilterDatabase" localSheetId="35" hidden="1">'61.20.2 - WC 3.NP - elektro'!$C$137:$K$194</definedName>
    <definedName name="_xlnm._FilterDatabase" localSheetId="36" hidden="1">'61.21.1 - Poradenské prac...'!$C$134:$K$194</definedName>
    <definedName name="_xlnm._FilterDatabase" localSheetId="4" hidden="1">'61.3.1 - kabinet jazykové...'!$C$138:$K$238</definedName>
    <definedName name="_xlnm._FilterDatabase" localSheetId="9" hidden="1">'61.4,5,6.2 - učebna příro...'!$C$143:$K$582</definedName>
    <definedName name="_xlnm._FilterDatabase" localSheetId="6" hidden="1">'61.4.1 - učebna přírodopi...'!$C$142:$K$294</definedName>
    <definedName name="_xlnm._FilterDatabase" localSheetId="7" hidden="1">'61.5.1 - kabinet přírodop...'!$C$142:$K$268</definedName>
    <definedName name="_xlnm._FilterDatabase" localSheetId="8" hidden="1">'61.6.1 - kabinet jazyků d...'!$C$142:$K$268</definedName>
    <definedName name="_xlnm._FilterDatabase" localSheetId="10" hidden="1">'61.7.1 - jazyková učebna ...'!$C$142:$K$288</definedName>
    <definedName name="_xlnm._FilterDatabase" localSheetId="11" hidden="1">'61.7.2 - jazyková učebna ...'!$C$143:$K$574</definedName>
    <definedName name="_xlnm._FilterDatabase" localSheetId="14" hidden="1">'61.8,9.2 - učebna chemie,...'!$C$143:$K$594</definedName>
    <definedName name="_xlnm._FilterDatabase" localSheetId="12" hidden="1">'61.8.1 - učebna chemie - ...'!$C$142:$K$298</definedName>
    <definedName name="_xlnm._FilterDatabase" localSheetId="13" hidden="1">'61.9.1 - kabinet chemie -...'!$C$142:$K$266</definedName>
    <definedName name="_xlnm.Print_Titles" localSheetId="1">'61.1.1 - učebna informati...'!$143:$143</definedName>
    <definedName name="_xlnm.Print_Titles" localSheetId="2">'61.1.2 - učebna informati...'!$143:$143</definedName>
    <definedName name="_xlnm.Print_Titles" localSheetId="17">'61.10,11.2 - učebna fyzik...'!$143:$143</definedName>
    <definedName name="_xlnm.Print_Titles" localSheetId="15">'61.10.1 - učebna fyziky d...'!$140:$140</definedName>
    <definedName name="_xlnm.Print_Titles" localSheetId="16">'61.11.1 - kabinet fyziky ...'!$140:$140</definedName>
    <definedName name="_xlnm.Print_Titles" localSheetId="18">'61.12.1 - kabinet informa...'!$141:$141</definedName>
    <definedName name="_xlnm.Print_Titles" localSheetId="19">'61.12.2 - kabinet informa...'!$141:$141</definedName>
    <definedName name="_xlnm.Print_Titles" localSheetId="20">'61.13.1 - cvičná kuchyň d...'!$143:$143</definedName>
    <definedName name="_xlnm.Print_Titles" localSheetId="21">'61.13.2 - cvičná kuchyň d...'!$143:$143</definedName>
    <definedName name="_xlnm.Print_Titles" localSheetId="22">'61.14.1 - chodba 1. NP - ...'!$137:$137</definedName>
    <definedName name="_xlnm.Print_Titles" localSheetId="23">'61.14.2 - chodba 1. NP - ...'!$136:$136</definedName>
    <definedName name="_xlnm.Print_Titles" localSheetId="24">'61.15.1 - chodba 2. NP - ...'!$140:$140</definedName>
    <definedName name="_xlnm.Print_Titles" localSheetId="25">'61.15.2 - chodba 2. NP - ...'!$136:$136</definedName>
    <definedName name="_xlnm.Print_Titles" localSheetId="26">'61.16.1 - chodba 3. NP - ...'!$140:$140</definedName>
    <definedName name="_xlnm.Print_Titles" localSheetId="27">'61.16.2 - chodba 3. NP - ...'!$136:$136</definedName>
    <definedName name="_xlnm.Print_Titles" localSheetId="28">'61.17.1 - WC pro handicap...'!$141:$141</definedName>
    <definedName name="_xlnm.Print_Titles" localSheetId="29">'61.17.2 - WC pro handicap...'!$138:$138</definedName>
    <definedName name="_xlnm.Print_Titles" localSheetId="30">'61.18.1 - WC 1.NP - stavba'!$142:$142</definedName>
    <definedName name="_xlnm.Print_Titles" localSheetId="31">'61.18.2 - WC 1.NP - elektro'!$138:$138</definedName>
    <definedName name="_xlnm.Print_Titles" localSheetId="32">'61.19.1 - WC 2.NP - stavba'!$140:$140</definedName>
    <definedName name="_xlnm.Print_Titles" localSheetId="33">'61.19.2 - WC 2.NP - elektro'!$137:$137</definedName>
    <definedName name="_xlnm.Print_Titles" localSheetId="5">'61.2,3.2 - jazyková učebn...'!$143:$143</definedName>
    <definedName name="_xlnm.Print_Titles" localSheetId="3">'61.2.1 - jazyková učebna ...'!$141:$141</definedName>
    <definedName name="_xlnm.Print_Titles" localSheetId="34">'61.20.1 - WC 3.NP - stavba'!$140:$140</definedName>
    <definedName name="_xlnm.Print_Titles" localSheetId="35">'61.20.2 - WC 3.NP - elektro'!$137:$137</definedName>
    <definedName name="_xlnm.Print_Titles" localSheetId="36">'61.21.1 - Poradenské prac...'!$134:$134</definedName>
    <definedName name="_xlnm.Print_Titles" localSheetId="4">'61.3.1 - kabinet jazykové...'!$138:$138</definedName>
    <definedName name="_xlnm.Print_Titles" localSheetId="9">'61.4,5,6.2 - učebna příro...'!$143:$143</definedName>
    <definedName name="_xlnm.Print_Titles" localSheetId="6">'61.4.1 - učebna přírodopi...'!$142:$142</definedName>
    <definedName name="_xlnm.Print_Titles" localSheetId="7">'61.5.1 - kabinet přírodop...'!$142:$142</definedName>
    <definedName name="_xlnm.Print_Titles" localSheetId="8">'61.6.1 - kabinet jazyků d...'!$142:$142</definedName>
    <definedName name="_xlnm.Print_Titles" localSheetId="10">'61.7.1 - jazyková učebna ...'!$142:$142</definedName>
    <definedName name="_xlnm.Print_Titles" localSheetId="11">'61.7.2 - jazyková učebna ...'!$143:$143</definedName>
    <definedName name="_xlnm.Print_Titles" localSheetId="14">'61.8,9.2 - učebna chemie,...'!$143:$143</definedName>
    <definedName name="_xlnm.Print_Titles" localSheetId="12">'61.8.1 - učebna chemie - ...'!$142:$142</definedName>
    <definedName name="_xlnm.Print_Titles" localSheetId="13">'61.9.1 - kabinet chemie -...'!$142:$142</definedName>
    <definedName name="_xlnm.Print_Titles" localSheetId="0">'Rekapitulace stavby'!$92:$92</definedName>
    <definedName name="_xlnm.Print_Area" localSheetId="1">'61.1.1 - učebna informati...'!$C$4:$J$76,'61.1.1 - učebna informati...'!$C$82:$J$123,'61.1.1 - učebna informati...'!$C$129:$J$298</definedName>
    <definedName name="_xlnm.Print_Area" localSheetId="2">'61.1.2 - učebna informati...'!$C$4:$J$76,'61.1.2 - učebna informati...'!$C$82:$J$123,'61.1.2 - učebna informati...'!$C$129:$J$580</definedName>
    <definedName name="_xlnm.Print_Area" localSheetId="17">'61.10,11.2 - učebna fyzik...'!$C$4:$J$76,'61.10,11.2 - učebna fyzik...'!$C$82:$J$123,'61.10,11.2 - učebna fyzik...'!$C$129:$J$570</definedName>
    <definedName name="_xlnm.Print_Area" localSheetId="15">'61.10.1 - učebna fyziky d...'!$C$4:$J$76,'61.10.1 - učebna fyziky d...'!$C$82:$J$120,'61.10.1 - učebna fyziky d...'!$C$126:$J$266</definedName>
    <definedName name="_xlnm.Print_Area" localSheetId="16">'61.11.1 - kabinet fyziky ...'!$C$4:$J$76,'61.11.1 - kabinet fyziky ...'!$C$82:$J$120,'61.11.1 - kabinet fyziky ...'!$C$126:$J$246</definedName>
    <definedName name="_xlnm.Print_Area" localSheetId="18">'61.12.1 - kabinet informa...'!$C$4:$J$76,'61.12.1 - kabinet informa...'!$C$82:$J$121,'61.12.1 - kabinet informa...'!$C$127:$J$250</definedName>
    <definedName name="_xlnm.Print_Area" localSheetId="19">'61.12.2 - kabinet informa...'!$C$4:$J$76,'61.12.2 - kabinet informa...'!$C$82:$J$121,'61.12.2 - kabinet informa...'!$C$127:$J$382</definedName>
    <definedName name="_xlnm.Print_Area" localSheetId="20">'61.13.1 - cvičná kuchyň d...'!$C$4:$J$76,'61.13.1 - cvičná kuchyň d...'!$C$82:$J$123,'61.13.1 - cvičná kuchyň d...'!$C$129:$J$270</definedName>
    <definedName name="_xlnm.Print_Area" localSheetId="21">'61.13.2 - cvičná kuchyň d...'!$C$4:$J$76,'61.13.2 - cvičná kuchyň d...'!$C$82:$J$123,'61.13.2 - cvičná kuchyň d...'!$C$129:$J$432</definedName>
    <definedName name="_xlnm.Print_Area" localSheetId="22">'61.14.1 - chodba 1. NP - ...'!$C$4:$J$76,'61.14.1 - chodba 1. NP - ...'!$C$82:$J$117,'61.14.1 - chodba 1. NP - ...'!$C$123:$J$232</definedName>
    <definedName name="_xlnm.Print_Area" localSheetId="23">'61.14.2 - chodba 1. NP - ...'!$C$4:$J$76,'61.14.2 - chodba 1. NP - ...'!$C$82:$J$116,'61.14.2 - chodba 1. NP - ...'!$C$122:$J$196</definedName>
    <definedName name="_xlnm.Print_Area" localSheetId="24">'61.15.1 - chodba 2. NP - ...'!$C$4:$J$76,'61.15.1 - chodba 2. NP - ...'!$C$82:$J$120,'61.15.1 - chodba 2. NP - ...'!$C$126:$J$256</definedName>
    <definedName name="_xlnm.Print_Area" localSheetId="25">'61.15.2 - chodba 2. NP - ...'!$C$4:$J$76,'61.15.2 - chodba 2. NP - ...'!$C$82:$J$116,'61.15.2 - chodba 2. NP - ...'!$C$122:$J$196</definedName>
    <definedName name="_xlnm.Print_Area" localSheetId="26">'61.16.1 - chodba 3. NP - ...'!$C$4:$J$76,'61.16.1 - chodba 3. NP - ...'!$C$82:$J$120,'61.16.1 - chodba 3. NP - ...'!$C$126:$J$256</definedName>
    <definedName name="_xlnm.Print_Area" localSheetId="27">'61.16.2 - chodba 3. NP - ...'!$C$4:$J$76,'61.16.2 - chodba 3. NP - ...'!$C$82:$J$116,'61.16.2 - chodba 3. NP - ...'!$C$122:$J$196</definedName>
    <definedName name="_xlnm.Print_Area" localSheetId="28">'61.17.1 - WC pro handicap...'!$C$4:$J$76,'61.17.1 - WC pro handicap...'!$C$82:$J$121,'61.17.1 - WC pro handicap...'!$C$127:$J$242</definedName>
    <definedName name="_xlnm.Print_Area" localSheetId="29">'61.17.2 - WC pro handicap...'!$C$4:$J$76,'61.17.2 - WC pro handicap...'!$C$82:$J$118,'61.17.2 - WC pro handicap...'!$C$124:$J$234</definedName>
    <definedName name="_xlnm.Print_Area" localSheetId="30">'61.18.1 - WC 1.NP - stavba'!$C$4:$J$76,'61.18.1 - WC 1.NP - stavba'!$C$82:$J$122,'61.18.1 - WC 1.NP - stavba'!$C$128:$J$246</definedName>
    <definedName name="_xlnm.Print_Area" localSheetId="31">'61.18.2 - WC 1.NP - elektro'!$C$4:$J$76,'61.18.2 - WC 1.NP - elektro'!$C$82:$J$118,'61.18.2 - WC 1.NP - elektro'!$C$124:$J$208</definedName>
    <definedName name="_xlnm.Print_Area" localSheetId="32">'61.19.1 - WC 2.NP - stavba'!$C$4:$J$76,'61.19.1 - WC 2.NP - stavba'!$C$82:$J$120,'61.19.1 - WC 2.NP - stavba'!$C$126:$J$236</definedName>
    <definedName name="_xlnm.Print_Area" localSheetId="33">'61.19.2 - WC 2.NP - elektro'!$C$4:$J$76,'61.19.2 - WC 2.NP - elektro'!$C$82:$J$117,'61.19.2 - WC 2.NP - elektro'!$C$123:$J$194</definedName>
    <definedName name="_xlnm.Print_Area" localSheetId="5">'61.2,3.2 - jazyková učebn...'!$C$4:$J$76,'61.2,3.2 - jazyková učebn...'!$C$82:$J$123,'61.2,3.2 - jazyková učebn...'!$C$129:$J$596</definedName>
    <definedName name="_xlnm.Print_Area" localSheetId="3">'61.2.1 - jazyková učebna ...'!$C$4:$J$76,'61.2.1 - jazyková učebna ...'!$C$82:$J$121,'61.2.1 - jazyková učebna ...'!$C$127:$J$278</definedName>
    <definedName name="_xlnm.Print_Area" localSheetId="34">'61.20.1 - WC 3.NP - stavba'!$C$4:$J$76,'61.20.1 - WC 3.NP - stavba'!$C$82:$J$120,'61.20.1 - WC 3.NP - stavba'!$C$126:$J$236</definedName>
    <definedName name="_xlnm.Print_Area" localSheetId="35">'61.20.2 - WC 3.NP - elektro'!$C$4:$J$76,'61.20.2 - WC 3.NP - elektro'!$C$82:$J$117,'61.20.2 - WC 3.NP - elektro'!$C$123:$J$194</definedName>
    <definedName name="_xlnm.Print_Area" localSheetId="36">'61.21.1 - Poradenské prac...'!$C$4:$J$76,'61.21.1 - Poradenské prac...'!$C$82:$J$116,'61.21.1 - Poradenské prac...'!$C$122:$J$194</definedName>
    <definedName name="_xlnm.Print_Area" localSheetId="4">'61.3.1 - kabinet jazykové...'!$C$4:$J$76,'61.3.1 - kabinet jazykové...'!$C$82:$J$118,'61.3.1 - kabinet jazykové...'!$C$124:$J$238</definedName>
    <definedName name="_xlnm.Print_Area" localSheetId="9">'61.4,5,6.2 - učebna příro...'!$C$4:$J$76,'61.4,5,6.2 - učebna příro...'!$C$82:$J$123,'61.4,5,6.2 - učebna příro...'!$C$129:$J$582</definedName>
    <definedName name="_xlnm.Print_Area" localSheetId="6">'61.4.1 - učebna přírodopi...'!$C$4:$J$76,'61.4.1 - učebna přírodopi...'!$C$82:$J$122,'61.4.1 - učebna přírodopi...'!$C$128:$J$294</definedName>
    <definedName name="_xlnm.Print_Area" localSheetId="7">'61.5.1 - kabinet přírodop...'!$C$4:$J$76,'61.5.1 - kabinet přírodop...'!$C$82:$J$122,'61.5.1 - kabinet přírodop...'!$C$128:$J$268</definedName>
    <definedName name="_xlnm.Print_Area" localSheetId="8">'61.6.1 - kabinet jazyků d...'!$C$4:$J$76,'61.6.1 - kabinet jazyků d...'!$C$82:$J$122,'61.6.1 - kabinet jazyků d...'!$C$128:$J$268</definedName>
    <definedName name="_xlnm.Print_Area" localSheetId="10">'61.7.1 - jazyková učebna ...'!$C$4:$J$76,'61.7.1 - jazyková učebna ...'!$C$82:$J$122,'61.7.1 - jazyková učebna ...'!$C$128:$J$288</definedName>
    <definedName name="_xlnm.Print_Area" localSheetId="11">'61.7.2 - jazyková učebna ...'!$C$4:$J$76,'61.7.2 - jazyková učebna ...'!$C$82:$J$123,'61.7.2 - jazyková učebna ...'!$C$129:$J$574</definedName>
    <definedName name="_xlnm.Print_Area" localSheetId="14">'61.8,9.2 - učebna chemie,...'!$C$4:$J$76,'61.8,9.2 - učebna chemie,...'!$C$82:$J$123,'61.8,9.2 - učebna chemie,...'!$C$129:$J$594</definedName>
    <definedName name="_xlnm.Print_Area" localSheetId="12">'61.8.1 - učebna chemie - ...'!$C$4:$J$76,'61.8.1 - učebna chemie - ...'!$C$82:$J$122,'61.8.1 - učebna chemie - ...'!$C$128:$J$298</definedName>
    <definedName name="_xlnm.Print_Area" localSheetId="13">'61.9.1 - kabinet chemie -...'!$C$4:$J$76,'61.9.1 - kabinet chemie -...'!$C$82:$J$122,'61.9.1 - kabinet chemie -...'!$C$128:$J$266</definedName>
    <definedName name="_xlnm.Print_Area" localSheetId="0">'Rekapitulace stavby'!$D$4:$AO$76,'Rekapitulace stavby'!$C$82:$AQ$142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37" l="1"/>
  <c r="J38" i="37"/>
  <c r="AY141" i="1" s="1"/>
  <c r="J37" i="37"/>
  <c r="AX141" i="1"/>
  <c r="BI193" i="37"/>
  <c r="BH193" i="37"/>
  <c r="BG193" i="37"/>
  <c r="BF193" i="37"/>
  <c r="T193" i="37"/>
  <c r="T192" i="37" s="1"/>
  <c r="T191" i="37" s="1"/>
  <c r="R193" i="37"/>
  <c r="R192" i="37" s="1"/>
  <c r="R191" i="37" s="1"/>
  <c r="P193" i="37"/>
  <c r="P192" i="37" s="1"/>
  <c r="P191" i="37" s="1"/>
  <c r="BI189" i="37"/>
  <c r="BH189" i="37"/>
  <c r="BG189" i="37"/>
  <c r="BF189" i="37"/>
  <c r="T189" i="37"/>
  <c r="R189" i="37"/>
  <c r="P189" i="37"/>
  <c r="BI187" i="37"/>
  <c r="BH187" i="37"/>
  <c r="BG187" i="37"/>
  <c r="BF187" i="37"/>
  <c r="T187" i="37"/>
  <c r="R187" i="37"/>
  <c r="P187" i="37"/>
  <c r="BI185" i="37"/>
  <c r="BH185" i="37"/>
  <c r="BG185" i="37"/>
  <c r="BF185" i="37"/>
  <c r="T185" i="37"/>
  <c r="R185" i="37"/>
  <c r="P185" i="37"/>
  <c r="BI183" i="37"/>
  <c r="BH183" i="37"/>
  <c r="BG183" i="37"/>
  <c r="BF183" i="37"/>
  <c r="T183" i="37"/>
  <c r="R183" i="37"/>
  <c r="P183" i="37"/>
  <c r="BI181" i="37"/>
  <c r="BH181" i="37"/>
  <c r="BG181" i="37"/>
  <c r="BF181" i="37"/>
  <c r="T181" i="37"/>
  <c r="R181" i="37"/>
  <c r="P181" i="37"/>
  <c r="BI179" i="37"/>
  <c r="BH179" i="37"/>
  <c r="BG179" i="37"/>
  <c r="BF179" i="37"/>
  <c r="T179" i="37"/>
  <c r="R179" i="37"/>
  <c r="P179" i="37"/>
  <c r="BI177" i="37"/>
  <c r="BH177" i="37"/>
  <c r="BG177" i="37"/>
  <c r="BF177" i="37"/>
  <c r="T177" i="37"/>
  <c r="R177" i="37"/>
  <c r="P177" i="37"/>
  <c r="BI175" i="37"/>
  <c r="BH175" i="37"/>
  <c r="BG175" i="37"/>
  <c r="BF175" i="37"/>
  <c r="T175" i="37"/>
  <c r="R175" i="37"/>
  <c r="P175" i="37"/>
  <c r="BI173" i="37"/>
  <c r="BH173" i="37"/>
  <c r="BG173" i="37"/>
  <c r="BF173" i="37"/>
  <c r="T173" i="37"/>
  <c r="R173" i="37"/>
  <c r="P173" i="37"/>
  <c r="BI170" i="37"/>
  <c r="BH170" i="37"/>
  <c r="BG170" i="37"/>
  <c r="BF170" i="37"/>
  <c r="T170" i="37"/>
  <c r="R170" i="37"/>
  <c r="P170" i="37"/>
  <c r="BI168" i="37"/>
  <c r="BH168" i="37"/>
  <c r="BG168" i="37"/>
  <c r="BF168" i="37"/>
  <c r="T168" i="37"/>
  <c r="R168" i="37"/>
  <c r="P168" i="37"/>
  <c r="BI166" i="37"/>
  <c r="BH166" i="37"/>
  <c r="BG166" i="37"/>
  <c r="BF166" i="37"/>
  <c r="T166" i="37"/>
  <c r="R166" i="37"/>
  <c r="P166" i="37"/>
  <c r="BI164" i="37"/>
  <c r="BH164" i="37"/>
  <c r="BG164" i="37"/>
  <c r="BF164" i="37"/>
  <c r="T164" i="37"/>
  <c r="R164" i="37"/>
  <c r="P164" i="37"/>
  <c r="BI161" i="37"/>
  <c r="BH161" i="37"/>
  <c r="BG161" i="37"/>
  <c r="BF161" i="37"/>
  <c r="T161" i="37"/>
  <c r="R161" i="37"/>
  <c r="P161" i="37"/>
  <c r="BI159" i="37"/>
  <c r="BH159" i="37"/>
  <c r="BG159" i="37"/>
  <c r="BF159" i="37"/>
  <c r="T159" i="37"/>
  <c r="R159" i="37"/>
  <c r="P159" i="37"/>
  <c r="BI155" i="37"/>
  <c r="BH155" i="37"/>
  <c r="BG155" i="37"/>
  <c r="BF155" i="37"/>
  <c r="T155" i="37"/>
  <c r="R155" i="37"/>
  <c r="P155" i="37"/>
  <c r="BI153" i="37"/>
  <c r="BH153" i="37"/>
  <c r="BG153" i="37"/>
  <c r="BF153" i="37"/>
  <c r="T153" i="37"/>
  <c r="R153" i="37"/>
  <c r="P153" i="37"/>
  <c r="BI151" i="37"/>
  <c r="BH151" i="37"/>
  <c r="BG151" i="37"/>
  <c r="BF151" i="37"/>
  <c r="T151" i="37"/>
  <c r="R151" i="37"/>
  <c r="P151" i="37"/>
  <c r="BI149" i="37"/>
  <c r="BH149" i="37"/>
  <c r="BG149" i="37"/>
  <c r="BF149" i="37"/>
  <c r="T149" i="37"/>
  <c r="R149" i="37"/>
  <c r="P149" i="37"/>
  <c r="BI146" i="37"/>
  <c r="BH146" i="37"/>
  <c r="BG146" i="37"/>
  <c r="BF146" i="37"/>
  <c r="T146" i="37"/>
  <c r="R146" i="37"/>
  <c r="P146" i="37"/>
  <c r="BI144" i="37"/>
  <c r="BH144" i="37"/>
  <c r="BG144" i="37"/>
  <c r="BF144" i="37"/>
  <c r="T144" i="37"/>
  <c r="R144" i="37"/>
  <c r="P144" i="37"/>
  <c r="BI142" i="37"/>
  <c r="BH142" i="37"/>
  <c r="BG142" i="37"/>
  <c r="BF142" i="37"/>
  <c r="T142" i="37"/>
  <c r="R142" i="37"/>
  <c r="P142" i="37"/>
  <c r="BI140" i="37"/>
  <c r="BH140" i="37"/>
  <c r="BG140" i="37"/>
  <c r="BF140" i="37"/>
  <c r="T140" i="37"/>
  <c r="R140" i="37"/>
  <c r="P140" i="37"/>
  <c r="BI138" i="37"/>
  <c r="BH138" i="37"/>
  <c r="BG138" i="37"/>
  <c r="BF138" i="37"/>
  <c r="T138" i="37"/>
  <c r="R138" i="37"/>
  <c r="P138" i="37"/>
  <c r="F129" i="37"/>
  <c r="E127" i="37"/>
  <c r="BI114" i="37"/>
  <c r="BH114" i="37"/>
  <c r="BG114" i="37"/>
  <c r="BF114" i="37"/>
  <c r="BI113" i="37"/>
  <c r="BH113" i="37"/>
  <c r="BG113" i="37"/>
  <c r="BF113" i="37"/>
  <c r="BE113" i="37"/>
  <c r="BI112" i="37"/>
  <c r="BH112" i="37"/>
  <c r="BG112" i="37"/>
  <c r="BF112" i="37"/>
  <c r="BE112" i="37"/>
  <c r="BI111" i="37"/>
  <c r="BH111" i="37"/>
  <c r="BG111" i="37"/>
  <c r="BF111" i="37"/>
  <c r="BE111" i="37"/>
  <c r="BI110" i="37"/>
  <c r="BH110" i="37"/>
  <c r="BG110" i="37"/>
  <c r="BF110" i="37"/>
  <c r="BE110" i="37"/>
  <c r="BI109" i="37"/>
  <c r="BH109" i="37"/>
  <c r="BG109" i="37"/>
  <c r="BF109" i="37"/>
  <c r="BE109" i="37"/>
  <c r="F89" i="37"/>
  <c r="E87" i="37"/>
  <c r="J24" i="37"/>
  <c r="E24" i="37"/>
  <c r="J132" i="37" s="1"/>
  <c r="J23" i="37"/>
  <c r="J21" i="37"/>
  <c r="E21" i="37"/>
  <c r="J131" i="37" s="1"/>
  <c r="J20" i="37"/>
  <c r="J18" i="37"/>
  <c r="E18" i="37"/>
  <c r="F92" i="37" s="1"/>
  <c r="J17" i="37"/>
  <c r="J15" i="37"/>
  <c r="E15" i="37"/>
  <c r="F91" i="37"/>
  <c r="J14" i="37"/>
  <c r="J12" i="37"/>
  <c r="J129" i="37" s="1"/>
  <c r="E7" i="37"/>
  <c r="E125" i="37" s="1"/>
  <c r="J41" i="36"/>
  <c r="J40" i="36"/>
  <c r="AY140" i="1" s="1"/>
  <c r="J39" i="36"/>
  <c r="AX140" i="1" s="1"/>
  <c r="BI193" i="36"/>
  <c r="BH193" i="36"/>
  <c r="BG193" i="36"/>
  <c r="BF193" i="36"/>
  <c r="T193" i="36"/>
  <c r="R193" i="36"/>
  <c r="P193" i="36"/>
  <c r="BI191" i="36"/>
  <c r="BH191" i="36"/>
  <c r="BG191" i="36"/>
  <c r="BF191" i="36"/>
  <c r="T191" i="36"/>
  <c r="R191" i="36"/>
  <c r="P191" i="36"/>
  <c r="BI189" i="36"/>
  <c r="BH189" i="36"/>
  <c r="BG189" i="36"/>
  <c r="BF189" i="36"/>
  <c r="T189" i="36"/>
  <c r="R189" i="36"/>
  <c r="P189" i="36"/>
  <c r="BI187" i="36"/>
  <c r="BH187" i="36"/>
  <c r="BG187" i="36"/>
  <c r="BF187" i="36"/>
  <c r="T187" i="36"/>
  <c r="R187" i="36"/>
  <c r="P187" i="36"/>
  <c r="BI185" i="36"/>
  <c r="BH185" i="36"/>
  <c r="BG185" i="36"/>
  <c r="BF185" i="36"/>
  <c r="T185" i="36"/>
  <c r="R185" i="36"/>
  <c r="P185" i="36"/>
  <c r="BI183" i="36"/>
  <c r="BH183" i="36"/>
  <c r="BG183" i="36"/>
  <c r="BF183" i="36"/>
  <c r="T183" i="36"/>
  <c r="R183" i="36"/>
  <c r="P183" i="36"/>
  <c r="BI181" i="36"/>
  <c r="BH181" i="36"/>
  <c r="BG181" i="36"/>
  <c r="BF181" i="36"/>
  <c r="T181" i="36"/>
  <c r="R181" i="36"/>
  <c r="P181" i="36"/>
  <c r="BI179" i="36"/>
  <c r="BH179" i="36"/>
  <c r="BG179" i="36"/>
  <c r="BF179" i="36"/>
  <c r="T179" i="36"/>
  <c r="R179" i="36"/>
  <c r="P179" i="36"/>
  <c r="BI177" i="36"/>
  <c r="BH177" i="36"/>
  <c r="BG177" i="36"/>
  <c r="BF177" i="36"/>
  <c r="T177" i="36"/>
  <c r="R177" i="36"/>
  <c r="P177" i="36"/>
  <c r="BI175" i="36"/>
  <c r="BH175" i="36"/>
  <c r="BG175" i="36"/>
  <c r="BF175" i="36"/>
  <c r="T175" i="36"/>
  <c r="R175" i="36"/>
  <c r="P175" i="36"/>
  <c r="BI173" i="36"/>
  <c r="BH173" i="36"/>
  <c r="BG173" i="36"/>
  <c r="BF173" i="36"/>
  <c r="T173" i="36"/>
  <c r="R173" i="36"/>
  <c r="P173" i="36"/>
  <c r="BI170" i="36"/>
  <c r="BH170" i="36"/>
  <c r="BG170" i="36"/>
  <c r="BF170" i="36"/>
  <c r="T170" i="36"/>
  <c r="R170" i="36"/>
  <c r="P170" i="36"/>
  <c r="BI168" i="36"/>
  <c r="BH168" i="36"/>
  <c r="BG168" i="36"/>
  <c r="BF168" i="36"/>
  <c r="T168" i="36"/>
  <c r="R168" i="36"/>
  <c r="P168" i="36"/>
  <c r="BI163" i="36"/>
  <c r="BH163" i="36"/>
  <c r="BG163" i="36"/>
  <c r="BF163" i="36"/>
  <c r="T163" i="36"/>
  <c r="R163" i="36"/>
  <c r="P163" i="36"/>
  <c r="BI161" i="36"/>
  <c r="BH161" i="36"/>
  <c r="BG161" i="36"/>
  <c r="BF161" i="36"/>
  <c r="T161" i="36"/>
  <c r="R161" i="36"/>
  <c r="P161" i="36"/>
  <c r="BI159" i="36"/>
  <c r="BH159" i="36"/>
  <c r="BG159" i="36"/>
  <c r="BF159" i="36"/>
  <c r="T159" i="36"/>
  <c r="R159" i="36"/>
  <c r="P159" i="36"/>
  <c r="BI157" i="36"/>
  <c r="BH157" i="36"/>
  <c r="BG157" i="36"/>
  <c r="BF157" i="36"/>
  <c r="T157" i="36"/>
  <c r="R157" i="36"/>
  <c r="P157" i="36"/>
  <c r="BI154" i="36"/>
  <c r="BH154" i="36"/>
  <c r="BG154" i="36"/>
  <c r="BF154" i="36"/>
  <c r="T154" i="36"/>
  <c r="R154" i="36"/>
  <c r="P154" i="36"/>
  <c r="BI152" i="36"/>
  <c r="BH152" i="36"/>
  <c r="BG152" i="36"/>
  <c r="BF152" i="36"/>
  <c r="T152" i="36"/>
  <c r="R152" i="36"/>
  <c r="P152" i="36"/>
  <c r="BI150" i="36"/>
  <c r="BH150" i="36"/>
  <c r="BG150" i="36"/>
  <c r="BF150" i="36"/>
  <c r="T150" i="36"/>
  <c r="R150" i="36"/>
  <c r="P150" i="36"/>
  <c r="BI148" i="36"/>
  <c r="BH148" i="36"/>
  <c r="BG148" i="36"/>
  <c r="BF148" i="36"/>
  <c r="T148" i="36"/>
  <c r="R148" i="36"/>
  <c r="P148" i="36"/>
  <c r="BI146" i="36"/>
  <c r="BH146" i="36"/>
  <c r="BG146" i="36"/>
  <c r="BF146" i="36"/>
  <c r="T146" i="36"/>
  <c r="R146" i="36"/>
  <c r="P146" i="36"/>
  <c r="BI143" i="36"/>
  <c r="BH143" i="36"/>
  <c r="BG143" i="36"/>
  <c r="BF143" i="36"/>
  <c r="T143" i="36"/>
  <c r="R143" i="36"/>
  <c r="P143" i="36"/>
  <c r="BI141" i="36"/>
  <c r="BH141" i="36"/>
  <c r="BG141" i="36"/>
  <c r="BF141" i="36"/>
  <c r="T141" i="36"/>
  <c r="R141" i="36"/>
  <c r="P141" i="36"/>
  <c r="F132" i="36"/>
  <c r="E130" i="36"/>
  <c r="BI115" i="36"/>
  <c r="BH115" i="36"/>
  <c r="BG115" i="36"/>
  <c r="BF115" i="36"/>
  <c r="BI114" i="36"/>
  <c r="BH114" i="36"/>
  <c r="BG114" i="36"/>
  <c r="BF114" i="36"/>
  <c r="BE114" i="36"/>
  <c r="BI113" i="36"/>
  <c r="BH113" i="36"/>
  <c r="BG113" i="36"/>
  <c r="BF113" i="36"/>
  <c r="BE113" i="36"/>
  <c r="BI112" i="36"/>
  <c r="BH112" i="36"/>
  <c r="BG112" i="36"/>
  <c r="BF112" i="36"/>
  <c r="BE112" i="36"/>
  <c r="BI111" i="36"/>
  <c r="BH111" i="36"/>
  <c r="BG111" i="36"/>
  <c r="BF111" i="36"/>
  <c r="BE111" i="36"/>
  <c r="BI110" i="36"/>
  <c r="BH110" i="36"/>
  <c r="BG110" i="36"/>
  <c r="BF110" i="36"/>
  <c r="BE110" i="36"/>
  <c r="F91" i="36"/>
  <c r="E89" i="36"/>
  <c r="J26" i="36"/>
  <c r="E26" i="36"/>
  <c r="J94" i="36" s="1"/>
  <c r="J25" i="36"/>
  <c r="J23" i="36"/>
  <c r="E23" i="36"/>
  <c r="J134" i="36" s="1"/>
  <c r="J22" i="36"/>
  <c r="J20" i="36"/>
  <c r="E20" i="36"/>
  <c r="F94" i="36"/>
  <c r="J19" i="36"/>
  <c r="J17" i="36"/>
  <c r="E17" i="36"/>
  <c r="F93" i="36" s="1"/>
  <c r="J16" i="36"/>
  <c r="J14" i="36"/>
  <c r="J132" i="36" s="1"/>
  <c r="E7" i="36"/>
  <c r="E126" i="36" s="1"/>
  <c r="J41" i="35"/>
  <c r="J40" i="35"/>
  <c r="AY139" i="1" s="1"/>
  <c r="J39" i="35"/>
  <c r="AX139" i="1" s="1"/>
  <c r="BI235" i="35"/>
  <c r="BH235" i="35"/>
  <c r="BG235" i="35"/>
  <c r="BF235" i="35"/>
  <c r="T235" i="35"/>
  <c r="R235" i="35"/>
  <c r="P235" i="35"/>
  <c r="BI233" i="35"/>
  <c r="BH233" i="35"/>
  <c r="BG233" i="35"/>
  <c r="BF233" i="35"/>
  <c r="T233" i="35"/>
  <c r="R233" i="35"/>
  <c r="P233" i="35"/>
  <c r="BI231" i="35"/>
  <c r="BH231" i="35"/>
  <c r="BG231" i="35"/>
  <c r="BF231" i="35"/>
  <c r="T231" i="35"/>
  <c r="R231" i="35"/>
  <c r="P231" i="35"/>
  <c r="BI229" i="35"/>
  <c r="BH229" i="35"/>
  <c r="BG229" i="35"/>
  <c r="BF229" i="35"/>
  <c r="T229" i="35"/>
  <c r="R229" i="35"/>
  <c r="P229" i="35"/>
  <c r="BI227" i="35"/>
  <c r="BH227" i="35"/>
  <c r="BG227" i="35"/>
  <c r="BF227" i="35"/>
  <c r="T227" i="35"/>
  <c r="R227" i="35"/>
  <c r="P227" i="35"/>
  <c r="BI225" i="35"/>
  <c r="BH225" i="35"/>
  <c r="BG225" i="35"/>
  <c r="BF225" i="35"/>
  <c r="T225" i="35"/>
  <c r="R225" i="35"/>
  <c r="P225" i="35"/>
  <c r="BI221" i="35"/>
  <c r="BH221" i="35"/>
  <c r="BG221" i="35"/>
  <c r="BF221" i="35"/>
  <c r="T221" i="35"/>
  <c r="R221" i="35"/>
  <c r="P221" i="35"/>
  <c r="BI219" i="35"/>
  <c r="BH219" i="35"/>
  <c r="BG219" i="35"/>
  <c r="BF219" i="35"/>
  <c r="T219" i="35"/>
  <c r="R219" i="35"/>
  <c r="P219" i="35"/>
  <c r="BI217" i="35"/>
  <c r="BH217" i="35"/>
  <c r="BG217" i="35"/>
  <c r="BF217" i="35"/>
  <c r="T217" i="35"/>
  <c r="R217" i="35"/>
  <c r="P217" i="35"/>
  <c r="BI215" i="35"/>
  <c r="BH215" i="35"/>
  <c r="BG215" i="35"/>
  <c r="BF215" i="35"/>
  <c r="T215" i="35"/>
  <c r="R215" i="35"/>
  <c r="P215" i="35"/>
  <c r="BI213" i="35"/>
  <c r="BH213" i="35"/>
  <c r="BG213" i="35"/>
  <c r="BF213" i="35"/>
  <c r="T213" i="35"/>
  <c r="R213" i="35"/>
  <c r="P213" i="35"/>
  <c r="BI211" i="35"/>
  <c r="BH211" i="35"/>
  <c r="BG211" i="35"/>
  <c r="BF211" i="35"/>
  <c r="T211" i="35"/>
  <c r="R211" i="35"/>
  <c r="P211" i="35"/>
  <c r="BI209" i="35"/>
  <c r="BH209" i="35"/>
  <c r="BG209" i="35"/>
  <c r="BF209" i="35"/>
  <c r="T209" i="35"/>
  <c r="R209" i="35"/>
  <c r="P209" i="35"/>
  <c r="BI207" i="35"/>
  <c r="BH207" i="35"/>
  <c r="BG207" i="35"/>
  <c r="BF207" i="35"/>
  <c r="T207" i="35"/>
  <c r="R207" i="35"/>
  <c r="P207" i="35"/>
  <c r="BI205" i="35"/>
  <c r="BH205" i="35"/>
  <c r="BG205" i="35"/>
  <c r="BF205" i="35"/>
  <c r="T205" i="35"/>
  <c r="R205" i="35"/>
  <c r="P205" i="35"/>
  <c r="BI202" i="35"/>
  <c r="BH202" i="35"/>
  <c r="BG202" i="35"/>
  <c r="BF202" i="35"/>
  <c r="T202" i="35"/>
  <c r="R202" i="35"/>
  <c r="P202" i="35"/>
  <c r="BI200" i="35"/>
  <c r="BH200" i="35"/>
  <c r="BG200" i="35"/>
  <c r="BF200" i="35"/>
  <c r="T200" i="35"/>
  <c r="R200" i="35"/>
  <c r="P200" i="35"/>
  <c r="BI198" i="35"/>
  <c r="BH198" i="35"/>
  <c r="BG198" i="35"/>
  <c r="BF198" i="35"/>
  <c r="T198" i="35"/>
  <c r="R198" i="35"/>
  <c r="P198" i="35"/>
  <c r="BI196" i="35"/>
  <c r="BH196" i="35"/>
  <c r="BG196" i="35"/>
  <c r="BF196" i="35"/>
  <c r="T196" i="35"/>
  <c r="R196" i="35"/>
  <c r="P196" i="35"/>
  <c r="BI194" i="35"/>
  <c r="BH194" i="35"/>
  <c r="BG194" i="35"/>
  <c r="BF194" i="35"/>
  <c r="T194" i="35"/>
  <c r="R194" i="35"/>
  <c r="P194" i="35"/>
  <c r="BI191" i="35"/>
  <c r="BH191" i="35"/>
  <c r="BG191" i="35"/>
  <c r="BF191" i="35"/>
  <c r="T191" i="35"/>
  <c r="R191" i="35"/>
  <c r="P191" i="35"/>
  <c r="BI189" i="35"/>
  <c r="BH189" i="35"/>
  <c r="BG189" i="35"/>
  <c r="BF189" i="35"/>
  <c r="T189" i="35"/>
  <c r="R189" i="35"/>
  <c r="P189" i="35"/>
  <c r="BI187" i="35"/>
  <c r="BH187" i="35"/>
  <c r="BG187" i="35"/>
  <c r="BF187" i="35"/>
  <c r="T187" i="35"/>
  <c r="R187" i="35"/>
  <c r="P187" i="35"/>
  <c r="BI185" i="35"/>
  <c r="BH185" i="35"/>
  <c r="BG185" i="35"/>
  <c r="BF185" i="35"/>
  <c r="T185" i="35"/>
  <c r="R185" i="35"/>
  <c r="P185" i="35"/>
  <c r="BI183" i="35"/>
  <c r="BH183" i="35"/>
  <c r="BG183" i="35"/>
  <c r="BF183" i="35"/>
  <c r="T183" i="35"/>
  <c r="R183" i="35"/>
  <c r="P183" i="35"/>
  <c r="BI181" i="35"/>
  <c r="BH181" i="35"/>
  <c r="BG181" i="35"/>
  <c r="BF181" i="35"/>
  <c r="T181" i="35"/>
  <c r="R181" i="35"/>
  <c r="P181" i="35"/>
  <c r="BI179" i="35"/>
  <c r="BH179" i="35"/>
  <c r="BG179" i="35"/>
  <c r="BF179" i="35"/>
  <c r="T179" i="35"/>
  <c r="R179" i="35"/>
  <c r="P179" i="35"/>
  <c r="BI176" i="35"/>
  <c r="BH176" i="35"/>
  <c r="BG176" i="35"/>
  <c r="BF176" i="35"/>
  <c r="T176" i="35"/>
  <c r="R176" i="35"/>
  <c r="P176" i="35"/>
  <c r="BI174" i="35"/>
  <c r="BH174" i="35"/>
  <c r="BG174" i="35"/>
  <c r="BF174" i="35"/>
  <c r="T174" i="35"/>
  <c r="R174" i="35"/>
  <c r="P174" i="35"/>
  <c r="BI172" i="35"/>
  <c r="BH172" i="35"/>
  <c r="BG172" i="35"/>
  <c r="BF172" i="35"/>
  <c r="T172" i="35"/>
  <c r="R172" i="35"/>
  <c r="P172" i="35"/>
  <c r="BI170" i="35"/>
  <c r="BH170" i="35"/>
  <c r="BG170" i="35"/>
  <c r="BF170" i="35"/>
  <c r="T170" i="35"/>
  <c r="R170" i="35"/>
  <c r="P170" i="35"/>
  <c r="BI167" i="35"/>
  <c r="BH167" i="35"/>
  <c r="BG167" i="35"/>
  <c r="BF167" i="35"/>
  <c r="T167" i="35"/>
  <c r="R167" i="35"/>
  <c r="P167" i="35"/>
  <c r="BI165" i="35"/>
  <c r="BH165" i="35"/>
  <c r="BG165" i="35"/>
  <c r="BF165" i="35"/>
  <c r="T165" i="35"/>
  <c r="R165" i="35"/>
  <c r="P165" i="35"/>
  <c r="BI163" i="35"/>
  <c r="BH163" i="35"/>
  <c r="BG163" i="35"/>
  <c r="BF163" i="35"/>
  <c r="T163" i="35"/>
  <c r="R163" i="35"/>
  <c r="P163" i="35"/>
  <c r="BI161" i="35"/>
  <c r="BH161" i="35"/>
  <c r="BG161" i="35"/>
  <c r="BF161" i="35"/>
  <c r="T161" i="35"/>
  <c r="R161" i="35"/>
  <c r="P161" i="35"/>
  <c r="BI157" i="35"/>
  <c r="BH157" i="35"/>
  <c r="BG157" i="35"/>
  <c r="BF157" i="35"/>
  <c r="T157" i="35"/>
  <c r="R157" i="35"/>
  <c r="P157" i="35"/>
  <c r="BI155" i="35"/>
  <c r="BH155" i="35"/>
  <c r="BG155" i="35"/>
  <c r="BF155" i="35"/>
  <c r="T155" i="35"/>
  <c r="R155" i="35"/>
  <c r="P155" i="35"/>
  <c r="BI153" i="35"/>
  <c r="BH153" i="35"/>
  <c r="BG153" i="35"/>
  <c r="BF153" i="35"/>
  <c r="T153" i="35"/>
  <c r="R153" i="35"/>
  <c r="P153" i="35"/>
  <c r="BI151" i="35"/>
  <c r="BH151" i="35"/>
  <c r="BG151" i="35"/>
  <c r="BF151" i="35"/>
  <c r="T151" i="35"/>
  <c r="R151" i="35"/>
  <c r="P151" i="35"/>
  <c r="BI148" i="35"/>
  <c r="BH148" i="35"/>
  <c r="BG148" i="35"/>
  <c r="BF148" i="35"/>
  <c r="T148" i="35"/>
  <c r="R148" i="35"/>
  <c r="P148" i="35"/>
  <c r="BI146" i="35"/>
  <c r="BH146" i="35"/>
  <c r="BG146" i="35"/>
  <c r="BF146" i="35"/>
  <c r="T146" i="35"/>
  <c r="R146" i="35"/>
  <c r="P146" i="35"/>
  <c r="BI144" i="35"/>
  <c r="BH144" i="35"/>
  <c r="BG144" i="35"/>
  <c r="BF144" i="35"/>
  <c r="T144" i="35"/>
  <c r="R144" i="35"/>
  <c r="P144" i="35"/>
  <c r="F135" i="35"/>
  <c r="E133" i="35"/>
  <c r="BI118" i="35"/>
  <c r="BH118" i="35"/>
  <c r="BG118" i="35"/>
  <c r="BF118" i="35"/>
  <c r="BI117" i="35"/>
  <c r="BH117" i="35"/>
  <c r="BG117" i="35"/>
  <c r="BF117" i="35"/>
  <c r="BE117" i="35"/>
  <c r="BI116" i="35"/>
  <c r="BH116" i="35"/>
  <c r="BG116" i="35"/>
  <c r="BF116" i="35"/>
  <c r="BE116" i="35"/>
  <c r="BI115" i="35"/>
  <c r="BH115" i="35"/>
  <c r="BG115" i="35"/>
  <c r="BF115" i="35"/>
  <c r="BE115" i="35"/>
  <c r="BI114" i="35"/>
  <c r="BH114" i="35"/>
  <c r="BG114" i="35"/>
  <c r="BF114" i="35"/>
  <c r="BE114" i="35"/>
  <c r="BI113" i="35"/>
  <c r="BH113" i="35"/>
  <c r="BG113" i="35"/>
  <c r="BF113" i="35"/>
  <c r="BE113" i="35"/>
  <c r="F91" i="35"/>
  <c r="E89" i="35"/>
  <c r="J26" i="35"/>
  <c r="E26" i="35"/>
  <c r="J138" i="35" s="1"/>
  <c r="J25" i="35"/>
  <c r="J23" i="35"/>
  <c r="E23" i="35"/>
  <c r="J93" i="35" s="1"/>
  <c r="J22" i="35"/>
  <c r="J20" i="35"/>
  <c r="E20" i="35"/>
  <c r="F138" i="35"/>
  <c r="J19" i="35"/>
  <c r="J17" i="35"/>
  <c r="E17" i="35"/>
  <c r="F93" i="35" s="1"/>
  <c r="J16" i="35"/>
  <c r="J14" i="35"/>
  <c r="J135" i="35" s="1"/>
  <c r="E7" i="35"/>
  <c r="E129" i="35"/>
  <c r="J41" i="34"/>
  <c r="J40" i="34"/>
  <c r="AY138" i="1" s="1"/>
  <c r="J39" i="34"/>
  <c r="AX138" i="1"/>
  <c r="BI193" i="34"/>
  <c r="BH193" i="34"/>
  <c r="BG193" i="34"/>
  <c r="BF193" i="34"/>
  <c r="T193" i="34"/>
  <c r="R193" i="34"/>
  <c r="P193" i="34"/>
  <c r="BI191" i="34"/>
  <c r="BH191" i="34"/>
  <c r="BG191" i="34"/>
  <c r="BF191" i="34"/>
  <c r="T191" i="34"/>
  <c r="R191" i="34"/>
  <c r="P191" i="34"/>
  <c r="BI189" i="34"/>
  <c r="BH189" i="34"/>
  <c r="BG189" i="34"/>
  <c r="BF189" i="34"/>
  <c r="T189" i="34"/>
  <c r="R189" i="34"/>
  <c r="P189" i="34"/>
  <c r="BI187" i="34"/>
  <c r="BH187" i="34"/>
  <c r="BG187" i="34"/>
  <c r="BF187" i="34"/>
  <c r="T187" i="34"/>
  <c r="R187" i="34"/>
  <c r="P187" i="34"/>
  <c r="BI185" i="34"/>
  <c r="BH185" i="34"/>
  <c r="BG185" i="34"/>
  <c r="BF185" i="34"/>
  <c r="T185" i="34"/>
  <c r="R185" i="34"/>
  <c r="P185" i="34"/>
  <c r="BI183" i="34"/>
  <c r="BH183" i="34"/>
  <c r="BG183" i="34"/>
  <c r="BF183" i="34"/>
  <c r="T183" i="34"/>
  <c r="R183" i="34"/>
  <c r="P183" i="34"/>
  <c r="BI181" i="34"/>
  <c r="BH181" i="34"/>
  <c r="BG181" i="34"/>
  <c r="BF181" i="34"/>
  <c r="T181" i="34"/>
  <c r="R181" i="34"/>
  <c r="P181" i="34"/>
  <c r="BI179" i="34"/>
  <c r="BH179" i="34"/>
  <c r="BG179" i="34"/>
  <c r="BF179" i="34"/>
  <c r="T179" i="34"/>
  <c r="R179" i="34"/>
  <c r="P179" i="34"/>
  <c r="BI177" i="34"/>
  <c r="BH177" i="34"/>
  <c r="BG177" i="34"/>
  <c r="BF177" i="34"/>
  <c r="T177" i="34"/>
  <c r="R177" i="34"/>
  <c r="P177" i="34"/>
  <c r="BI175" i="34"/>
  <c r="BH175" i="34"/>
  <c r="BG175" i="34"/>
  <c r="BF175" i="34"/>
  <c r="T175" i="34"/>
  <c r="R175" i="34"/>
  <c r="P175" i="34"/>
  <c r="BI173" i="34"/>
  <c r="BH173" i="34"/>
  <c r="BG173" i="34"/>
  <c r="BF173" i="34"/>
  <c r="T173" i="34"/>
  <c r="R173" i="34"/>
  <c r="P173" i="34"/>
  <c r="BI170" i="34"/>
  <c r="BH170" i="34"/>
  <c r="BG170" i="34"/>
  <c r="BF170" i="34"/>
  <c r="T170" i="34"/>
  <c r="R170" i="34"/>
  <c r="P170" i="34"/>
  <c r="BI168" i="34"/>
  <c r="BH168" i="34"/>
  <c r="BG168" i="34"/>
  <c r="BF168" i="34"/>
  <c r="T168" i="34"/>
  <c r="R168" i="34"/>
  <c r="P168" i="34"/>
  <c r="BI163" i="34"/>
  <c r="BH163" i="34"/>
  <c r="BG163" i="34"/>
  <c r="BF163" i="34"/>
  <c r="T163" i="34"/>
  <c r="R163" i="34"/>
  <c r="P163" i="34"/>
  <c r="BI161" i="34"/>
  <c r="BH161" i="34"/>
  <c r="BG161" i="34"/>
  <c r="BF161" i="34"/>
  <c r="T161" i="34"/>
  <c r="R161" i="34"/>
  <c r="P161" i="34"/>
  <c r="BI159" i="34"/>
  <c r="BH159" i="34"/>
  <c r="BG159" i="34"/>
  <c r="BF159" i="34"/>
  <c r="T159" i="34"/>
  <c r="R159" i="34"/>
  <c r="P159" i="34"/>
  <c r="BI157" i="34"/>
  <c r="BH157" i="34"/>
  <c r="BG157" i="34"/>
  <c r="BF157" i="34"/>
  <c r="T157" i="34"/>
  <c r="R157" i="34"/>
  <c r="P157" i="34"/>
  <c r="BI154" i="34"/>
  <c r="BH154" i="34"/>
  <c r="BG154" i="34"/>
  <c r="BF154" i="34"/>
  <c r="T154" i="34"/>
  <c r="R154" i="34"/>
  <c r="P154" i="34"/>
  <c r="BI152" i="34"/>
  <c r="BH152" i="34"/>
  <c r="BG152" i="34"/>
  <c r="BF152" i="34"/>
  <c r="T152" i="34"/>
  <c r="R152" i="34"/>
  <c r="P152" i="34"/>
  <c r="BI150" i="34"/>
  <c r="BH150" i="34"/>
  <c r="BG150" i="34"/>
  <c r="BF150" i="34"/>
  <c r="T150" i="34"/>
  <c r="R150" i="34"/>
  <c r="P150" i="34"/>
  <c r="BI148" i="34"/>
  <c r="BH148" i="34"/>
  <c r="BG148" i="34"/>
  <c r="BF148" i="34"/>
  <c r="T148" i="34"/>
  <c r="R148" i="34"/>
  <c r="P148" i="34"/>
  <c r="BI146" i="34"/>
  <c r="BH146" i="34"/>
  <c r="BG146" i="34"/>
  <c r="BF146" i="34"/>
  <c r="T146" i="34"/>
  <c r="R146" i="34"/>
  <c r="P146" i="34"/>
  <c r="BI143" i="34"/>
  <c r="BH143" i="34"/>
  <c r="BG143" i="34"/>
  <c r="BF143" i="34"/>
  <c r="T143" i="34"/>
  <c r="R143" i="34"/>
  <c r="P143" i="34"/>
  <c r="BI141" i="34"/>
  <c r="BH141" i="34"/>
  <c r="BG141" i="34"/>
  <c r="BF141" i="34"/>
  <c r="T141" i="34"/>
  <c r="R141" i="34"/>
  <c r="P141" i="34"/>
  <c r="F132" i="34"/>
  <c r="E130" i="34"/>
  <c r="BI115" i="34"/>
  <c r="BH115" i="34"/>
  <c r="BG115" i="34"/>
  <c r="BF115" i="34"/>
  <c r="BI114" i="34"/>
  <c r="BH114" i="34"/>
  <c r="BG114" i="34"/>
  <c r="BF114" i="34"/>
  <c r="BE114" i="34"/>
  <c r="BI113" i="34"/>
  <c r="BH113" i="34"/>
  <c r="BG113" i="34"/>
  <c r="BF113" i="34"/>
  <c r="BE113" i="34"/>
  <c r="BI112" i="34"/>
  <c r="BH112" i="34"/>
  <c r="BG112" i="34"/>
  <c r="BF112" i="34"/>
  <c r="BE112" i="34"/>
  <c r="BI111" i="34"/>
  <c r="BH111" i="34"/>
  <c r="BG111" i="34"/>
  <c r="BF111" i="34"/>
  <c r="BE111" i="34"/>
  <c r="BI110" i="34"/>
  <c r="BH110" i="34"/>
  <c r="BG110" i="34"/>
  <c r="BF110" i="34"/>
  <c r="BE110" i="34"/>
  <c r="F91" i="34"/>
  <c r="E89" i="34"/>
  <c r="J26" i="34"/>
  <c r="E26" i="34"/>
  <c r="J135" i="34" s="1"/>
  <c r="J25" i="34"/>
  <c r="J23" i="34"/>
  <c r="E23" i="34"/>
  <c r="J93" i="34"/>
  <c r="J22" i="34"/>
  <c r="J20" i="34"/>
  <c r="E20" i="34"/>
  <c r="F135" i="34"/>
  <c r="J19" i="34"/>
  <c r="J17" i="34"/>
  <c r="E17" i="34"/>
  <c r="F93" i="34" s="1"/>
  <c r="J16" i="34"/>
  <c r="J14" i="34"/>
  <c r="J132" i="34" s="1"/>
  <c r="E7" i="34"/>
  <c r="E126" i="34" s="1"/>
  <c r="J41" i="33"/>
  <c r="J40" i="33"/>
  <c r="AY137" i="1"/>
  <c r="J39" i="33"/>
  <c r="AX137" i="1"/>
  <c r="BI235" i="33"/>
  <c r="BH235" i="33"/>
  <c r="BG235" i="33"/>
  <c r="BF235" i="33"/>
  <c r="T235" i="33"/>
  <c r="R235" i="33"/>
  <c r="P235" i="33"/>
  <c r="BI233" i="33"/>
  <c r="BH233" i="33"/>
  <c r="BG233" i="33"/>
  <c r="BF233" i="33"/>
  <c r="T233" i="33"/>
  <c r="R233" i="33"/>
  <c r="P233" i="33"/>
  <c r="BI231" i="33"/>
  <c r="BH231" i="33"/>
  <c r="BG231" i="33"/>
  <c r="BF231" i="33"/>
  <c r="T231" i="33"/>
  <c r="R231" i="33"/>
  <c r="P231" i="33"/>
  <c r="BI229" i="33"/>
  <c r="BH229" i="33"/>
  <c r="BG229" i="33"/>
  <c r="BF229" i="33"/>
  <c r="T229" i="33"/>
  <c r="R229" i="33"/>
  <c r="P229" i="33"/>
  <c r="BI227" i="33"/>
  <c r="BH227" i="33"/>
  <c r="BG227" i="33"/>
  <c r="BF227" i="33"/>
  <c r="T227" i="33"/>
  <c r="R227" i="33"/>
  <c r="P227" i="33"/>
  <c r="BI225" i="33"/>
  <c r="BH225" i="33"/>
  <c r="BG225" i="33"/>
  <c r="BF225" i="33"/>
  <c r="T225" i="33"/>
  <c r="R225" i="33"/>
  <c r="P225" i="33"/>
  <c r="BI221" i="33"/>
  <c r="BH221" i="33"/>
  <c r="BG221" i="33"/>
  <c r="BF221" i="33"/>
  <c r="T221" i="33"/>
  <c r="R221" i="33"/>
  <c r="P221" i="33"/>
  <c r="BI219" i="33"/>
  <c r="BH219" i="33"/>
  <c r="BG219" i="33"/>
  <c r="BF219" i="33"/>
  <c r="T219" i="33"/>
  <c r="R219" i="33"/>
  <c r="P219" i="33"/>
  <c r="BI217" i="33"/>
  <c r="BH217" i="33"/>
  <c r="BG217" i="33"/>
  <c r="BF217" i="33"/>
  <c r="T217" i="33"/>
  <c r="R217" i="33"/>
  <c r="P217" i="33"/>
  <c r="BI215" i="33"/>
  <c r="BH215" i="33"/>
  <c r="BG215" i="33"/>
  <c r="BF215" i="33"/>
  <c r="T215" i="33"/>
  <c r="R215" i="33"/>
  <c r="P215" i="33"/>
  <c r="BI213" i="33"/>
  <c r="BH213" i="33"/>
  <c r="BG213" i="33"/>
  <c r="BF213" i="33"/>
  <c r="T213" i="33"/>
  <c r="R213" i="33"/>
  <c r="P213" i="33"/>
  <c r="BI211" i="33"/>
  <c r="BH211" i="33"/>
  <c r="BG211" i="33"/>
  <c r="BF211" i="33"/>
  <c r="T211" i="33"/>
  <c r="R211" i="33"/>
  <c r="P211" i="33"/>
  <c r="BI209" i="33"/>
  <c r="BH209" i="33"/>
  <c r="BG209" i="33"/>
  <c r="BF209" i="33"/>
  <c r="T209" i="33"/>
  <c r="R209" i="33"/>
  <c r="P209" i="33"/>
  <c r="BI207" i="33"/>
  <c r="BH207" i="33"/>
  <c r="BG207" i="33"/>
  <c r="BF207" i="33"/>
  <c r="T207" i="33"/>
  <c r="R207" i="33"/>
  <c r="P207" i="33"/>
  <c r="BI205" i="33"/>
  <c r="BH205" i="33"/>
  <c r="BG205" i="33"/>
  <c r="BF205" i="33"/>
  <c r="T205" i="33"/>
  <c r="R205" i="33"/>
  <c r="P205" i="33"/>
  <c r="BI202" i="33"/>
  <c r="BH202" i="33"/>
  <c r="BG202" i="33"/>
  <c r="BF202" i="33"/>
  <c r="T202" i="33"/>
  <c r="R202" i="33"/>
  <c r="P202" i="33"/>
  <c r="BI200" i="33"/>
  <c r="BH200" i="33"/>
  <c r="BG200" i="33"/>
  <c r="BF200" i="33"/>
  <c r="T200" i="33"/>
  <c r="R200" i="33"/>
  <c r="P200" i="33"/>
  <c r="BI198" i="33"/>
  <c r="BH198" i="33"/>
  <c r="BG198" i="33"/>
  <c r="BF198" i="33"/>
  <c r="T198" i="33"/>
  <c r="R198" i="33"/>
  <c r="P198" i="33"/>
  <c r="BI196" i="33"/>
  <c r="BH196" i="33"/>
  <c r="BG196" i="33"/>
  <c r="BF196" i="33"/>
  <c r="T196" i="33"/>
  <c r="R196" i="33"/>
  <c r="P196" i="33"/>
  <c r="BI194" i="33"/>
  <c r="BH194" i="33"/>
  <c r="BG194" i="33"/>
  <c r="BF194" i="33"/>
  <c r="T194" i="33"/>
  <c r="R194" i="33"/>
  <c r="P194" i="33"/>
  <c r="BI191" i="33"/>
  <c r="BH191" i="33"/>
  <c r="BG191" i="33"/>
  <c r="BF191" i="33"/>
  <c r="T191" i="33"/>
  <c r="R191" i="33"/>
  <c r="P191" i="33"/>
  <c r="BI189" i="33"/>
  <c r="BH189" i="33"/>
  <c r="BG189" i="33"/>
  <c r="BF189" i="33"/>
  <c r="T189" i="33"/>
  <c r="R189" i="33"/>
  <c r="P189" i="33"/>
  <c r="BI187" i="33"/>
  <c r="BH187" i="33"/>
  <c r="BG187" i="33"/>
  <c r="BF187" i="33"/>
  <c r="T187" i="33"/>
  <c r="R187" i="33"/>
  <c r="P187" i="33"/>
  <c r="BI185" i="33"/>
  <c r="BH185" i="33"/>
  <c r="BG185" i="33"/>
  <c r="BF185" i="33"/>
  <c r="T185" i="33"/>
  <c r="R185" i="33"/>
  <c r="P185" i="33"/>
  <c r="BI183" i="33"/>
  <c r="BH183" i="33"/>
  <c r="BG183" i="33"/>
  <c r="BF183" i="33"/>
  <c r="T183" i="33"/>
  <c r="R183" i="33"/>
  <c r="P183" i="33"/>
  <c r="BI181" i="33"/>
  <c r="BH181" i="33"/>
  <c r="BG181" i="33"/>
  <c r="BF181" i="33"/>
  <c r="T181" i="33"/>
  <c r="R181" i="33"/>
  <c r="P181" i="33"/>
  <c r="BI179" i="33"/>
  <c r="BH179" i="33"/>
  <c r="BG179" i="33"/>
  <c r="BF179" i="33"/>
  <c r="T179" i="33"/>
  <c r="R179" i="33"/>
  <c r="P179" i="33"/>
  <c r="BI176" i="33"/>
  <c r="BH176" i="33"/>
  <c r="BG176" i="33"/>
  <c r="BF176" i="33"/>
  <c r="T176" i="33"/>
  <c r="R176" i="33"/>
  <c r="P176" i="33"/>
  <c r="BI174" i="33"/>
  <c r="BH174" i="33"/>
  <c r="BG174" i="33"/>
  <c r="BF174" i="33"/>
  <c r="T174" i="33"/>
  <c r="R174" i="33"/>
  <c r="P174" i="33"/>
  <c r="BI172" i="33"/>
  <c r="BH172" i="33"/>
  <c r="BG172" i="33"/>
  <c r="BF172" i="33"/>
  <c r="T172" i="33"/>
  <c r="R172" i="33"/>
  <c r="P172" i="33"/>
  <c r="BI170" i="33"/>
  <c r="BH170" i="33"/>
  <c r="BG170" i="33"/>
  <c r="BF170" i="33"/>
  <c r="T170" i="33"/>
  <c r="R170" i="33"/>
  <c r="P170" i="33"/>
  <c r="BI167" i="33"/>
  <c r="BH167" i="33"/>
  <c r="BG167" i="33"/>
  <c r="BF167" i="33"/>
  <c r="T167" i="33"/>
  <c r="R167" i="33"/>
  <c r="P167" i="33"/>
  <c r="BI165" i="33"/>
  <c r="BH165" i="33"/>
  <c r="BG165" i="33"/>
  <c r="BF165" i="33"/>
  <c r="T165" i="33"/>
  <c r="R165" i="33"/>
  <c r="P165" i="33"/>
  <c r="BI163" i="33"/>
  <c r="BH163" i="33"/>
  <c r="BG163" i="33"/>
  <c r="BF163" i="33"/>
  <c r="T163" i="33"/>
  <c r="R163" i="33"/>
  <c r="P163" i="33"/>
  <c r="BI161" i="33"/>
  <c r="BH161" i="33"/>
  <c r="BG161" i="33"/>
  <c r="BF161" i="33"/>
  <c r="T161" i="33"/>
  <c r="R161" i="33"/>
  <c r="P161" i="33"/>
  <c r="BI157" i="33"/>
  <c r="BH157" i="33"/>
  <c r="BG157" i="33"/>
  <c r="BF157" i="33"/>
  <c r="T157" i="33"/>
  <c r="R157" i="33"/>
  <c r="P157" i="33"/>
  <c r="BI155" i="33"/>
  <c r="BH155" i="33"/>
  <c r="BG155" i="33"/>
  <c r="BF155" i="33"/>
  <c r="T155" i="33"/>
  <c r="R155" i="33"/>
  <c r="P155" i="33"/>
  <c r="BI153" i="33"/>
  <c r="BH153" i="33"/>
  <c r="BG153" i="33"/>
  <c r="BF153" i="33"/>
  <c r="T153" i="33"/>
  <c r="R153" i="33"/>
  <c r="P153" i="33"/>
  <c r="BI151" i="33"/>
  <c r="BH151" i="33"/>
  <c r="BG151" i="33"/>
  <c r="BF151" i="33"/>
  <c r="T151" i="33"/>
  <c r="R151" i="33"/>
  <c r="P151" i="33"/>
  <c r="BI148" i="33"/>
  <c r="BH148" i="33"/>
  <c r="BG148" i="33"/>
  <c r="BF148" i="33"/>
  <c r="T148" i="33"/>
  <c r="R148" i="33"/>
  <c r="P148" i="33"/>
  <c r="BI146" i="33"/>
  <c r="BH146" i="33"/>
  <c r="BG146" i="33"/>
  <c r="BF146" i="33"/>
  <c r="T146" i="33"/>
  <c r="R146" i="33"/>
  <c r="P146" i="33"/>
  <c r="BI144" i="33"/>
  <c r="BH144" i="33"/>
  <c r="BG144" i="33"/>
  <c r="BF144" i="33"/>
  <c r="T144" i="33"/>
  <c r="R144" i="33"/>
  <c r="P144" i="33"/>
  <c r="F135" i="33"/>
  <c r="E133" i="33"/>
  <c r="BI118" i="33"/>
  <c r="BH118" i="33"/>
  <c r="BG118" i="33"/>
  <c r="BF118" i="33"/>
  <c r="BI117" i="33"/>
  <c r="BH117" i="33"/>
  <c r="BG117" i="33"/>
  <c r="BF117" i="33"/>
  <c r="BE117" i="33"/>
  <c r="BI116" i="33"/>
  <c r="BH116" i="33"/>
  <c r="BG116" i="33"/>
  <c r="BF116" i="33"/>
  <c r="BE116" i="33"/>
  <c r="BI115" i="33"/>
  <c r="BH115" i="33"/>
  <c r="BG115" i="33"/>
  <c r="BF115" i="33"/>
  <c r="BE115" i="33"/>
  <c r="BI114" i="33"/>
  <c r="BH114" i="33"/>
  <c r="BG114" i="33"/>
  <c r="BF114" i="33"/>
  <c r="BE114" i="33"/>
  <c r="BI113" i="33"/>
  <c r="BH113" i="33"/>
  <c r="BG113" i="33"/>
  <c r="BF113" i="33"/>
  <c r="BE113" i="33"/>
  <c r="F91" i="33"/>
  <c r="E89" i="33"/>
  <c r="J26" i="33"/>
  <c r="E26" i="33"/>
  <c r="J94" i="33" s="1"/>
  <c r="J25" i="33"/>
  <c r="J23" i="33"/>
  <c r="E23" i="33"/>
  <c r="J137" i="33"/>
  <c r="J22" i="33"/>
  <c r="J20" i="33"/>
  <c r="E20" i="33"/>
  <c r="F138" i="33"/>
  <c r="J19" i="33"/>
  <c r="J17" i="33"/>
  <c r="E17" i="33"/>
  <c r="F93" i="33" s="1"/>
  <c r="J16" i="33"/>
  <c r="J14" i="33"/>
  <c r="J91" i="33"/>
  <c r="E7" i="33"/>
  <c r="E129" i="33" s="1"/>
  <c r="J41" i="32"/>
  <c r="J40" i="32"/>
  <c r="AY136" i="1"/>
  <c r="J39" i="32"/>
  <c r="AX136" i="1"/>
  <c r="BI207" i="32"/>
  <c r="BH207" i="32"/>
  <c r="BG207" i="32"/>
  <c r="BF207" i="32"/>
  <c r="T207" i="32"/>
  <c r="T206" i="32" s="1"/>
  <c r="R207" i="32"/>
  <c r="R206" i="32" s="1"/>
  <c r="P207" i="32"/>
  <c r="P206" i="32" s="1"/>
  <c r="BI204" i="32"/>
  <c r="BH204" i="32"/>
  <c r="BG204" i="32"/>
  <c r="BF204" i="32"/>
  <c r="T204" i="32"/>
  <c r="R204" i="32"/>
  <c r="P204" i="32"/>
  <c r="BI202" i="32"/>
  <c r="BH202" i="32"/>
  <c r="BG202" i="32"/>
  <c r="BF202" i="32"/>
  <c r="T202" i="32"/>
  <c r="R202" i="32"/>
  <c r="P202" i="32"/>
  <c r="BI200" i="32"/>
  <c r="BH200" i="32"/>
  <c r="BG200" i="32"/>
  <c r="BF200" i="32"/>
  <c r="T200" i="32"/>
  <c r="R200" i="32"/>
  <c r="P200" i="32"/>
  <c r="BI198" i="32"/>
  <c r="BH198" i="32"/>
  <c r="BG198" i="32"/>
  <c r="BF198" i="32"/>
  <c r="T198" i="32"/>
  <c r="R198" i="32"/>
  <c r="P198" i="32"/>
  <c r="BI196" i="32"/>
  <c r="BH196" i="32"/>
  <c r="BG196" i="32"/>
  <c r="BF196" i="32"/>
  <c r="T196" i="32"/>
  <c r="R196" i="32"/>
  <c r="P196" i="32"/>
  <c r="BI194" i="32"/>
  <c r="BH194" i="32"/>
  <c r="BG194" i="32"/>
  <c r="BF194" i="32"/>
  <c r="T194" i="32"/>
  <c r="R194" i="32"/>
  <c r="P194" i="32"/>
  <c r="BI192" i="32"/>
  <c r="BH192" i="32"/>
  <c r="BG192" i="32"/>
  <c r="BF192" i="32"/>
  <c r="T192" i="32"/>
  <c r="R192" i="32"/>
  <c r="P192" i="32"/>
  <c r="BI190" i="32"/>
  <c r="BH190" i="32"/>
  <c r="BG190" i="32"/>
  <c r="BF190" i="32"/>
  <c r="T190" i="32"/>
  <c r="R190" i="32"/>
  <c r="P190" i="32"/>
  <c r="BI188" i="32"/>
  <c r="BH188" i="32"/>
  <c r="BG188" i="32"/>
  <c r="BF188" i="32"/>
  <c r="T188" i="32"/>
  <c r="R188" i="32"/>
  <c r="P188" i="32"/>
  <c r="BI186" i="32"/>
  <c r="BH186" i="32"/>
  <c r="BG186" i="32"/>
  <c r="BF186" i="32"/>
  <c r="T186" i="32"/>
  <c r="R186" i="32"/>
  <c r="P186" i="32"/>
  <c r="BI184" i="32"/>
  <c r="BH184" i="32"/>
  <c r="BG184" i="32"/>
  <c r="BF184" i="32"/>
  <c r="T184" i="32"/>
  <c r="R184" i="32"/>
  <c r="P184" i="32"/>
  <c r="BI182" i="32"/>
  <c r="BH182" i="32"/>
  <c r="BG182" i="32"/>
  <c r="BF182" i="32"/>
  <c r="T182" i="32"/>
  <c r="R182" i="32"/>
  <c r="P182" i="32"/>
  <c r="BI179" i="32"/>
  <c r="BH179" i="32"/>
  <c r="BG179" i="32"/>
  <c r="BF179" i="32"/>
  <c r="T179" i="32"/>
  <c r="R179" i="32"/>
  <c r="P179" i="32"/>
  <c r="BI177" i="32"/>
  <c r="BH177" i="32"/>
  <c r="BG177" i="32"/>
  <c r="BF177" i="32"/>
  <c r="T177" i="32"/>
  <c r="R177" i="32"/>
  <c r="P177" i="32"/>
  <c r="BI175" i="32"/>
  <c r="BH175" i="32"/>
  <c r="BG175" i="32"/>
  <c r="BF175" i="32"/>
  <c r="T175" i="32"/>
  <c r="R175" i="32"/>
  <c r="P175" i="32"/>
  <c r="BI173" i="32"/>
  <c r="BH173" i="32"/>
  <c r="BG173" i="32"/>
  <c r="BF173" i="32"/>
  <c r="T173" i="32"/>
  <c r="R173" i="32"/>
  <c r="P173" i="32"/>
  <c r="BI171" i="32"/>
  <c r="BH171" i="32"/>
  <c r="BG171" i="32"/>
  <c r="BF171" i="32"/>
  <c r="T171" i="32"/>
  <c r="R171" i="32"/>
  <c r="P171" i="32"/>
  <c r="BI169" i="32"/>
  <c r="BH169" i="32"/>
  <c r="BG169" i="32"/>
  <c r="BF169" i="32"/>
  <c r="T169" i="32"/>
  <c r="R169" i="32"/>
  <c r="P169" i="32"/>
  <c r="BI164" i="32"/>
  <c r="BH164" i="32"/>
  <c r="BG164" i="32"/>
  <c r="BF164" i="32"/>
  <c r="T164" i="32"/>
  <c r="R164" i="32"/>
  <c r="P164" i="32"/>
  <c r="BI162" i="32"/>
  <c r="BH162" i="32"/>
  <c r="BG162" i="32"/>
  <c r="BF162" i="32"/>
  <c r="T162" i="32"/>
  <c r="R162" i="32"/>
  <c r="P162" i="32"/>
  <c r="BI160" i="32"/>
  <c r="BH160" i="32"/>
  <c r="BG160" i="32"/>
  <c r="BF160" i="32"/>
  <c r="T160" i="32"/>
  <c r="R160" i="32"/>
  <c r="P160" i="32"/>
  <c r="BI158" i="32"/>
  <c r="BH158" i="32"/>
  <c r="BG158" i="32"/>
  <c r="BF158" i="32"/>
  <c r="T158" i="32"/>
  <c r="R158" i="32"/>
  <c r="P158" i="32"/>
  <c r="BI155" i="32"/>
  <c r="BH155" i="32"/>
  <c r="BG155" i="32"/>
  <c r="BF155" i="32"/>
  <c r="T155" i="32"/>
  <c r="R155" i="32"/>
  <c r="P155" i="32"/>
  <c r="BI153" i="32"/>
  <c r="BH153" i="32"/>
  <c r="BG153" i="32"/>
  <c r="BF153" i="32"/>
  <c r="T153" i="32"/>
  <c r="R153" i="32"/>
  <c r="P153" i="32"/>
  <c r="BI151" i="32"/>
  <c r="BH151" i="32"/>
  <c r="BG151" i="32"/>
  <c r="BF151" i="32"/>
  <c r="T151" i="32"/>
  <c r="R151" i="32"/>
  <c r="P151" i="32"/>
  <c r="BI149" i="32"/>
  <c r="BH149" i="32"/>
  <c r="BG149" i="32"/>
  <c r="BF149" i="32"/>
  <c r="T149" i="32"/>
  <c r="R149" i="32"/>
  <c r="P149" i="32"/>
  <c r="BI147" i="32"/>
  <c r="BH147" i="32"/>
  <c r="BG147" i="32"/>
  <c r="BF147" i="32"/>
  <c r="T147" i="32"/>
  <c r="R147" i="32"/>
  <c r="P147" i="32"/>
  <c r="BI144" i="32"/>
  <c r="BH144" i="32"/>
  <c r="BG144" i="32"/>
  <c r="BF144" i="32"/>
  <c r="T144" i="32"/>
  <c r="R144" i="32"/>
  <c r="P144" i="32"/>
  <c r="BI142" i="32"/>
  <c r="BH142" i="32"/>
  <c r="BG142" i="32"/>
  <c r="BF142" i="32"/>
  <c r="T142" i="32"/>
  <c r="R142" i="32"/>
  <c r="P142" i="32"/>
  <c r="F133" i="32"/>
  <c r="E131" i="32"/>
  <c r="BI116" i="32"/>
  <c r="BH116" i="32"/>
  <c r="BG116" i="32"/>
  <c r="BF116" i="32"/>
  <c r="BI115" i="32"/>
  <c r="BH115" i="32"/>
  <c r="BG115" i="32"/>
  <c r="BF115" i="32"/>
  <c r="BE115" i="32"/>
  <c r="BI114" i="32"/>
  <c r="BH114" i="32"/>
  <c r="BG114" i="32"/>
  <c r="BF114" i="32"/>
  <c r="BE114" i="32"/>
  <c r="BI113" i="32"/>
  <c r="BH113" i="32"/>
  <c r="BG113" i="32"/>
  <c r="BF113" i="32"/>
  <c r="BE113" i="32"/>
  <c r="BI112" i="32"/>
  <c r="BH112" i="32"/>
  <c r="BG112" i="32"/>
  <c r="BF112" i="32"/>
  <c r="BE112" i="32"/>
  <c r="BI111" i="32"/>
  <c r="BH111" i="32"/>
  <c r="BG111" i="32"/>
  <c r="BF111" i="32"/>
  <c r="BE111" i="32"/>
  <c r="F91" i="32"/>
  <c r="E89" i="32"/>
  <c r="J26" i="32"/>
  <c r="E26" i="32"/>
  <c r="J94" i="32"/>
  <c r="J25" i="32"/>
  <c r="J23" i="32"/>
  <c r="E23" i="32"/>
  <c r="J93" i="32" s="1"/>
  <c r="J22" i="32"/>
  <c r="J20" i="32"/>
  <c r="E20" i="32"/>
  <c r="F94" i="32" s="1"/>
  <c r="J19" i="32"/>
  <c r="J17" i="32"/>
  <c r="E17" i="32"/>
  <c r="F135" i="32" s="1"/>
  <c r="J16" i="32"/>
  <c r="J14" i="32"/>
  <c r="J133" i="32" s="1"/>
  <c r="E7" i="32"/>
  <c r="E127" i="32" s="1"/>
  <c r="J41" i="31"/>
  <c r="J40" i="31"/>
  <c r="AY135" i="1" s="1"/>
  <c r="J39" i="31"/>
  <c r="AX135" i="1" s="1"/>
  <c r="BI245" i="31"/>
  <c r="BH245" i="31"/>
  <c r="BG245" i="31"/>
  <c r="BF245" i="31"/>
  <c r="T245" i="31"/>
  <c r="R245" i="31"/>
  <c r="P245" i="31"/>
  <c r="BI243" i="31"/>
  <c r="BH243" i="31"/>
  <c r="BG243" i="31"/>
  <c r="BF243" i="31"/>
  <c r="T243" i="31"/>
  <c r="R243" i="31"/>
  <c r="P243" i="31"/>
  <c r="BI241" i="31"/>
  <c r="BH241" i="31"/>
  <c r="BG241" i="31"/>
  <c r="BF241" i="31"/>
  <c r="T241" i="31"/>
  <c r="R241" i="31"/>
  <c r="P241" i="31"/>
  <c r="BI239" i="31"/>
  <c r="BH239" i="31"/>
  <c r="BG239" i="31"/>
  <c r="BF239" i="31"/>
  <c r="T239" i="31"/>
  <c r="R239" i="31"/>
  <c r="P239" i="31"/>
  <c r="BI237" i="31"/>
  <c r="BH237" i="31"/>
  <c r="BG237" i="31"/>
  <c r="BF237" i="31"/>
  <c r="T237" i="31"/>
  <c r="R237" i="31"/>
  <c r="P237" i="31"/>
  <c r="BI235" i="31"/>
  <c r="BH235" i="31"/>
  <c r="BG235" i="31"/>
  <c r="BF235" i="31"/>
  <c r="T235" i="31"/>
  <c r="R235" i="31"/>
  <c r="P235" i="31"/>
  <c r="BI231" i="31"/>
  <c r="BH231" i="31"/>
  <c r="BG231" i="31"/>
  <c r="BF231" i="31"/>
  <c r="T231" i="31"/>
  <c r="R231" i="31"/>
  <c r="P231" i="31"/>
  <c r="BI229" i="31"/>
  <c r="BH229" i="31"/>
  <c r="BG229" i="31"/>
  <c r="BF229" i="31"/>
  <c r="T229" i="31"/>
  <c r="R229" i="31"/>
  <c r="P229" i="31"/>
  <c r="BI227" i="31"/>
  <c r="BH227" i="31"/>
  <c r="BG227" i="31"/>
  <c r="BF227" i="31"/>
  <c r="T227" i="31"/>
  <c r="R227" i="31"/>
  <c r="P227" i="31"/>
  <c r="BI225" i="31"/>
  <c r="BH225" i="31"/>
  <c r="BG225" i="31"/>
  <c r="BF225" i="31"/>
  <c r="T225" i="31"/>
  <c r="R225" i="31"/>
  <c r="P225" i="31"/>
  <c r="BI223" i="31"/>
  <c r="BH223" i="31"/>
  <c r="BG223" i="31"/>
  <c r="BF223" i="31"/>
  <c r="T223" i="31"/>
  <c r="R223" i="31"/>
  <c r="P223" i="31"/>
  <c r="BI221" i="31"/>
  <c r="BH221" i="31"/>
  <c r="BG221" i="31"/>
  <c r="BF221" i="31"/>
  <c r="T221" i="31"/>
  <c r="R221" i="31"/>
  <c r="P221" i="31"/>
  <c r="BI219" i="31"/>
  <c r="BH219" i="31"/>
  <c r="BG219" i="31"/>
  <c r="BF219" i="31"/>
  <c r="T219" i="31"/>
  <c r="R219" i="31"/>
  <c r="P219" i="31"/>
  <c r="BI217" i="31"/>
  <c r="BH217" i="31"/>
  <c r="BG217" i="31"/>
  <c r="BF217" i="31"/>
  <c r="T217" i="31"/>
  <c r="R217" i="31"/>
  <c r="P217" i="31"/>
  <c r="BI215" i="31"/>
  <c r="BH215" i="31"/>
  <c r="BG215" i="31"/>
  <c r="BF215" i="31"/>
  <c r="T215" i="31"/>
  <c r="R215" i="31"/>
  <c r="P215" i="31"/>
  <c r="BI212" i="31"/>
  <c r="BH212" i="31"/>
  <c r="BG212" i="31"/>
  <c r="BF212" i="31"/>
  <c r="T212" i="31"/>
  <c r="R212" i="31"/>
  <c r="P212" i="31"/>
  <c r="BI210" i="31"/>
  <c r="BH210" i="31"/>
  <c r="BG210" i="31"/>
  <c r="BF210" i="31"/>
  <c r="T210" i="31"/>
  <c r="R210" i="31"/>
  <c r="P210" i="31"/>
  <c r="BI208" i="31"/>
  <c r="BH208" i="31"/>
  <c r="BG208" i="31"/>
  <c r="BF208" i="31"/>
  <c r="T208" i="31"/>
  <c r="R208" i="31"/>
  <c r="P208" i="31"/>
  <c r="BI206" i="31"/>
  <c r="BH206" i="31"/>
  <c r="BG206" i="31"/>
  <c r="BF206" i="31"/>
  <c r="T206" i="31"/>
  <c r="R206" i="31"/>
  <c r="P206" i="31"/>
  <c r="BI204" i="31"/>
  <c r="BH204" i="31"/>
  <c r="BG204" i="31"/>
  <c r="BF204" i="31"/>
  <c r="T204" i="31"/>
  <c r="R204" i="31"/>
  <c r="P204" i="31"/>
  <c r="BI201" i="31"/>
  <c r="BH201" i="31"/>
  <c r="BG201" i="31"/>
  <c r="BF201" i="31"/>
  <c r="T201" i="31"/>
  <c r="R201" i="31"/>
  <c r="P201" i="31"/>
  <c r="BI199" i="31"/>
  <c r="BH199" i="31"/>
  <c r="BG199" i="31"/>
  <c r="BF199" i="31"/>
  <c r="T199" i="31"/>
  <c r="R199" i="31"/>
  <c r="P199" i="31"/>
  <c r="BI197" i="31"/>
  <c r="BH197" i="31"/>
  <c r="BG197" i="31"/>
  <c r="BF197" i="31"/>
  <c r="T197" i="31"/>
  <c r="R197" i="31"/>
  <c r="P197" i="31"/>
  <c r="BI195" i="31"/>
  <c r="BH195" i="31"/>
  <c r="BG195" i="31"/>
  <c r="BF195" i="31"/>
  <c r="T195" i="31"/>
  <c r="R195" i="31"/>
  <c r="P195" i="31"/>
  <c r="BI193" i="31"/>
  <c r="BH193" i="31"/>
  <c r="BG193" i="31"/>
  <c r="BF193" i="31"/>
  <c r="T193" i="31"/>
  <c r="R193" i="31"/>
  <c r="P193" i="31"/>
  <c r="BI191" i="31"/>
  <c r="BH191" i="31"/>
  <c r="BG191" i="31"/>
  <c r="BF191" i="31"/>
  <c r="T191" i="31"/>
  <c r="R191" i="31"/>
  <c r="P191" i="31"/>
  <c r="BI189" i="31"/>
  <c r="BH189" i="31"/>
  <c r="BG189" i="31"/>
  <c r="BF189" i="31"/>
  <c r="T189" i="31"/>
  <c r="R189" i="31"/>
  <c r="P189" i="31"/>
  <c r="BI186" i="31"/>
  <c r="BH186" i="31"/>
  <c r="BG186" i="31"/>
  <c r="BF186" i="31"/>
  <c r="T186" i="31"/>
  <c r="R186" i="31"/>
  <c r="P186" i="31"/>
  <c r="BI184" i="31"/>
  <c r="BH184" i="31"/>
  <c r="BG184" i="31"/>
  <c r="BF184" i="31"/>
  <c r="T184" i="31"/>
  <c r="R184" i="31"/>
  <c r="P184" i="31"/>
  <c r="BI182" i="31"/>
  <c r="BH182" i="31"/>
  <c r="BG182" i="31"/>
  <c r="BF182" i="31"/>
  <c r="T182" i="31"/>
  <c r="R182" i="31"/>
  <c r="P182" i="31"/>
  <c r="BI180" i="31"/>
  <c r="BH180" i="31"/>
  <c r="BG180" i="31"/>
  <c r="BF180" i="31"/>
  <c r="T180" i="31"/>
  <c r="R180" i="31"/>
  <c r="P180" i="31"/>
  <c r="BI177" i="31"/>
  <c r="BH177" i="31"/>
  <c r="BG177" i="31"/>
  <c r="BF177" i="31"/>
  <c r="T177" i="31"/>
  <c r="R177" i="31"/>
  <c r="P177" i="31"/>
  <c r="BI175" i="31"/>
  <c r="BH175" i="31"/>
  <c r="BG175" i="31"/>
  <c r="BF175" i="31"/>
  <c r="T175" i="31"/>
  <c r="R175" i="31"/>
  <c r="P175" i="31"/>
  <c r="BI173" i="31"/>
  <c r="BH173" i="31"/>
  <c r="BG173" i="31"/>
  <c r="BF173" i="31"/>
  <c r="T173" i="31"/>
  <c r="R173" i="31"/>
  <c r="P173" i="31"/>
  <c r="BI171" i="31"/>
  <c r="BH171" i="31"/>
  <c r="BG171" i="31"/>
  <c r="BF171" i="31"/>
  <c r="T171" i="31"/>
  <c r="R171" i="31"/>
  <c r="P171" i="31"/>
  <c r="BI167" i="31"/>
  <c r="BH167" i="31"/>
  <c r="BG167" i="31"/>
  <c r="BF167" i="31"/>
  <c r="T167" i="31"/>
  <c r="R167" i="31"/>
  <c r="P167" i="31"/>
  <c r="BI165" i="31"/>
  <c r="BH165" i="31"/>
  <c r="BG165" i="31"/>
  <c r="BF165" i="31"/>
  <c r="T165" i="31"/>
  <c r="R165" i="31"/>
  <c r="P165" i="31"/>
  <c r="BI163" i="31"/>
  <c r="BH163" i="31"/>
  <c r="BG163" i="31"/>
  <c r="BF163" i="31"/>
  <c r="T163" i="31"/>
  <c r="R163" i="31"/>
  <c r="P163" i="31"/>
  <c r="BI161" i="31"/>
  <c r="BH161" i="31"/>
  <c r="BG161" i="31"/>
  <c r="BF161" i="31"/>
  <c r="T161" i="31"/>
  <c r="R161" i="31"/>
  <c r="P161" i="31"/>
  <c r="BI158" i="31"/>
  <c r="BH158" i="31"/>
  <c r="BG158" i="31"/>
  <c r="BF158" i="31"/>
  <c r="T158" i="31"/>
  <c r="R158" i="31"/>
  <c r="P158" i="31"/>
  <c r="BI156" i="31"/>
  <c r="BH156" i="31"/>
  <c r="BG156" i="31"/>
  <c r="BF156" i="31"/>
  <c r="T156" i="31"/>
  <c r="R156" i="31"/>
  <c r="P156" i="31"/>
  <c r="BI154" i="31"/>
  <c r="BH154" i="31"/>
  <c r="BG154" i="31"/>
  <c r="BF154" i="31"/>
  <c r="T154" i="31"/>
  <c r="R154" i="31"/>
  <c r="P154" i="31"/>
  <c r="BI151" i="31"/>
  <c r="BH151" i="31"/>
  <c r="BG151" i="31"/>
  <c r="BF151" i="31"/>
  <c r="T151" i="31"/>
  <c r="R151" i="31"/>
  <c r="P151" i="31"/>
  <c r="BI149" i="31"/>
  <c r="BH149" i="31"/>
  <c r="BG149" i="31"/>
  <c r="BF149" i="31"/>
  <c r="T149" i="31"/>
  <c r="R149" i="31"/>
  <c r="P149" i="31"/>
  <c r="BI146" i="31"/>
  <c r="BH146" i="31"/>
  <c r="BG146" i="31"/>
  <c r="BF146" i="31"/>
  <c r="T146" i="31"/>
  <c r="T145" i="31"/>
  <c r="R146" i="31"/>
  <c r="R145" i="31" s="1"/>
  <c r="P146" i="31"/>
  <c r="P145" i="31"/>
  <c r="F137" i="31"/>
  <c r="E135" i="31"/>
  <c r="BI120" i="31"/>
  <c r="BH120" i="31"/>
  <c r="BG120" i="31"/>
  <c r="BF120" i="31"/>
  <c r="BI119" i="31"/>
  <c r="BH119" i="31"/>
  <c r="BG119" i="31"/>
  <c r="BF119" i="31"/>
  <c r="BE119" i="31"/>
  <c r="BI118" i="31"/>
  <c r="BH118" i="31"/>
  <c r="BG118" i="31"/>
  <c r="BF118" i="31"/>
  <c r="BE118" i="31"/>
  <c r="BI117" i="31"/>
  <c r="BH117" i="31"/>
  <c r="BG117" i="31"/>
  <c r="BF117" i="31"/>
  <c r="BE117" i="31"/>
  <c r="BI116" i="31"/>
  <c r="BH116" i="31"/>
  <c r="BG116" i="31"/>
  <c r="BF116" i="31"/>
  <c r="BE116" i="31"/>
  <c r="BI115" i="31"/>
  <c r="BH115" i="31"/>
  <c r="BG115" i="31"/>
  <c r="BF115" i="31"/>
  <c r="BE115" i="31"/>
  <c r="F91" i="31"/>
  <c r="E89" i="31"/>
  <c r="J26" i="31"/>
  <c r="E26" i="31"/>
  <c r="J94" i="31" s="1"/>
  <c r="J25" i="31"/>
  <c r="J23" i="31"/>
  <c r="E23" i="31"/>
  <c r="J139" i="31" s="1"/>
  <c r="J22" i="31"/>
  <c r="J20" i="31"/>
  <c r="E20" i="31"/>
  <c r="F140" i="31"/>
  <c r="J19" i="31"/>
  <c r="J17" i="31"/>
  <c r="E17" i="31"/>
  <c r="F93" i="31"/>
  <c r="J16" i="31"/>
  <c r="J14" i="31"/>
  <c r="J137" i="31" s="1"/>
  <c r="E7" i="31"/>
  <c r="E85" i="31"/>
  <c r="J41" i="30"/>
  <c r="J40" i="30"/>
  <c r="AY133" i="1"/>
  <c r="J39" i="30"/>
  <c r="AX133" i="1" s="1"/>
  <c r="BI233" i="30"/>
  <c r="BH233" i="30"/>
  <c r="BG233" i="30"/>
  <c r="BF233" i="30"/>
  <c r="T233" i="30"/>
  <c r="R233" i="30"/>
  <c r="P233" i="30"/>
  <c r="BI231" i="30"/>
  <c r="BH231" i="30"/>
  <c r="BG231" i="30"/>
  <c r="BF231" i="30"/>
  <c r="T231" i="30"/>
  <c r="R231" i="30"/>
  <c r="P231" i="30"/>
  <c r="BI229" i="30"/>
  <c r="BH229" i="30"/>
  <c r="BG229" i="30"/>
  <c r="BF229" i="30"/>
  <c r="T229" i="30"/>
  <c r="R229" i="30"/>
  <c r="P229" i="30"/>
  <c r="BI227" i="30"/>
  <c r="BH227" i="30"/>
  <c r="BG227" i="30"/>
  <c r="BF227" i="30"/>
  <c r="T227" i="30"/>
  <c r="R227" i="30"/>
  <c r="P227" i="30"/>
  <c r="BI225" i="30"/>
  <c r="BH225" i="30"/>
  <c r="BG225" i="30"/>
  <c r="BF225" i="30"/>
  <c r="T225" i="30"/>
  <c r="R225" i="30"/>
  <c r="P225" i="30"/>
  <c r="BI223" i="30"/>
  <c r="BH223" i="30"/>
  <c r="BG223" i="30"/>
  <c r="BF223" i="30"/>
  <c r="T223" i="30"/>
  <c r="R223" i="30"/>
  <c r="P223" i="30"/>
  <c r="BI221" i="30"/>
  <c r="BH221" i="30"/>
  <c r="BG221" i="30"/>
  <c r="BF221" i="30"/>
  <c r="T221" i="30"/>
  <c r="R221" i="30"/>
  <c r="P221" i="30"/>
  <c r="BI219" i="30"/>
  <c r="BH219" i="30"/>
  <c r="BG219" i="30"/>
  <c r="BF219" i="30"/>
  <c r="T219" i="30"/>
  <c r="R219" i="30"/>
  <c r="P219" i="30"/>
  <c r="BI217" i="30"/>
  <c r="BH217" i="30"/>
  <c r="BG217" i="30"/>
  <c r="BF217" i="30"/>
  <c r="T217" i="30"/>
  <c r="R217" i="30"/>
  <c r="P217" i="30"/>
  <c r="BI214" i="30"/>
  <c r="BH214" i="30"/>
  <c r="BG214" i="30"/>
  <c r="BF214" i="30"/>
  <c r="T214" i="30"/>
  <c r="R214" i="30"/>
  <c r="P214" i="30"/>
  <c r="BI212" i="30"/>
  <c r="BH212" i="30"/>
  <c r="BG212" i="30"/>
  <c r="BF212" i="30"/>
  <c r="T212" i="30"/>
  <c r="R212" i="30"/>
  <c r="P212" i="30"/>
  <c r="BI210" i="30"/>
  <c r="BH210" i="30"/>
  <c r="BG210" i="30"/>
  <c r="BF210" i="30"/>
  <c r="T210" i="30"/>
  <c r="R210" i="30"/>
  <c r="P210" i="30"/>
  <c r="BI208" i="30"/>
  <c r="BH208" i="30"/>
  <c r="BG208" i="30"/>
  <c r="BF208" i="30"/>
  <c r="T208" i="30"/>
  <c r="R208" i="30"/>
  <c r="P208" i="30"/>
  <c r="BI206" i="30"/>
  <c r="BH206" i="30"/>
  <c r="BG206" i="30"/>
  <c r="BF206" i="30"/>
  <c r="T206" i="30"/>
  <c r="R206" i="30"/>
  <c r="P206" i="30"/>
  <c r="BI204" i="30"/>
  <c r="BH204" i="30"/>
  <c r="BG204" i="30"/>
  <c r="BF204" i="30"/>
  <c r="T204" i="30"/>
  <c r="R204" i="30"/>
  <c r="P204" i="30"/>
  <c r="BI202" i="30"/>
  <c r="BH202" i="30"/>
  <c r="BG202" i="30"/>
  <c r="BF202" i="30"/>
  <c r="T202" i="30"/>
  <c r="R202" i="30"/>
  <c r="P202" i="30"/>
  <c r="BI200" i="30"/>
  <c r="BH200" i="30"/>
  <c r="BG200" i="30"/>
  <c r="BF200" i="30"/>
  <c r="T200" i="30"/>
  <c r="R200" i="30"/>
  <c r="P200" i="30"/>
  <c r="BI198" i="30"/>
  <c r="BH198" i="30"/>
  <c r="BG198" i="30"/>
  <c r="BF198" i="30"/>
  <c r="T198" i="30"/>
  <c r="R198" i="30"/>
  <c r="P198" i="30"/>
  <c r="BI196" i="30"/>
  <c r="BH196" i="30"/>
  <c r="BG196" i="30"/>
  <c r="BF196" i="30"/>
  <c r="T196" i="30"/>
  <c r="R196" i="30"/>
  <c r="P196" i="30"/>
  <c r="BI194" i="30"/>
  <c r="BH194" i="30"/>
  <c r="BG194" i="30"/>
  <c r="BF194" i="30"/>
  <c r="T194" i="30"/>
  <c r="R194" i="30"/>
  <c r="P194" i="30"/>
  <c r="BI192" i="30"/>
  <c r="BH192" i="30"/>
  <c r="BG192" i="30"/>
  <c r="BF192" i="30"/>
  <c r="T192" i="30"/>
  <c r="R192" i="30"/>
  <c r="P192" i="30"/>
  <c r="BI189" i="30"/>
  <c r="BH189" i="30"/>
  <c r="BG189" i="30"/>
  <c r="BF189" i="30"/>
  <c r="T189" i="30"/>
  <c r="R189" i="30"/>
  <c r="P189" i="30"/>
  <c r="BI187" i="30"/>
  <c r="BH187" i="30"/>
  <c r="BG187" i="30"/>
  <c r="BF187" i="30"/>
  <c r="T187" i="30"/>
  <c r="R187" i="30"/>
  <c r="P187" i="30"/>
  <c r="BI185" i="30"/>
  <c r="BH185" i="30"/>
  <c r="BG185" i="30"/>
  <c r="BF185" i="30"/>
  <c r="T185" i="30"/>
  <c r="R185" i="30"/>
  <c r="P185" i="30"/>
  <c r="BI183" i="30"/>
  <c r="BH183" i="30"/>
  <c r="BG183" i="30"/>
  <c r="BF183" i="30"/>
  <c r="T183" i="30"/>
  <c r="R183" i="30"/>
  <c r="P183" i="30"/>
  <c r="BI180" i="30"/>
  <c r="BH180" i="30"/>
  <c r="BG180" i="30"/>
  <c r="BF180" i="30"/>
  <c r="T180" i="30"/>
  <c r="R180" i="30"/>
  <c r="P180" i="30"/>
  <c r="BI178" i="30"/>
  <c r="BH178" i="30"/>
  <c r="BG178" i="30"/>
  <c r="BF178" i="30"/>
  <c r="T178" i="30"/>
  <c r="R178" i="30"/>
  <c r="P178" i="30"/>
  <c r="BI176" i="30"/>
  <c r="BH176" i="30"/>
  <c r="BG176" i="30"/>
  <c r="BF176" i="30"/>
  <c r="T176" i="30"/>
  <c r="R176" i="30"/>
  <c r="P176" i="30"/>
  <c r="BI174" i="30"/>
  <c r="BH174" i="30"/>
  <c r="BG174" i="30"/>
  <c r="BF174" i="30"/>
  <c r="T174" i="30"/>
  <c r="R174" i="30"/>
  <c r="P174" i="30"/>
  <c r="BI172" i="30"/>
  <c r="BH172" i="30"/>
  <c r="BG172" i="30"/>
  <c r="BF172" i="30"/>
  <c r="T172" i="30"/>
  <c r="R172" i="30"/>
  <c r="P172" i="30"/>
  <c r="BI170" i="30"/>
  <c r="BH170" i="30"/>
  <c r="BG170" i="30"/>
  <c r="BF170" i="30"/>
  <c r="T170" i="30"/>
  <c r="R170" i="30"/>
  <c r="P170" i="30"/>
  <c r="BI168" i="30"/>
  <c r="BH168" i="30"/>
  <c r="BG168" i="30"/>
  <c r="BF168" i="30"/>
  <c r="T168" i="30"/>
  <c r="R168" i="30"/>
  <c r="P168" i="30"/>
  <c r="BI166" i="30"/>
  <c r="BH166" i="30"/>
  <c r="BG166" i="30"/>
  <c r="BF166" i="30"/>
  <c r="T166" i="30"/>
  <c r="R166" i="30"/>
  <c r="P166" i="30"/>
  <c r="BI164" i="30"/>
  <c r="BH164" i="30"/>
  <c r="BG164" i="30"/>
  <c r="BF164" i="30"/>
  <c r="T164" i="30"/>
  <c r="R164" i="30"/>
  <c r="P164" i="30"/>
  <c r="BI162" i="30"/>
  <c r="BH162" i="30"/>
  <c r="BG162" i="30"/>
  <c r="BF162" i="30"/>
  <c r="T162" i="30"/>
  <c r="R162" i="30"/>
  <c r="P162" i="30"/>
  <c r="BI157" i="30"/>
  <c r="BH157" i="30"/>
  <c r="BG157" i="30"/>
  <c r="BF157" i="30"/>
  <c r="T157" i="30"/>
  <c r="R157" i="30"/>
  <c r="P157" i="30"/>
  <c r="BI155" i="30"/>
  <c r="BH155" i="30"/>
  <c r="BG155" i="30"/>
  <c r="BF155" i="30"/>
  <c r="T155" i="30"/>
  <c r="R155" i="30"/>
  <c r="P155" i="30"/>
  <c r="BI153" i="30"/>
  <c r="BH153" i="30"/>
  <c r="BG153" i="30"/>
  <c r="BF153" i="30"/>
  <c r="T153" i="30"/>
  <c r="R153" i="30"/>
  <c r="P153" i="30"/>
  <c r="BI151" i="30"/>
  <c r="BH151" i="30"/>
  <c r="BG151" i="30"/>
  <c r="BF151" i="30"/>
  <c r="T151" i="30"/>
  <c r="R151" i="30"/>
  <c r="P151" i="30"/>
  <c r="BI148" i="30"/>
  <c r="BH148" i="30"/>
  <c r="BG148" i="30"/>
  <c r="BF148" i="30"/>
  <c r="T148" i="30"/>
  <c r="R148" i="30"/>
  <c r="P148" i="30"/>
  <c r="BI146" i="30"/>
  <c r="BH146" i="30"/>
  <c r="BG146" i="30"/>
  <c r="BF146" i="30"/>
  <c r="T146" i="30"/>
  <c r="R146" i="30"/>
  <c r="P146" i="30"/>
  <c r="BI144" i="30"/>
  <c r="BH144" i="30"/>
  <c r="BG144" i="30"/>
  <c r="BF144" i="30"/>
  <c r="T144" i="30"/>
  <c r="R144" i="30"/>
  <c r="P144" i="30"/>
  <c r="BI142" i="30"/>
  <c r="BH142" i="30"/>
  <c r="BG142" i="30"/>
  <c r="BF142" i="30"/>
  <c r="T142" i="30"/>
  <c r="R142" i="30"/>
  <c r="P142" i="30"/>
  <c r="F133" i="30"/>
  <c r="E131" i="30"/>
  <c r="BI116" i="30"/>
  <c r="BH116" i="30"/>
  <c r="BG116" i="30"/>
  <c r="BF116" i="30"/>
  <c r="BI115" i="30"/>
  <c r="BH115" i="30"/>
  <c r="BG115" i="30"/>
  <c r="BF115" i="30"/>
  <c r="BE115" i="30"/>
  <c r="BI114" i="30"/>
  <c r="BH114" i="30"/>
  <c r="BG114" i="30"/>
  <c r="BF114" i="30"/>
  <c r="BE114" i="30"/>
  <c r="BI113" i="30"/>
  <c r="BH113" i="30"/>
  <c r="BG113" i="30"/>
  <c r="BF113" i="30"/>
  <c r="BE113" i="30"/>
  <c r="BI112" i="30"/>
  <c r="BH112" i="30"/>
  <c r="BG112" i="30"/>
  <c r="BF112" i="30"/>
  <c r="BE112" i="30"/>
  <c r="BI111" i="30"/>
  <c r="BH111" i="30"/>
  <c r="BG111" i="30"/>
  <c r="BF111" i="30"/>
  <c r="BE111" i="30"/>
  <c r="F91" i="30"/>
  <c r="E89" i="30"/>
  <c r="J26" i="30"/>
  <c r="E26" i="30"/>
  <c r="J136" i="30" s="1"/>
  <c r="J25" i="30"/>
  <c r="J23" i="30"/>
  <c r="E23" i="30"/>
  <c r="J135" i="30" s="1"/>
  <c r="J22" i="30"/>
  <c r="J20" i="30"/>
  <c r="E20" i="30"/>
  <c r="F94" i="30" s="1"/>
  <c r="J19" i="30"/>
  <c r="J17" i="30"/>
  <c r="E17" i="30"/>
  <c r="F135" i="30" s="1"/>
  <c r="J16" i="30"/>
  <c r="J14" i="30"/>
  <c r="J91" i="30" s="1"/>
  <c r="E7" i="30"/>
  <c r="E127" i="30"/>
  <c r="J41" i="29"/>
  <c r="J40" i="29"/>
  <c r="AY132" i="1"/>
  <c r="J39" i="29"/>
  <c r="AX132" i="1"/>
  <c r="BI241" i="29"/>
  <c r="BH241" i="29"/>
  <c r="BG241" i="29"/>
  <c r="BF241" i="29"/>
  <c r="T241" i="29"/>
  <c r="R241" i="29"/>
  <c r="P241" i="29"/>
  <c r="BI239" i="29"/>
  <c r="BH239" i="29"/>
  <c r="BG239" i="29"/>
  <c r="BF239" i="29"/>
  <c r="T239" i="29"/>
  <c r="R239" i="29"/>
  <c r="P239" i="29"/>
  <c r="BI237" i="29"/>
  <c r="BH237" i="29"/>
  <c r="BG237" i="29"/>
  <c r="BF237" i="29"/>
  <c r="T237" i="29"/>
  <c r="R237" i="29"/>
  <c r="P237" i="29"/>
  <c r="BI235" i="29"/>
  <c r="BH235" i="29"/>
  <c r="BG235" i="29"/>
  <c r="BF235" i="29"/>
  <c r="T235" i="29"/>
  <c r="R235" i="29"/>
  <c r="P235" i="29"/>
  <c r="BI233" i="29"/>
  <c r="BH233" i="29"/>
  <c r="BG233" i="29"/>
  <c r="BF233" i="29"/>
  <c r="T233" i="29"/>
  <c r="R233" i="29"/>
  <c r="P233" i="29"/>
  <c r="BI231" i="29"/>
  <c r="BH231" i="29"/>
  <c r="BG231" i="29"/>
  <c r="BF231" i="29"/>
  <c r="T231" i="29"/>
  <c r="R231" i="29"/>
  <c r="P231" i="29"/>
  <c r="BI229" i="29"/>
  <c r="BH229" i="29"/>
  <c r="BG229" i="29"/>
  <c r="BF229" i="29"/>
  <c r="T229" i="29"/>
  <c r="R229" i="29"/>
  <c r="P229" i="29"/>
  <c r="BI227" i="29"/>
  <c r="BH227" i="29"/>
  <c r="BG227" i="29"/>
  <c r="BF227" i="29"/>
  <c r="T227" i="29"/>
  <c r="R227" i="29"/>
  <c r="P227" i="29"/>
  <c r="BI223" i="29"/>
  <c r="BH223" i="29"/>
  <c r="BG223" i="29"/>
  <c r="BF223" i="29"/>
  <c r="T223" i="29"/>
  <c r="R223" i="29"/>
  <c r="P223" i="29"/>
  <c r="BI221" i="29"/>
  <c r="BH221" i="29"/>
  <c r="BG221" i="29"/>
  <c r="BF221" i="29"/>
  <c r="T221" i="29"/>
  <c r="R221" i="29"/>
  <c r="P221" i="29"/>
  <c r="BI219" i="29"/>
  <c r="BH219" i="29"/>
  <c r="BG219" i="29"/>
  <c r="BF219" i="29"/>
  <c r="T219" i="29"/>
  <c r="R219" i="29"/>
  <c r="P219" i="29"/>
  <c r="BI217" i="29"/>
  <c r="BH217" i="29"/>
  <c r="BG217" i="29"/>
  <c r="BF217" i="29"/>
  <c r="T217" i="29"/>
  <c r="R217" i="29"/>
  <c r="P217" i="29"/>
  <c r="BI215" i="29"/>
  <c r="BH215" i="29"/>
  <c r="BG215" i="29"/>
  <c r="BF215" i="29"/>
  <c r="T215" i="29"/>
  <c r="R215" i="29"/>
  <c r="P215" i="29"/>
  <c r="BI213" i="29"/>
  <c r="BH213" i="29"/>
  <c r="BG213" i="29"/>
  <c r="BF213" i="29"/>
  <c r="T213" i="29"/>
  <c r="R213" i="29"/>
  <c r="P213" i="29"/>
  <c r="BI211" i="29"/>
  <c r="BH211" i="29"/>
  <c r="BG211" i="29"/>
  <c r="BF211" i="29"/>
  <c r="T211" i="29"/>
  <c r="R211" i="29"/>
  <c r="P211" i="29"/>
  <c r="BI209" i="29"/>
  <c r="BH209" i="29"/>
  <c r="BG209" i="29"/>
  <c r="BF209" i="29"/>
  <c r="T209" i="29"/>
  <c r="R209" i="29"/>
  <c r="P209" i="29"/>
  <c r="BI206" i="29"/>
  <c r="BH206" i="29"/>
  <c r="BG206" i="29"/>
  <c r="BF206" i="29"/>
  <c r="T206" i="29"/>
  <c r="R206" i="29"/>
  <c r="P206" i="29"/>
  <c r="BI204" i="29"/>
  <c r="BH204" i="29"/>
  <c r="BG204" i="29"/>
  <c r="BF204" i="29"/>
  <c r="T204" i="29"/>
  <c r="R204" i="29"/>
  <c r="P204" i="29"/>
  <c r="BI202" i="29"/>
  <c r="BH202" i="29"/>
  <c r="BG202" i="29"/>
  <c r="BF202" i="29"/>
  <c r="T202" i="29"/>
  <c r="R202" i="29"/>
  <c r="P202" i="29"/>
  <c r="BI200" i="29"/>
  <c r="BH200" i="29"/>
  <c r="BG200" i="29"/>
  <c r="BF200" i="29"/>
  <c r="T200" i="29"/>
  <c r="R200" i="29"/>
  <c r="P200" i="29"/>
  <c r="BI198" i="29"/>
  <c r="BH198" i="29"/>
  <c r="BG198" i="29"/>
  <c r="BF198" i="29"/>
  <c r="T198" i="29"/>
  <c r="R198" i="29"/>
  <c r="P198" i="29"/>
  <c r="BI195" i="29"/>
  <c r="BH195" i="29"/>
  <c r="BG195" i="29"/>
  <c r="BF195" i="29"/>
  <c r="T195" i="29"/>
  <c r="R195" i="29"/>
  <c r="P195" i="29"/>
  <c r="BI193" i="29"/>
  <c r="BH193" i="29"/>
  <c r="BG193" i="29"/>
  <c r="BF193" i="29"/>
  <c r="T193" i="29"/>
  <c r="R193" i="29"/>
  <c r="P193" i="29"/>
  <c r="BI191" i="29"/>
  <c r="BH191" i="29"/>
  <c r="BG191" i="29"/>
  <c r="BF191" i="29"/>
  <c r="T191" i="29"/>
  <c r="R191" i="29"/>
  <c r="P191" i="29"/>
  <c r="BI189" i="29"/>
  <c r="BH189" i="29"/>
  <c r="BG189" i="29"/>
  <c r="BF189" i="29"/>
  <c r="T189" i="29"/>
  <c r="R189" i="29"/>
  <c r="P189" i="29"/>
  <c r="BI187" i="29"/>
  <c r="BH187" i="29"/>
  <c r="BG187" i="29"/>
  <c r="BF187" i="29"/>
  <c r="T187" i="29"/>
  <c r="R187" i="29"/>
  <c r="P187" i="29"/>
  <c r="BI185" i="29"/>
  <c r="BH185" i="29"/>
  <c r="BG185" i="29"/>
  <c r="BF185" i="29"/>
  <c r="T185" i="29"/>
  <c r="R185" i="29"/>
  <c r="P185" i="29"/>
  <c r="BI183" i="29"/>
  <c r="BH183" i="29"/>
  <c r="BG183" i="29"/>
  <c r="BF183" i="29"/>
  <c r="T183" i="29"/>
  <c r="R183" i="29"/>
  <c r="P183" i="29"/>
  <c r="BI180" i="29"/>
  <c r="BH180" i="29"/>
  <c r="BG180" i="29"/>
  <c r="BF180" i="29"/>
  <c r="T180" i="29"/>
  <c r="R180" i="29"/>
  <c r="P180" i="29"/>
  <c r="BI178" i="29"/>
  <c r="BH178" i="29"/>
  <c r="BG178" i="29"/>
  <c r="BF178" i="29"/>
  <c r="T178" i="29"/>
  <c r="R178" i="29"/>
  <c r="P178" i="29"/>
  <c r="BI176" i="29"/>
  <c r="BH176" i="29"/>
  <c r="BG176" i="29"/>
  <c r="BF176" i="29"/>
  <c r="T176" i="29"/>
  <c r="R176" i="29"/>
  <c r="P176" i="29"/>
  <c r="BI174" i="29"/>
  <c r="BH174" i="29"/>
  <c r="BG174" i="29"/>
  <c r="BF174" i="29"/>
  <c r="T174" i="29"/>
  <c r="R174" i="29"/>
  <c r="P174" i="29"/>
  <c r="BI171" i="29"/>
  <c r="BH171" i="29"/>
  <c r="BG171" i="29"/>
  <c r="BF171" i="29"/>
  <c r="T171" i="29"/>
  <c r="R171" i="29"/>
  <c r="P171" i="29"/>
  <c r="BI169" i="29"/>
  <c r="BH169" i="29"/>
  <c r="BG169" i="29"/>
  <c r="BF169" i="29"/>
  <c r="T169" i="29"/>
  <c r="R169" i="29"/>
  <c r="P169" i="29"/>
  <c r="BI167" i="29"/>
  <c r="BH167" i="29"/>
  <c r="BG167" i="29"/>
  <c r="BF167" i="29"/>
  <c r="T167" i="29"/>
  <c r="R167" i="29"/>
  <c r="P167" i="29"/>
  <c r="BI165" i="29"/>
  <c r="BH165" i="29"/>
  <c r="BG165" i="29"/>
  <c r="BF165" i="29"/>
  <c r="T165" i="29"/>
  <c r="R165" i="29"/>
  <c r="P165" i="29"/>
  <c r="BI161" i="29"/>
  <c r="BH161" i="29"/>
  <c r="BG161" i="29"/>
  <c r="BF161" i="29"/>
  <c r="T161" i="29"/>
  <c r="R161" i="29"/>
  <c r="P161" i="29"/>
  <c r="BI159" i="29"/>
  <c r="BH159" i="29"/>
  <c r="BG159" i="29"/>
  <c r="BF159" i="29"/>
  <c r="T159" i="29"/>
  <c r="R159" i="29"/>
  <c r="P159" i="29"/>
  <c r="BI157" i="29"/>
  <c r="BH157" i="29"/>
  <c r="BG157" i="29"/>
  <c r="BF157" i="29"/>
  <c r="T157" i="29"/>
  <c r="R157" i="29"/>
  <c r="P157" i="29"/>
  <c r="BI155" i="29"/>
  <c r="BH155" i="29"/>
  <c r="BG155" i="29"/>
  <c r="BF155" i="29"/>
  <c r="T155" i="29"/>
  <c r="R155" i="29"/>
  <c r="P155" i="29"/>
  <c r="BI152" i="29"/>
  <c r="BH152" i="29"/>
  <c r="BG152" i="29"/>
  <c r="BF152" i="29"/>
  <c r="T152" i="29"/>
  <c r="T151" i="29"/>
  <c r="R152" i="29"/>
  <c r="R151" i="29"/>
  <c r="P152" i="29"/>
  <c r="P151" i="29"/>
  <c r="BI149" i="29"/>
  <c r="BH149" i="29"/>
  <c r="BG149" i="29"/>
  <c r="BF149" i="29"/>
  <c r="T149" i="29"/>
  <c r="R149" i="29"/>
  <c r="P149" i="29"/>
  <c r="BI147" i="29"/>
  <c r="BH147" i="29"/>
  <c r="BG147" i="29"/>
  <c r="BF147" i="29"/>
  <c r="T147" i="29"/>
  <c r="R147" i="29"/>
  <c r="P147" i="29"/>
  <c r="BI145" i="29"/>
  <c r="BH145" i="29"/>
  <c r="BG145" i="29"/>
  <c r="BF145" i="29"/>
  <c r="T145" i="29"/>
  <c r="R145" i="29"/>
  <c r="P145" i="29"/>
  <c r="F136" i="29"/>
  <c r="E134" i="29"/>
  <c r="BI119" i="29"/>
  <c r="BH119" i="29"/>
  <c r="BG119" i="29"/>
  <c r="BF119" i="29"/>
  <c r="BI118" i="29"/>
  <c r="BH118" i="29"/>
  <c r="BG118" i="29"/>
  <c r="BF118" i="29"/>
  <c r="BE118" i="29"/>
  <c r="BI117" i="29"/>
  <c r="BH117" i="29"/>
  <c r="BG117" i="29"/>
  <c r="BF117" i="29"/>
  <c r="BE117" i="29"/>
  <c r="BI116" i="29"/>
  <c r="BH116" i="29"/>
  <c r="BG116" i="29"/>
  <c r="BF116" i="29"/>
  <c r="BE116" i="29"/>
  <c r="BI115" i="29"/>
  <c r="BH115" i="29"/>
  <c r="BG115" i="29"/>
  <c r="BF115" i="29"/>
  <c r="BE115" i="29"/>
  <c r="BI114" i="29"/>
  <c r="BH114" i="29"/>
  <c r="BG114" i="29"/>
  <c r="BF114" i="29"/>
  <c r="BE114" i="29"/>
  <c r="F91" i="29"/>
  <c r="E89" i="29"/>
  <c r="J26" i="29"/>
  <c r="E26" i="29"/>
  <c r="J94" i="29"/>
  <c r="J25" i="29"/>
  <c r="J23" i="29"/>
  <c r="E23" i="29"/>
  <c r="J138" i="29" s="1"/>
  <c r="J22" i="29"/>
  <c r="J20" i="29"/>
  <c r="E20" i="29"/>
  <c r="F139" i="29" s="1"/>
  <c r="J19" i="29"/>
  <c r="J17" i="29"/>
  <c r="E17" i="29"/>
  <c r="F93" i="29" s="1"/>
  <c r="J16" i="29"/>
  <c r="J14" i="29"/>
  <c r="J136" i="29" s="1"/>
  <c r="E7" i="29"/>
  <c r="E130" i="29" s="1"/>
  <c r="J41" i="28"/>
  <c r="J40" i="28"/>
  <c r="AY130" i="1"/>
  <c r="J39" i="28"/>
  <c r="AX130" i="1"/>
  <c r="BI195" i="28"/>
  <c r="BH195" i="28"/>
  <c r="BG195" i="28"/>
  <c r="BF195" i="28"/>
  <c r="T195" i="28"/>
  <c r="R195" i="28"/>
  <c r="P195" i="28"/>
  <c r="BI193" i="28"/>
  <c r="BH193" i="28"/>
  <c r="BG193" i="28"/>
  <c r="BF193" i="28"/>
  <c r="T193" i="28"/>
  <c r="R193" i="28"/>
  <c r="P193" i="28"/>
  <c r="BI191" i="28"/>
  <c r="BH191" i="28"/>
  <c r="BG191" i="28"/>
  <c r="BF191" i="28"/>
  <c r="T191" i="28"/>
  <c r="R191" i="28"/>
  <c r="P191" i="28"/>
  <c r="BI189" i="28"/>
  <c r="BH189" i="28"/>
  <c r="BG189" i="28"/>
  <c r="BF189" i="28"/>
  <c r="T189" i="28"/>
  <c r="R189" i="28"/>
  <c r="P189" i="28"/>
  <c r="BI187" i="28"/>
  <c r="BH187" i="28"/>
  <c r="BG187" i="28"/>
  <c r="BF187" i="28"/>
  <c r="T187" i="28"/>
  <c r="R187" i="28"/>
  <c r="P187" i="28"/>
  <c r="BI185" i="28"/>
  <c r="BH185" i="28"/>
  <c r="BG185" i="28"/>
  <c r="BF185" i="28"/>
  <c r="T185" i="28"/>
  <c r="R185" i="28"/>
  <c r="P185" i="28"/>
  <c r="BI183" i="28"/>
  <c r="BH183" i="28"/>
  <c r="BG183" i="28"/>
  <c r="BF183" i="28"/>
  <c r="T183" i="28"/>
  <c r="R183" i="28"/>
  <c r="P183" i="28"/>
  <c r="BI181" i="28"/>
  <c r="BH181" i="28"/>
  <c r="BG181" i="28"/>
  <c r="BF181" i="28"/>
  <c r="T181" i="28"/>
  <c r="R181" i="28"/>
  <c r="P181" i="28"/>
  <c r="BI179" i="28"/>
  <c r="BH179" i="28"/>
  <c r="BG179" i="28"/>
  <c r="BF179" i="28"/>
  <c r="T179" i="28"/>
  <c r="R179" i="28"/>
  <c r="P179" i="28"/>
  <c r="BI177" i="28"/>
  <c r="BH177" i="28"/>
  <c r="BG177" i="28"/>
  <c r="BF177" i="28"/>
  <c r="T177" i="28"/>
  <c r="R177" i="28"/>
  <c r="P177" i="28"/>
  <c r="BI175" i="28"/>
  <c r="BH175" i="28"/>
  <c r="BG175" i="28"/>
  <c r="BF175" i="28"/>
  <c r="T175" i="28"/>
  <c r="R175" i="28"/>
  <c r="P175" i="28"/>
  <c r="BI173" i="28"/>
  <c r="BH173" i="28"/>
  <c r="BG173" i="28"/>
  <c r="BF173" i="28"/>
  <c r="T173" i="28"/>
  <c r="R173" i="28"/>
  <c r="P173" i="28"/>
  <c r="BI171" i="28"/>
  <c r="BH171" i="28"/>
  <c r="BG171" i="28"/>
  <c r="BF171" i="28"/>
  <c r="T171" i="28"/>
  <c r="R171" i="28"/>
  <c r="P171" i="28"/>
  <c r="BI169" i="28"/>
  <c r="BH169" i="28"/>
  <c r="BG169" i="28"/>
  <c r="BF169" i="28"/>
  <c r="T169" i="28"/>
  <c r="R169" i="28"/>
  <c r="P169" i="28"/>
  <c r="BI167" i="28"/>
  <c r="BH167" i="28"/>
  <c r="BG167" i="28"/>
  <c r="BF167" i="28"/>
  <c r="T167" i="28"/>
  <c r="R167" i="28"/>
  <c r="P167" i="28"/>
  <c r="BI165" i="28"/>
  <c r="BH165" i="28"/>
  <c r="BG165" i="28"/>
  <c r="BF165" i="28"/>
  <c r="T165" i="28"/>
  <c r="R165" i="28"/>
  <c r="P165" i="28"/>
  <c r="BI163" i="28"/>
  <c r="BH163" i="28"/>
  <c r="BG163" i="28"/>
  <c r="BF163" i="28"/>
  <c r="T163" i="28"/>
  <c r="R163" i="28"/>
  <c r="P163" i="28"/>
  <c r="BI158" i="28"/>
  <c r="BH158" i="28"/>
  <c r="BG158" i="28"/>
  <c r="BF158" i="28"/>
  <c r="T158" i="28"/>
  <c r="R158" i="28"/>
  <c r="P158" i="28"/>
  <c r="BI156" i="28"/>
  <c r="BH156" i="28"/>
  <c r="BG156" i="28"/>
  <c r="BF156" i="28"/>
  <c r="T156" i="28"/>
  <c r="R156" i="28"/>
  <c r="P156" i="28"/>
  <c r="BI154" i="28"/>
  <c r="BH154" i="28"/>
  <c r="BG154" i="28"/>
  <c r="BF154" i="28"/>
  <c r="T154" i="28"/>
  <c r="R154" i="28"/>
  <c r="P154" i="28"/>
  <c r="BI152" i="28"/>
  <c r="BH152" i="28"/>
  <c r="BG152" i="28"/>
  <c r="BF152" i="28"/>
  <c r="T152" i="28"/>
  <c r="R152" i="28"/>
  <c r="P152" i="28"/>
  <c r="BI149" i="28"/>
  <c r="BH149" i="28"/>
  <c r="BG149" i="28"/>
  <c r="BF149" i="28"/>
  <c r="T149" i="28"/>
  <c r="R149" i="28"/>
  <c r="P149" i="28"/>
  <c r="BI147" i="28"/>
  <c r="BH147" i="28"/>
  <c r="BG147" i="28"/>
  <c r="BF147" i="28"/>
  <c r="T147" i="28"/>
  <c r="R147" i="28"/>
  <c r="P147" i="28"/>
  <c r="BI145" i="28"/>
  <c r="BH145" i="28"/>
  <c r="BG145" i="28"/>
  <c r="BF145" i="28"/>
  <c r="T145" i="28"/>
  <c r="R145" i="28"/>
  <c r="P145" i="28"/>
  <c r="BI142" i="28"/>
  <c r="BH142" i="28"/>
  <c r="BG142" i="28"/>
  <c r="BF142" i="28"/>
  <c r="T142" i="28"/>
  <c r="R142" i="28"/>
  <c r="P142" i="28"/>
  <c r="BI140" i="28"/>
  <c r="BH140" i="28"/>
  <c r="BG140" i="28"/>
  <c r="BF140" i="28"/>
  <c r="T140" i="28"/>
  <c r="R140" i="28"/>
  <c r="P140" i="28"/>
  <c r="F131" i="28"/>
  <c r="E129" i="28"/>
  <c r="BI114" i="28"/>
  <c r="BH114" i="28"/>
  <c r="BG114" i="28"/>
  <c r="BF114" i="28"/>
  <c r="BI113" i="28"/>
  <c r="BH113" i="28"/>
  <c r="BG113" i="28"/>
  <c r="BF113" i="28"/>
  <c r="BE113" i="28"/>
  <c r="BI112" i="28"/>
  <c r="BH112" i="28"/>
  <c r="BG112" i="28"/>
  <c r="BF112" i="28"/>
  <c r="BE112" i="28"/>
  <c r="BI111" i="28"/>
  <c r="BH111" i="28"/>
  <c r="BG111" i="28"/>
  <c r="BF111" i="28"/>
  <c r="BE111" i="28"/>
  <c r="BI110" i="28"/>
  <c r="BH110" i="28"/>
  <c r="BG110" i="28"/>
  <c r="BF110" i="28"/>
  <c r="BE110" i="28"/>
  <c r="BI109" i="28"/>
  <c r="BH109" i="28"/>
  <c r="BG109" i="28"/>
  <c r="BF109" i="28"/>
  <c r="BE109" i="28"/>
  <c r="F91" i="28"/>
  <c r="E89" i="28"/>
  <c r="J26" i="28"/>
  <c r="E26" i="28"/>
  <c r="J134" i="28"/>
  <c r="J25" i="28"/>
  <c r="J23" i="28"/>
  <c r="E23" i="28"/>
  <c r="J93" i="28"/>
  <c r="J22" i="28"/>
  <c r="J20" i="28"/>
  <c r="E20" i="28"/>
  <c r="F94" i="28" s="1"/>
  <c r="J19" i="28"/>
  <c r="J17" i="28"/>
  <c r="E17" i="28"/>
  <c r="F133" i="28" s="1"/>
  <c r="J16" i="28"/>
  <c r="J14" i="28"/>
  <c r="J91" i="28" s="1"/>
  <c r="E7" i="28"/>
  <c r="E125" i="28"/>
  <c r="J41" i="27"/>
  <c r="J40" i="27"/>
  <c r="AY129" i="1"/>
  <c r="J39" i="27"/>
  <c r="AX129" i="1"/>
  <c r="BI255" i="27"/>
  <c r="BH255" i="27"/>
  <c r="BG255" i="27"/>
  <c r="BF255" i="27"/>
  <c r="T255" i="27"/>
  <c r="R255" i="27"/>
  <c r="P255" i="27"/>
  <c r="BI253" i="27"/>
  <c r="BH253" i="27"/>
  <c r="BG253" i="27"/>
  <c r="BF253" i="27"/>
  <c r="T253" i="27"/>
  <c r="R253" i="27"/>
  <c r="P253" i="27"/>
  <c r="BI251" i="27"/>
  <c r="BH251" i="27"/>
  <c r="BG251" i="27"/>
  <c r="BF251" i="27"/>
  <c r="T251" i="27"/>
  <c r="R251" i="27"/>
  <c r="P251" i="27"/>
  <c r="BI249" i="27"/>
  <c r="BH249" i="27"/>
  <c r="BG249" i="27"/>
  <c r="BF249" i="27"/>
  <c r="T249" i="27"/>
  <c r="R249" i="27"/>
  <c r="P249" i="27"/>
  <c r="BI245" i="27"/>
  <c r="BH245" i="27"/>
  <c r="BG245" i="27"/>
  <c r="BF245" i="27"/>
  <c r="T245" i="27"/>
  <c r="R245" i="27"/>
  <c r="P245" i="27"/>
  <c r="BI243" i="27"/>
  <c r="BH243" i="27"/>
  <c r="BG243" i="27"/>
  <c r="BF243" i="27"/>
  <c r="T243" i="27"/>
  <c r="R243" i="27"/>
  <c r="P243" i="27"/>
  <c r="BI241" i="27"/>
  <c r="BH241" i="27"/>
  <c r="BG241" i="27"/>
  <c r="BF241" i="27"/>
  <c r="T241" i="27"/>
  <c r="R241" i="27"/>
  <c r="P241" i="27"/>
  <c r="BI239" i="27"/>
  <c r="BH239" i="27"/>
  <c r="BG239" i="27"/>
  <c r="BF239" i="27"/>
  <c r="T239" i="27"/>
  <c r="R239" i="27"/>
  <c r="P239" i="27"/>
  <c r="BI237" i="27"/>
  <c r="BH237" i="27"/>
  <c r="BG237" i="27"/>
  <c r="BF237" i="27"/>
  <c r="T237" i="27"/>
  <c r="R237" i="27"/>
  <c r="P237" i="27"/>
  <c r="BI235" i="27"/>
  <c r="BH235" i="27"/>
  <c r="BG235" i="27"/>
  <c r="BF235" i="27"/>
  <c r="T235" i="27"/>
  <c r="R235" i="27"/>
  <c r="P235" i="27"/>
  <c r="BI233" i="27"/>
  <c r="BH233" i="27"/>
  <c r="BG233" i="27"/>
  <c r="BF233" i="27"/>
  <c r="T233" i="27"/>
  <c r="R233" i="27"/>
  <c r="P233" i="27"/>
  <c r="BI231" i="27"/>
  <c r="BH231" i="27"/>
  <c r="BG231" i="27"/>
  <c r="BF231" i="27"/>
  <c r="T231" i="27"/>
  <c r="R231" i="27"/>
  <c r="P231" i="27"/>
  <c r="BI229" i="27"/>
  <c r="BH229" i="27"/>
  <c r="BG229" i="27"/>
  <c r="BF229" i="27"/>
  <c r="T229" i="27"/>
  <c r="R229" i="27"/>
  <c r="P229" i="27"/>
  <c r="BI226" i="27"/>
  <c r="BH226" i="27"/>
  <c r="BG226" i="27"/>
  <c r="BF226" i="27"/>
  <c r="T226" i="27"/>
  <c r="R226" i="27"/>
  <c r="P226" i="27"/>
  <c r="BI224" i="27"/>
  <c r="BH224" i="27"/>
  <c r="BG224" i="27"/>
  <c r="BF224" i="27"/>
  <c r="T224" i="27"/>
  <c r="R224" i="27"/>
  <c r="P224" i="27"/>
  <c r="BI222" i="27"/>
  <c r="BH222" i="27"/>
  <c r="BG222" i="27"/>
  <c r="BF222" i="27"/>
  <c r="T222" i="27"/>
  <c r="R222" i="27"/>
  <c r="P222" i="27"/>
  <c r="BI220" i="27"/>
  <c r="BH220" i="27"/>
  <c r="BG220" i="27"/>
  <c r="BF220" i="27"/>
  <c r="T220" i="27"/>
  <c r="R220" i="27"/>
  <c r="P220" i="27"/>
  <c r="BI218" i="27"/>
  <c r="BH218" i="27"/>
  <c r="BG218" i="27"/>
  <c r="BF218" i="27"/>
  <c r="T218" i="27"/>
  <c r="R218" i="27"/>
  <c r="P218" i="27"/>
  <c r="BI215" i="27"/>
  <c r="BH215" i="27"/>
  <c r="BG215" i="27"/>
  <c r="BF215" i="27"/>
  <c r="T215" i="27"/>
  <c r="R215" i="27"/>
  <c r="P215" i="27"/>
  <c r="BI213" i="27"/>
  <c r="BH213" i="27"/>
  <c r="BG213" i="27"/>
  <c r="BF213" i="27"/>
  <c r="T213" i="27"/>
  <c r="R213" i="27"/>
  <c r="P213" i="27"/>
  <c r="BI211" i="27"/>
  <c r="BH211" i="27"/>
  <c r="BG211" i="27"/>
  <c r="BF211" i="27"/>
  <c r="T211" i="27"/>
  <c r="R211" i="27"/>
  <c r="P211" i="27"/>
  <c r="BI209" i="27"/>
  <c r="BH209" i="27"/>
  <c r="BG209" i="27"/>
  <c r="BF209" i="27"/>
  <c r="T209" i="27"/>
  <c r="R209" i="27"/>
  <c r="P209" i="27"/>
  <c r="BI207" i="27"/>
  <c r="BH207" i="27"/>
  <c r="BG207" i="27"/>
  <c r="BF207" i="27"/>
  <c r="T207" i="27"/>
  <c r="R207" i="27"/>
  <c r="P207" i="27"/>
  <c r="BI205" i="27"/>
  <c r="BH205" i="27"/>
  <c r="BG205" i="27"/>
  <c r="BF205" i="27"/>
  <c r="T205" i="27"/>
  <c r="R205" i="27"/>
  <c r="P205" i="27"/>
  <c r="BI203" i="27"/>
  <c r="BH203" i="27"/>
  <c r="BG203" i="27"/>
  <c r="BF203" i="27"/>
  <c r="T203" i="27"/>
  <c r="R203" i="27"/>
  <c r="P203" i="27"/>
  <c r="BI201" i="27"/>
  <c r="BH201" i="27"/>
  <c r="BG201" i="27"/>
  <c r="BF201" i="27"/>
  <c r="T201" i="27"/>
  <c r="R201" i="27"/>
  <c r="P201" i="27"/>
  <c r="BI199" i="27"/>
  <c r="BH199" i="27"/>
  <c r="BG199" i="27"/>
  <c r="BF199" i="27"/>
  <c r="T199" i="27"/>
  <c r="R199" i="27"/>
  <c r="P199" i="27"/>
  <c r="BI197" i="27"/>
  <c r="BH197" i="27"/>
  <c r="BG197" i="27"/>
  <c r="BF197" i="27"/>
  <c r="T197" i="27"/>
  <c r="R197" i="27"/>
  <c r="P197" i="27"/>
  <c r="BI195" i="27"/>
  <c r="BH195" i="27"/>
  <c r="BG195" i="27"/>
  <c r="BF195" i="27"/>
  <c r="T195" i="27"/>
  <c r="R195" i="27"/>
  <c r="P195" i="27"/>
  <c r="BI193" i="27"/>
  <c r="BH193" i="27"/>
  <c r="BG193" i="27"/>
  <c r="BF193" i="27"/>
  <c r="T193" i="27"/>
  <c r="R193" i="27"/>
  <c r="P193" i="27"/>
  <c r="BI191" i="27"/>
  <c r="BH191" i="27"/>
  <c r="BG191" i="27"/>
  <c r="BF191" i="27"/>
  <c r="T191" i="27"/>
  <c r="R191" i="27"/>
  <c r="P191" i="27"/>
  <c r="BI188" i="27"/>
  <c r="BH188" i="27"/>
  <c r="BG188" i="27"/>
  <c r="BF188" i="27"/>
  <c r="T188" i="27"/>
  <c r="R188" i="27"/>
  <c r="P188" i="27"/>
  <c r="BI186" i="27"/>
  <c r="BH186" i="27"/>
  <c r="BG186" i="27"/>
  <c r="BF186" i="27"/>
  <c r="T186" i="27"/>
  <c r="R186" i="27"/>
  <c r="P186" i="27"/>
  <c r="BI184" i="27"/>
  <c r="BH184" i="27"/>
  <c r="BG184" i="27"/>
  <c r="BF184" i="27"/>
  <c r="T184" i="27"/>
  <c r="R184" i="27"/>
  <c r="P184" i="27"/>
  <c r="BI182" i="27"/>
  <c r="BH182" i="27"/>
  <c r="BG182" i="27"/>
  <c r="BF182" i="27"/>
  <c r="T182" i="27"/>
  <c r="R182" i="27"/>
  <c r="P182" i="27"/>
  <c r="BI180" i="27"/>
  <c r="BH180" i="27"/>
  <c r="BG180" i="27"/>
  <c r="BF180" i="27"/>
  <c r="T180" i="27"/>
  <c r="R180" i="27"/>
  <c r="P180" i="27"/>
  <c r="BI178" i="27"/>
  <c r="BH178" i="27"/>
  <c r="BG178" i="27"/>
  <c r="BF178" i="27"/>
  <c r="T178" i="27"/>
  <c r="R178" i="27"/>
  <c r="P178" i="27"/>
  <c r="BI176" i="27"/>
  <c r="BH176" i="27"/>
  <c r="BG176" i="27"/>
  <c r="BF176" i="27"/>
  <c r="T176" i="27"/>
  <c r="R176" i="27"/>
  <c r="P176" i="27"/>
  <c r="BI174" i="27"/>
  <c r="BH174" i="27"/>
  <c r="BG174" i="27"/>
  <c r="BF174" i="27"/>
  <c r="T174" i="27"/>
  <c r="R174" i="27"/>
  <c r="P174" i="27"/>
  <c r="BI172" i="27"/>
  <c r="BH172" i="27"/>
  <c r="BG172" i="27"/>
  <c r="BF172" i="27"/>
  <c r="T172" i="27"/>
  <c r="R172" i="27"/>
  <c r="P172" i="27"/>
  <c r="BI170" i="27"/>
  <c r="BH170" i="27"/>
  <c r="BG170" i="27"/>
  <c r="BF170" i="27"/>
  <c r="T170" i="27"/>
  <c r="R170" i="27"/>
  <c r="P170" i="27"/>
  <c r="BI167" i="27"/>
  <c r="BH167" i="27"/>
  <c r="BG167" i="27"/>
  <c r="BF167" i="27"/>
  <c r="T167" i="27"/>
  <c r="R167" i="27"/>
  <c r="P167" i="27"/>
  <c r="BI165" i="27"/>
  <c r="BH165" i="27"/>
  <c r="BG165" i="27"/>
  <c r="BF165" i="27"/>
  <c r="T165" i="27"/>
  <c r="R165" i="27"/>
  <c r="P165" i="27"/>
  <c r="BI163" i="27"/>
  <c r="BH163" i="27"/>
  <c r="BG163" i="27"/>
  <c r="BF163" i="27"/>
  <c r="T163" i="27"/>
  <c r="R163" i="27"/>
  <c r="P163" i="27"/>
  <c r="BI159" i="27"/>
  <c r="BH159" i="27"/>
  <c r="BG159" i="27"/>
  <c r="BF159" i="27"/>
  <c r="T159" i="27"/>
  <c r="R159" i="27"/>
  <c r="P159" i="27"/>
  <c r="BI157" i="27"/>
  <c r="BH157" i="27"/>
  <c r="BG157" i="27"/>
  <c r="BF157" i="27"/>
  <c r="T157" i="27"/>
  <c r="R157" i="27"/>
  <c r="P157" i="27"/>
  <c r="BI155" i="27"/>
  <c r="BH155" i="27"/>
  <c r="BG155" i="27"/>
  <c r="BF155" i="27"/>
  <c r="T155" i="27"/>
  <c r="R155" i="27"/>
  <c r="P155" i="27"/>
  <c r="BI153" i="27"/>
  <c r="BH153" i="27"/>
  <c r="BG153" i="27"/>
  <c r="BF153" i="27"/>
  <c r="T153" i="27"/>
  <c r="R153" i="27"/>
  <c r="P153" i="27"/>
  <c r="BI150" i="27"/>
  <c r="BH150" i="27"/>
  <c r="BG150" i="27"/>
  <c r="BF150" i="27"/>
  <c r="T150" i="27"/>
  <c r="R150" i="27"/>
  <c r="P150" i="27"/>
  <c r="BI148" i="27"/>
  <c r="BH148" i="27"/>
  <c r="BG148" i="27"/>
  <c r="BF148" i="27"/>
  <c r="T148" i="27"/>
  <c r="R148" i="27"/>
  <c r="P148" i="27"/>
  <c r="BI146" i="27"/>
  <c r="BH146" i="27"/>
  <c r="BG146" i="27"/>
  <c r="BF146" i="27"/>
  <c r="T146" i="27"/>
  <c r="R146" i="27"/>
  <c r="P146" i="27"/>
  <c r="BI144" i="27"/>
  <c r="BH144" i="27"/>
  <c r="BG144" i="27"/>
  <c r="BF144" i="27"/>
  <c r="T144" i="27"/>
  <c r="R144" i="27"/>
  <c r="P144" i="27"/>
  <c r="F135" i="27"/>
  <c r="E133" i="27"/>
  <c r="BI118" i="27"/>
  <c r="BH118" i="27"/>
  <c r="BG118" i="27"/>
  <c r="BF118" i="27"/>
  <c r="BI117" i="27"/>
  <c r="BH117" i="27"/>
  <c r="BG117" i="27"/>
  <c r="BF117" i="27"/>
  <c r="BE117" i="27"/>
  <c r="BI116" i="27"/>
  <c r="BH116" i="27"/>
  <c r="BG116" i="27"/>
  <c r="BF116" i="27"/>
  <c r="BE116" i="27"/>
  <c r="BI115" i="27"/>
  <c r="BH115" i="27"/>
  <c r="BG115" i="27"/>
  <c r="BF115" i="27"/>
  <c r="BE115" i="27"/>
  <c r="BI114" i="27"/>
  <c r="BH114" i="27"/>
  <c r="BG114" i="27"/>
  <c r="BF114" i="27"/>
  <c r="BE114" i="27"/>
  <c r="BI113" i="27"/>
  <c r="BH113" i="27"/>
  <c r="BG113" i="27"/>
  <c r="BF113" i="27"/>
  <c r="BE113" i="27"/>
  <c r="F91" i="27"/>
  <c r="E89" i="27"/>
  <c r="J26" i="27"/>
  <c r="E26" i="27"/>
  <c r="J94" i="27" s="1"/>
  <c r="J25" i="27"/>
  <c r="J23" i="27"/>
  <c r="E23" i="27"/>
  <c r="J137" i="27" s="1"/>
  <c r="J22" i="27"/>
  <c r="J20" i="27"/>
  <c r="E20" i="27"/>
  <c r="F138" i="27" s="1"/>
  <c r="J19" i="27"/>
  <c r="J17" i="27"/>
  <c r="E17" i="27"/>
  <c r="F93" i="27" s="1"/>
  <c r="J16" i="27"/>
  <c r="J14" i="27"/>
  <c r="J135" i="27" s="1"/>
  <c r="E7" i="27"/>
  <c r="E85" i="27" s="1"/>
  <c r="J41" i="26"/>
  <c r="J40" i="26"/>
  <c r="AY128" i="1" s="1"/>
  <c r="J39" i="26"/>
  <c r="AX128" i="1"/>
  <c r="BI195" i="26"/>
  <c r="BH195" i="26"/>
  <c r="BG195" i="26"/>
  <c r="BF195" i="26"/>
  <c r="T195" i="26"/>
  <c r="R195" i="26"/>
  <c r="P195" i="26"/>
  <c r="BI193" i="26"/>
  <c r="BH193" i="26"/>
  <c r="BG193" i="26"/>
  <c r="BF193" i="26"/>
  <c r="T193" i="26"/>
  <c r="R193" i="26"/>
  <c r="P193" i="26"/>
  <c r="BI191" i="26"/>
  <c r="BH191" i="26"/>
  <c r="BG191" i="26"/>
  <c r="BF191" i="26"/>
  <c r="T191" i="26"/>
  <c r="R191" i="26"/>
  <c r="P191" i="26"/>
  <c r="BI189" i="26"/>
  <c r="BH189" i="26"/>
  <c r="BG189" i="26"/>
  <c r="BF189" i="26"/>
  <c r="T189" i="26"/>
  <c r="R189" i="26"/>
  <c r="P189" i="26"/>
  <c r="BI187" i="26"/>
  <c r="BH187" i="26"/>
  <c r="BG187" i="26"/>
  <c r="BF187" i="26"/>
  <c r="T187" i="26"/>
  <c r="R187" i="26"/>
  <c r="P187" i="26"/>
  <c r="BI185" i="26"/>
  <c r="BH185" i="26"/>
  <c r="BG185" i="26"/>
  <c r="BF185" i="26"/>
  <c r="T185" i="26"/>
  <c r="R185" i="26"/>
  <c r="P185" i="26"/>
  <c r="BI183" i="26"/>
  <c r="BH183" i="26"/>
  <c r="BG183" i="26"/>
  <c r="BF183" i="26"/>
  <c r="T183" i="26"/>
  <c r="R183" i="26"/>
  <c r="P183" i="26"/>
  <c r="BI181" i="26"/>
  <c r="BH181" i="26"/>
  <c r="BG181" i="26"/>
  <c r="BF181" i="26"/>
  <c r="T181" i="26"/>
  <c r="R181" i="26"/>
  <c r="P181" i="26"/>
  <c r="BI179" i="26"/>
  <c r="BH179" i="26"/>
  <c r="BG179" i="26"/>
  <c r="BF179" i="26"/>
  <c r="T179" i="26"/>
  <c r="R179" i="26"/>
  <c r="P179" i="26"/>
  <c r="BI177" i="26"/>
  <c r="BH177" i="26"/>
  <c r="BG177" i="26"/>
  <c r="BF177" i="26"/>
  <c r="T177" i="26"/>
  <c r="R177" i="26"/>
  <c r="P177" i="26"/>
  <c r="BI175" i="26"/>
  <c r="BH175" i="26"/>
  <c r="BG175" i="26"/>
  <c r="BF175" i="26"/>
  <c r="T175" i="26"/>
  <c r="R175" i="26"/>
  <c r="P175" i="26"/>
  <c r="BI173" i="26"/>
  <c r="BH173" i="26"/>
  <c r="BG173" i="26"/>
  <c r="BF173" i="26"/>
  <c r="T173" i="26"/>
  <c r="R173" i="26"/>
  <c r="P173" i="26"/>
  <c r="BI171" i="26"/>
  <c r="BH171" i="26"/>
  <c r="BG171" i="26"/>
  <c r="BF171" i="26"/>
  <c r="T171" i="26"/>
  <c r="R171" i="26"/>
  <c r="P171" i="26"/>
  <c r="BI169" i="26"/>
  <c r="BH169" i="26"/>
  <c r="BG169" i="26"/>
  <c r="BF169" i="26"/>
  <c r="T169" i="26"/>
  <c r="R169" i="26"/>
  <c r="P169" i="26"/>
  <c r="BI167" i="26"/>
  <c r="BH167" i="26"/>
  <c r="BG167" i="26"/>
  <c r="BF167" i="26"/>
  <c r="T167" i="26"/>
  <c r="R167" i="26"/>
  <c r="P167" i="26"/>
  <c r="BI165" i="26"/>
  <c r="BH165" i="26"/>
  <c r="BG165" i="26"/>
  <c r="BF165" i="26"/>
  <c r="T165" i="26"/>
  <c r="R165" i="26"/>
  <c r="P165" i="26"/>
  <c r="BI163" i="26"/>
  <c r="BH163" i="26"/>
  <c r="BG163" i="26"/>
  <c r="BF163" i="26"/>
  <c r="T163" i="26"/>
  <c r="R163" i="26"/>
  <c r="P163" i="26"/>
  <c r="BI158" i="26"/>
  <c r="BH158" i="26"/>
  <c r="BG158" i="26"/>
  <c r="BF158" i="26"/>
  <c r="T158" i="26"/>
  <c r="R158" i="26"/>
  <c r="P158" i="26"/>
  <c r="BI156" i="26"/>
  <c r="BH156" i="26"/>
  <c r="BG156" i="26"/>
  <c r="BF156" i="26"/>
  <c r="T156" i="26"/>
  <c r="R156" i="26"/>
  <c r="P156" i="26"/>
  <c r="BI154" i="26"/>
  <c r="BH154" i="26"/>
  <c r="BG154" i="26"/>
  <c r="BF154" i="26"/>
  <c r="T154" i="26"/>
  <c r="R154" i="26"/>
  <c r="P154" i="26"/>
  <c r="BI152" i="26"/>
  <c r="BH152" i="26"/>
  <c r="BG152" i="26"/>
  <c r="BF152" i="26"/>
  <c r="T152" i="26"/>
  <c r="R152" i="26"/>
  <c r="P152" i="26"/>
  <c r="BI149" i="26"/>
  <c r="BH149" i="26"/>
  <c r="BG149" i="26"/>
  <c r="BF149" i="26"/>
  <c r="T149" i="26"/>
  <c r="R149" i="26"/>
  <c r="P149" i="26"/>
  <c r="BI147" i="26"/>
  <c r="BH147" i="26"/>
  <c r="BG147" i="26"/>
  <c r="BF147" i="26"/>
  <c r="T147" i="26"/>
  <c r="R147" i="26"/>
  <c r="P147" i="26"/>
  <c r="BI145" i="26"/>
  <c r="BH145" i="26"/>
  <c r="BG145" i="26"/>
  <c r="BF145" i="26"/>
  <c r="T145" i="26"/>
  <c r="R145" i="26"/>
  <c r="P145" i="26"/>
  <c r="BI142" i="26"/>
  <c r="BH142" i="26"/>
  <c r="BG142" i="26"/>
  <c r="BF142" i="26"/>
  <c r="T142" i="26"/>
  <c r="R142" i="26"/>
  <c r="P142" i="26"/>
  <c r="BI140" i="26"/>
  <c r="BH140" i="26"/>
  <c r="BG140" i="26"/>
  <c r="BF140" i="26"/>
  <c r="T140" i="26"/>
  <c r="R140" i="26"/>
  <c r="P140" i="26"/>
  <c r="F131" i="26"/>
  <c r="E129" i="26"/>
  <c r="BI114" i="26"/>
  <c r="BH114" i="26"/>
  <c r="BG114" i="26"/>
  <c r="BF114" i="26"/>
  <c r="BI113" i="26"/>
  <c r="BH113" i="26"/>
  <c r="BG113" i="26"/>
  <c r="BF113" i="26"/>
  <c r="BE113" i="26"/>
  <c r="BI112" i="26"/>
  <c r="BH112" i="26"/>
  <c r="BG112" i="26"/>
  <c r="BF112" i="26"/>
  <c r="BE112" i="26"/>
  <c r="BI111" i="26"/>
  <c r="BH111" i="26"/>
  <c r="BG111" i="26"/>
  <c r="BF111" i="26"/>
  <c r="BE111" i="26"/>
  <c r="BI110" i="26"/>
  <c r="BH110" i="26"/>
  <c r="BG110" i="26"/>
  <c r="BF110" i="26"/>
  <c r="BE110" i="26"/>
  <c r="BI109" i="26"/>
  <c r="BH109" i="26"/>
  <c r="BG109" i="26"/>
  <c r="BF109" i="26"/>
  <c r="BE109" i="26"/>
  <c r="F91" i="26"/>
  <c r="E89" i="26"/>
  <c r="J26" i="26"/>
  <c r="E26" i="26"/>
  <c r="J134" i="26" s="1"/>
  <c r="J25" i="26"/>
  <c r="J23" i="26"/>
  <c r="E23" i="26"/>
  <c r="J133" i="26" s="1"/>
  <c r="J22" i="26"/>
  <c r="J20" i="26"/>
  <c r="E20" i="26"/>
  <c r="F94" i="26" s="1"/>
  <c r="J19" i="26"/>
  <c r="J17" i="26"/>
  <c r="E17" i="26"/>
  <c r="F133" i="26" s="1"/>
  <c r="J16" i="26"/>
  <c r="J14" i="26"/>
  <c r="J91" i="26" s="1"/>
  <c r="E7" i="26"/>
  <c r="E125" i="26" s="1"/>
  <c r="J41" i="25"/>
  <c r="J40" i="25"/>
  <c r="AY127" i="1" s="1"/>
  <c r="J39" i="25"/>
  <c r="AX127" i="1"/>
  <c r="BI255" i="25"/>
  <c r="BH255" i="25"/>
  <c r="BG255" i="25"/>
  <c r="BF255" i="25"/>
  <c r="T255" i="25"/>
  <c r="R255" i="25"/>
  <c r="P255" i="25"/>
  <c r="BI253" i="25"/>
  <c r="BH253" i="25"/>
  <c r="BG253" i="25"/>
  <c r="BF253" i="25"/>
  <c r="T253" i="25"/>
  <c r="R253" i="25"/>
  <c r="P253" i="25"/>
  <c r="BI251" i="25"/>
  <c r="BH251" i="25"/>
  <c r="BG251" i="25"/>
  <c r="BF251" i="25"/>
  <c r="T251" i="25"/>
  <c r="R251" i="25"/>
  <c r="P251" i="25"/>
  <c r="BI249" i="25"/>
  <c r="BH249" i="25"/>
  <c r="BG249" i="25"/>
  <c r="BF249" i="25"/>
  <c r="T249" i="25"/>
  <c r="R249" i="25"/>
  <c r="P249" i="25"/>
  <c r="BI245" i="25"/>
  <c r="BH245" i="25"/>
  <c r="BG245" i="25"/>
  <c r="BF245" i="25"/>
  <c r="T245" i="25"/>
  <c r="R245" i="25"/>
  <c r="P245" i="25"/>
  <c r="BI243" i="25"/>
  <c r="BH243" i="25"/>
  <c r="BG243" i="25"/>
  <c r="BF243" i="25"/>
  <c r="T243" i="25"/>
  <c r="R243" i="25"/>
  <c r="P243" i="25"/>
  <c r="BI241" i="25"/>
  <c r="BH241" i="25"/>
  <c r="BG241" i="25"/>
  <c r="BF241" i="25"/>
  <c r="T241" i="25"/>
  <c r="R241" i="25"/>
  <c r="P241" i="25"/>
  <c r="BI239" i="25"/>
  <c r="BH239" i="25"/>
  <c r="BG239" i="25"/>
  <c r="BF239" i="25"/>
  <c r="T239" i="25"/>
  <c r="R239" i="25"/>
  <c r="P239" i="25"/>
  <c r="BI237" i="25"/>
  <c r="BH237" i="25"/>
  <c r="BG237" i="25"/>
  <c r="BF237" i="25"/>
  <c r="T237" i="25"/>
  <c r="R237" i="25"/>
  <c r="P237" i="25"/>
  <c r="BI235" i="25"/>
  <c r="BH235" i="25"/>
  <c r="BG235" i="25"/>
  <c r="BF235" i="25"/>
  <c r="T235" i="25"/>
  <c r="R235" i="25"/>
  <c r="P235" i="25"/>
  <c r="BI233" i="25"/>
  <c r="BH233" i="25"/>
  <c r="BG233" i="25"/>
  <c r="BF233" i="25"/>
  <c r="T233" i="25"/>
  <c r="R233" i="25"/>
  <c r="P233" i="25"/>
  <c r="BI231" i="25"/>
  <c r="BH231" i="25"/>
  <c r="BG231" i="25"/>
  <c r="BF231" i="25"/>
  <c r="T231" i="25"/>
  <c r="R231" i="25"/>
  <c r="P231" i="25"/>
  <c r="BI229" i="25"/>
  <c r="BH229" i="25"/>
  <c r="BG229" i="25"/>
  <c r="BF229" i="25"/>
  <c r="T229" i="25"/>
  <c r="R229" i="25"/>
  <c r="P229" i="25"/>
  <c r="BI226" i="25"/>
  <c r="BH226" i="25"/>
  <c r="BG226" i="25"/>
  <c r="BF226" i="25"/>
  <c r="T226" i="25"/>
  <c r="R226" i="25"/>
  <c r="P226" i="25"/>
  <c r="BI224" i="25"/>
  <c r="BH224" i="25"/>
  <c r="BG224" i="25"/>
  <c r="BF224" i="25"/>
  <c r="T224" i="25"/>
  <c r="R224" i="25"/>
  <c r="P224" i="25"/>
  <c r="BI222" i="25"/>
  <c r="BH222" i="25"/>
  <c r="BG222" i="25"/>
  <c r="BF222" i="25"/>
  <c r="T222" i="25"/>
  <c r="R222" i="25"/>
  <c r="P222" i="25"/>
  <c r="BI220" i="25"/>
  <c r="BH220" i="25"/>
  <c r="BG220" i="25"/>
  <c r="BF220" i="25"/>
  <c r="T220" i="25"/>
  <c r="R220" i="25"/>
  <c r="P220" i="25"/>
  <c r="BI218" i="25"/>
  <c r="BH218" i="25"/>
  <c r="BG218" i="25"/>
  <c r="BF218" i="25"/>
  <c r="T218" i="25"/>
  <c r="R218" i="25"/>
  <c r="P218" i="25"/>
  <c r="BI215" i="25"/>
  <c r="BH215" i="25"/>
  <c r="BG215" i="25"/>
  <c r="BF215" i="25"/>
  <c r="T215" i="25"/>
  <c r="R215" i="25"/>
  <c r="P215" i="25"/>
  <c r="BI213" i="25"/>
  <c r="BH213" i="25"/>
  <c r="BG213" i="25"/>
  <c r="BF213" i="25"/>
  <c r="T213" i="25"/>
  <c r="R213" i="25"/>
  <c r="P213" i="25"/>
  <c r="BI211" i="25"/>
  <c r="BH211" i="25"/>
  <c r="BG211" i="25"/>
  <c r="BF211" i="25"/>
  <c r="T211" i="25"/>
  <c r="R211" i="25"/>
  <c r="P211" i="25"/>
  <c r="BI209" i="25"/>
  <c r="BH209" i="25"/>
  <c r="BG209" i="25"/>
  <c r="BF209" i="25"/>
  <c r="T209" i="25"/>
  <c r="R209" i="25"/>
  <c r="P209" i="25"/>
  <c r="BI207" i="25"/>
  <c r="BH207" i="25"/>
  <c r="BG207" i="25"/>
  <c r="BF207" i="25"/>
  <c r="T207" i="25"/>
  <c r="R207" i="25"/>
  <c r="P207" i="25"/>
  <c r="BI205" i="25"/>
  <c r="BH205" i="25"/>
  <c r="BG205" i="25"/>
  <c r="BF205" i="25"/>
  <c r="T205" i="25"/>
  <c r="R205" i="25"/>
  <c r="P205" i="25"/>
  <c r="BI203" i="25"/>
  <c r="BH203" i="25"/>
  <c r="BG203" i="25"/>
  <c r="BF203" i="25"/>
  <c r="T203" i="25"/>
  <c r="R203" i="25"/>
  <c r="P203" i="25"/>
  <c r="BI201" i="25"/>
  <c r="BH201" i="25"/>
  <c r="BG201" i="25"/>
  <c r="BF201" i="25"/>
  <c r="T201" i="25"/>
  <c r="R201" i="25"/>
  <c r="P201" i="25"/>
  <c r="BI199" i="25"/>
  <c r="BH199" i="25"/>
  <c r="BG199" i="25"/>
  <c r="BF199" i="25"/>
  <c r="T199" i="25"/>
  <c r="R199" i="25"/>
  <c r="P199" i="25"/>
  <c r="BI197" i="25"/>
  <c r="BH197" i="25"/>
  <c r="BG197" i="25"/>
  <c r="BF197" i="25"/>
  <c r="T197" i="25"/>
  <c r="R197" i="25"/>
  <c r="P197" i="25"/>
  <c r="BI195" i="25"/>
  <c r="BH195" i="25"/>
  <c r="BG195" i="25"/>
  <c r="BF195" i="25"/>
  <c r="T195" i="25"/>
  <c r="R195" i="25"/>
  <c r="P195" i="25"/>
  <c r="BI193" i="25"/>
  <c r="BH193" i="25"/>
  <c r="BG193" i="25"/>
  <c r="BF193" i="25"/>
  <c r="T193" i="25"/>
  <c r="R193" i="25"/>
  <c r="P193" i="25"/>
  <c r="BI191" i="25"/>
  <c r="BH191" i="25"/>
  <c r="BG191" i="25"/>
  <c r="BF191" i="25"/>
  <c r="T191" i="25"/>
  <c r="R191" i="25"/>
  <c r="P191" i="25"/>
  <c r="BI188" i="25"/>
  <c r="BH188" i="25"/>
  <c r="BG188" i="25"/>
  <c r="BF188" i="25"/>
  <c r="T188" i="25"/>
  <c r="R188" i="25"/>
  <c r="P188" i="25"/>
  <c r="BI186" i="25"/>
  <c r="BH186" i="25"/>
  <c r="BG186" i="25"/>
  <c r="BF186" i="25"/>
  <c r="T186" i="25"/>
  <c r="R186" i="25"/>
  <c r="P186" i="25"/>
  <c r="BI184" i="25"/>
  <c r="BH184" i="25"/>
  <c r="BG184" i="25"/>
  <c r="BF184" i="25"/>
  <c r="T184" i="25"/>
  <c r="R184" i="25"/>
  <c r="P184" i="25"/>
  <c r="BI182" i="25"/>
  <c r="BH182" i="25"/>
  <c r="BG182" i="25"/>
  <c r="BF182" i="25"/>
  <c r="T182" i="25"/>
  <c r="R182" i="25"/>
  <c r="P182" i="25"/>
  <c r="BI180" i="25"/>
  <c r="BH180" i="25"/>
  <c r="BG180" i="25"/>
  <c r="BF180" i="25"/>
  <c r="T180" i="25"/>
  <c r="R180" i="25"/>
  <c r="P180" i="25"/>
  <c r="BI178" i="25"/>
  <c r="BH178" i="25"/>
  <c r="BG178" i="25"/>
  <c r="BF178" i="25"/>
  <c r="T178" i="25"/>
  <c r="R178" i="25"/>
  <c r="P178" i="25"/>
  <c r="BI176" i="25"/>
  <c r="BH176" i="25"/>
  <c r="BG176" i="25"/>
  <c r="BF176" i="25"/>
  <c r="T176" i="25"/>
  <c r="R176" i="25"/>
  <c r="P176" i="25"/>
  <c r="BI174" i="25"/>
  <c r="BH174" i="25"/>
  <c r="BG174" i="25"/>
  <c r="BF174" i="25"/>
  <c r="T174" i="25"/>
  <c r="R174" i="25"/>
  <c r="P174" i="25"/>
  <c r="BI172" i="25"/>
  <c r="BH172" i="25"/>
  <c r="BG172" i="25"/>
  <c r="BF172" i="25"/>
  <c r="T172" i="25"/>
  <c r="R172" i="25"/>
  <c r="P172" i="25"/>
  <c r="BI170" i="25"/>
  <c r="BH170" i="25"/>
  <c r="BG170" i="25"/>
  <c r="BF170" i="25"/>
  <c r="T170" i="25"/>
  <c r="R170" i="25"/>
  <c r="P170" i="25"/>
  <c r="BI167" i="25"/>
  <c r="BH167" i="25"/>
  <c r="BG167" i="25"/>
  <c r="BF167" i="25"/>
  <c r="T167" i="25"/>
  <c r="R167" i="25"/>
  <c r="P167" i="25"/>
  <c r="BI165" i="25"/>
  <c r="BH165" i="25"/>
  <c r="BG165" i="25"/>
  <c r="BF165" i="25"/>
  <c r="T165" i="25"/>
  <c r="R165" i="25"/>
  <c r="P165" i="25"/>
  <c r="BI163" i="25"/>
  <c r="BH163" i="25"/>
  <c r="BG163" i="25"/>
  <c r="BF163" i="25"/>
  <c r="T163" i="25"/>
  <c r="R163" i="25"/>
  <c r="P163" i="25"/>
  <c r="BI159" i="25"/>
  <c r="BH159" i="25"/>
  <c r="BG159" i="25"/>
  <c r="BF159" i="25"/>
  <c r="T159" i="25"/>
  <c r="R159" i="25"/>
  <c r="P159" i="25"/>
  <c r="BI157" i="25"/>
  <c r="BH157" i="25"/>
  <c r="BG157" i="25"/>
  <c r="BF157" i="25"/>
  <c r="T157" i="25"/>
  <c r="R157" i="25"/>
  <c r="P157" i="25"/>
  <c r="BI155" i="25"/>
  <c r="BH155" i="25"/>
  <c r="BG155" i="25"/>
  <c r="BF155" i="25"/>
  <c r="T155" i="25"/>
  <c r="R155" i="25"/>
  <c r="P155" i="25"/>
  <c r="BI153" i="25"/>
  <c r="BH153" i="25"/>
  <c r="BG153" i="25"/>
  <c r="BF153" i="25"/>
  <c r="T153" i="25"/>
  <c r="R153" i="25"/>
  <c r="P153" i="25"/>
  <c r="BI150" i="25"/>
  <c r="BH150" i="25"/>
  <c r="BG150" i="25"/>
  <c r="BF150" i="25"/>
  <c r="T150" i="25"/>
  <c r="R150" i="25"/>
  <c r="P150" i="25"/>
  <c r="BI148" i="25"/>
  <c r="BH148" i="25"/>
  <c r="BG148" i="25"/>
  <c r="BF148" i="25"/>
  <c r="T148" i="25"/>
  <c r="R148" i="25"/>
  <c r="P148" i="25"/>
  <c r="BI146" i="25"/>
  <c r="BH146" i="25"/>
  <c r="BG146" i="25"/>
  <c r="BF146" i="25"/>
  <c r="T146" i="25"/>
  <c r="R146" i="25"/>
  <c r="P146" i="25"/>
  <c r="BI144" i="25"/>
  <c r="BH144" i="25"/>
  <c r="BG144" i="25"/>
  <c r="BF144" i="25"/>
  <c r="T144" i="25"/>
  <c r="R144" i="25"/>
  <c r="P144" i="25"/>
  <c r="F135" i="25"/>
  <c r="E133" i="25"/>
  <c r="BI118" i="25"/>
  <c r="BH118" i="25"/>
  <c r="BG118" i="25"/>
  <c r="BF118" i="25"/>
  <c r="BI117" i="25"/>
  <c r="BH117" i="25"/>
  <c r="BG117" i="25"/>
  <c r="BF117" i="25"/>
  <c r="BE117" i="25"/>
  <c r="BI116" i="25"/>
  <c r="BH116" i="25"/>
  <c r="BG116" i="25"/>
  <c r="BF116" i="25"/>
  <c r="BE116" i="25"/>
  <c r="BI115" i="25"/>
  <c r="BH115" i="25"/>
  <c r="BG115" i="25"/>
  <c r="BF115" i="25"/>
  <c r="BE115" i="25"/>
  <c r="BI114" i="25"/>
  <c r="BH114" i="25"/>
  <c r="BG114" i="25"/>
  <c r="BF114" i="25"/>
  <c r="BE114" i="25"/>
  <c r="BI113" i="25"/>
  <c r="BH113" i="25"/>
  <c r="BG113" i="25"/>
  <c r="BF113" i="25"/>
  <c r="BE113" i="25"/>
  <c r="F91" i="25"/>
  <c r="E89" i="25"/>
  <c r="J26" i="25"/>
  <c r="E26" i="25"/>
  <c r="J138" i="25"/>
  <c r="J25" i="25"/>
  <c r="J23" i="25"/>
  <c r="E23" i="25"/>
  <c r="J93" i="25"/>
  <c r="J22" i="25"/>
  <c r="J20" i="25"/>
  <c r="E20" i="25"/>
  <c r="F138" i="25" s="1"/>
  <c r="J19" i="25"/>
  <c r="J17" i="25"/>
  <c r="E17" i="25"/>
  <c r="F137" i="25"/>
  <c r="J16" i="25"/>
  <c r="J14" i="25"/>
  <c r="J135" i="25" s="1"/>
  <c r="E7" i="25"/>
  <c r="E85" i="25" s="1"/>
  <c r="J41" i="24"/>
  <c r="J40" i="24"/>
  <c r="AY126" i="1"/>
  <c r="J39" i="24"/>
  <c r="AX126" i="1" s="1"/>
  <c r="BI195" i="24"/>
  <c r="BH195" i="24"/>
  <c r="BG195" i="24"/>
  <c r="BF195" i="24"/>
  <c r="T195" i="24"/>
  <c r="R195" i="24"/>
  <c r="P195" i="24"/>
  <c r="BI193" i="24"/>
  <c r="BH193" i="24"/>
  <c r="BG193" i="24"/>
  <c r="BF193" i="24"/>
  <c r="T193" i="24"/>
  <c r="R193" i="24"/>
  <c r="P193" i="24"/>
  <c r="BI191" i="24"/>
  <c r="BH191" i="24"/>
  <c r="BG191" i="24"/>
  <c r="BF191" i="24"/>
  <c r="T191" i="24"/>
  <c r="R191" i="24"/>
  <c r="P191" i="24"/>
  <c r="BI189" i="24"/>
  <c r="BH189" i="24"/>
  <c r="BG189" i="24"/>
  <c r="BF189" i="24"/>
  <c r="T189" i="24"/>
  <c r="R189" i="24"/>
  <c r="P189" i="24"/>
  <c r="BI187" i="24"/>
  <c r="BH187" i="24"/>
  <c r="BG187" i="24"/>
  <c r="BF187" i="24"/>
  <c r="T187" i="24"/>
  <c r="R187" i="24"/>
  <c r="P187" i="24"/>
  <c r="BI185" i="24"/>
  <c r="BH185" i="24"/>
  <c r="BG185" i="24"/>
  <c r="BF185" i="24"/>
  <c r="T185" i="24"/>
  <c r="R185" i="24"/>
  <c r="P185" i="24"/>
  <c r="BI183" i="24"/>
  <c r="BH183" i="24"/>
  <c r="BG183" i="24"/>
  <c r="BF183" i="24"/>
  <c r="T183" i="24"/>
  <c r="R183" i="24"/>
  <c r="P183" i="24"/>
  <c r="BI181" i="24"/>
  <c r="BH181" i="24"/>
  <c r="BG181" i="24"/>
  <c r="BF181" i="24"/>
  <c r="T181" i="24"/>
  <c r="R181" i="24"/>
  <c r="P181" i="24"/>
  <c r="BI179" i="24"/>
  <c r="BH179" i="24"/>
  <c r="BG179" i="24"/>
  <c r="BF179" i="24"/>
  <c r="T179" i="24"/>
  <c r="R179" i="24"/>
  <c r="P179" i="24"/>
  <c r="BI177" i="24"/>
  <c r="BH177" i="24"/>
  <c r="BG177" i="24"/>
  <c r="BF177" i="24"/>
  <c r="T177" i="24"/>
  <c r="R177" i="24"/>
  <c r="P177" i="24"/>
  <c r="BI175" i="24"/>
  <c r="BH175" i="24"/>
  <c r="BG175" i="24"/>
  <c r="BF175" i="24"/>
  <c r="T175" i="24"/>
  <c r="R175" i="24"/>
  <c r="P175" i="24"/>
  <c r="BI173" i="24"/>
  <c r="BH173" i="24"/>
  <c r="BG173" i="24"/>
  <c r="BF173" i="24"/>
  <c r="T173" i="24"/>
  <c r="R173" i="24"/>
  <c r="P173" i="24"/>
  <c r="BI171" i="24"/>
  <c r="BH171" i="24"/>
  <c r="BG171" i="24"/>
  <c r="BF171" i="24"/>
  <c r="T171" i="24"/>
  <c r="R171" i="24"/>
  <c r="P171" i="24"/>
  <c r="BI169" i="24"/>
  <c r="BH169" i="24"/>
  <c r="BG169" i="24"/>
  <c r="BF169" i="24"/>
  <c r="T169" i="24"/>
  <c r="R169" i="24"/>
  <c r="P169" i="24"/>
  <c r="BI167" i="24"/>
  <c r="BH167" i="24"/>
  <c r="BG167" i="24"/>
  <c r="BF167" i="24"/>
  <c r="T167" i="24"/>
  <c r="R167" i="24"/>
  <c r="P167" i="24"/>
  <c r="BI165" i="24"/>
  <c r="BH165" i="24"/>
  <c r="BG165" i="24"/>
  <c r="BF165" i="24"/>
  <c r="T165" i="24"/>
  <c r="R165" i="24"/>
  <c r="P165" i="24"/>
  <c r="BI163" i="24"/>
  <c r="BH163" i="24"/>
  <c r="BG163" i="24"/>
  <c r="BF163" i="24"/>
  <c r="T163" i="24"/>
  <c r="R163" i="24"/>
  <c r="P163" i="24"/>
  <c r="BI158" i="24"/>
  <c r="BH158" i="24"/>
  <c r="BG158" i="24"/>
  <c r="BF158" i="24"/>
  <c r="T158" i="24"/>
  <c r="R158" i="24"/>
  <c r="P158" i="24"/>
  <c r="BI156" i="24"/>
  <c r="BH156" i="24"/>
  <c r="BG156" i="24"/>
  <c r="BF156" i="24"/>
  <c r="T156" i="24"/>
  <c r="R156" i="24"/>
  <c r="P156" i="24"/>
  <c r="BI154" i="24"/>
  <c r="BH154" i="24"/>
  <c r="BG154" i="24"/>
  <c r="BF154" i="24"/>
  <c r="T154" i="24"/>
  <c r="R154" i="24"/>
  <c r="P154" i="24"/>
  <c r="BI152" i="24"/>
  <c r="BH152" i="24"/>
  <c r="BG152" i="24"/>
  <c r="BF152" i="24"/>
  <c r="T152" i="24"/>
  <c r="R152" i="24"/>
  <c r="P152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5" i="24"/>
  <c r="BH145" i="24"/>
  <c r="BG145" i="24"/>
  <c r="BF145" i="24"/>
  <c r="T145" i="24"/>
  <c r="R145" i="24"/>
  <c r="P145" i="24"/>
  <c r="BI142" i="24"/>
  <c r="BH142" i="24"/>
  <c r="BG142" i="24"/>
  <c r="BF142" i="24"/>
  <c r="T142" i="24"/>
  <c r="R142" i="24"/>
  <c r="P142" i="24"/>
  <c r="BI140" i="24"/>
  <c r="BH140" i="24"/>
  <c r="BG140" i="24"/>
  <c r="BF140" i="24"/>
  <c r="T140" i="24"/>
  <c r="R140" i="24"/>
  <c r="P140" i="24"/>
  <c r="F131" i="24"/>
  <c r="E129" i="24"/>
  <c r="BI114" i="24"/>
  <c r="BH114" i="24"/>
  <c r="BG114" i="24"/>
  <c r="BF114" i="24"/>
  <c r="BI113" i="24"/>
  <c r="BH113" i="24"/>
  <c r="BG113" i="24"/>
  <c r="BF113" i="24"/>
  <c r="BE113" i="24"/>
  <c r="BI112" i="24"/>
  <c r="BH112" i="24"/>
  <c r="BG112" i="24"/>
  <c r="BF112" i="24"/>
  <c r="BE112" i="24"/>
  <c r="BI111" i="24"/>
  <c r="BH111" i="24"/>
  <c r="BG111" i="24"/>
  <c r="BF111" i="24"/>
  <c r="BE111" i="24"/>
  <c r="BI110" i="24"/>
  <c r="BH110" i="24"/>
  <c r="BG110" i="24"/>
  <c r="BF110" i="24"/>
  <c r="BE110" i="24"/>
  <c r="BI109" i="24"/>
  <c r="BH109" i="24"/>
  <c r="BG109" i="24"/>
  <c r="BF109" i="24"/>
  <c r="BE109" i="24"/>
  <c r="F91" i="24"/>
  <c r="E89" i="24"/>
  <c r="J26" i="24"/>
  <c r="E26" i="24"/>
  <c r="J94" i="24"/>
  <c r="J25" i="24"/>
  <c r="J23" i="24"/>
  <c r="E23" i="24"/>
  <c r="J93" i="24"/>
  <c r="J22" i="24"/>
  <c r="J20" i="24"/>
  <c r="E20" i="24"/>
  <c r="F134" i="24"/>
  <c r="J19" i="24"/>
  <c r="J17" i="24"/>
  <c r="E17" i="24"/>
  <c r="F133" i="24" s="1"/>
  <c r="J16" i="24"/>
  <c r="J14" i="24"/>
  <c r="J91" i="24" s="1"/>
  <c r="E7" i="24"/>
  <c r="E85" i="24" s="1"/>
  <c r="J41" i="23"/>
  <c r="J40" i="23"/>
  <c r="AY125" i="1"/>
  <c r="J39" i="23"/>
  <c r="AX125" i="1" s="1"/>
  <c r="BI231" i="23"/>
  <c r="BH231" i="23"/>
  <c r="BG231" i="23"/>
  <c r="BF231" i="23"/>
  <c r="T231" i="23"/>
  <c r="R231" i="23"/>
  <c r="P231" i="23"/>
  <c r="BI229" i="23"/>
  <c r="BH229" i="23"/>
  <c r="BG229" i="23"/>
  <c r="BF229" i="23"/>
  <c r="T229" i="23"/>
  <c r="R229" i="23"/>
  <c r="P229" i="23"/>
  <c r="BI227" i="23"/>
  <c r="BH227" i="23"/>
  <c r="BG227" i="23"/>
  <c r="BF227" i="23"/>
  <c r="T227" i="23"/>
  <c r="R227" i="23"/>
  <c r="P227" i="23"/>
  <c r="BI225" i="23"/>
  <c r="BH225" i="23"/>
  <c r="BG225" i="23"/>
  <c r="BF225" i="23"/>
  <c r="T225" i="23"/>
  <c r="R225" i="23"/>
  <c r="P225" i="23"/>
  <c r="BI223" i="23"/>
  <c r="BH223" i="23"/>
  <c r="BG223" i="23"/>
  <c r="BF223" i="23"/>
  <c r="T223" i="23"/>
  <c r="R223" i="23"/>
  <c r="P223" i="23"/>
  <c r="BI221" i="23"/>
  <c r="BH221" i="23"/>
  <c r="BG221" i="23"/>
  <c r="BF221" i="23"/>
  <c r="T221" i="23"/>
  <c r="R221" i="23"/>
  <c r="P221" i="23"/>
  <c r="BI219" i="23"/>
  <c r="BH219" i="23"/>
  <c r="BG219" i="23"/>
  <c r="BF219" i="23"/>
  <c r="T219" i="23"/>
  <c r="R219" i="23"/>
  <c r="P219" i="23"/>
  <c r="BI217" i="23"/>
  <c r="BH217" i="23"/>
  <c r="BG217" i="23"/>
  <c r="BF217" i="23"/>
  <c r="T217" i="23"/>
  <c r="R217" i="23"/>
  <c r="P217" i="23"/>
  <c r="BI215" i="23"/>
  <c r="BH215" i="23"/>
  <c r="BG215" i="23"/>
  <c r="BF215" i="23"/>
  <c r="T215" i="23"/>
  <c r="R215" i="23"/>
  <c r="P215" i="23"/>
  <c r="BI212" i="23"/>
  <c r="BH212" i="23"/>
  <c r="BG212" i="23"/>
  <c r="BF212" i="23"/>
  <c r="T212" i="23"/>
  <c r="R212" i="23"/>
  <c r="P212" i="23"/>
  <c r="BI210" i="23"/>
  <c r="BH210" i="23"/>
  <c r="BG210" i="23"/>
  <c r="BF210" i="23"/>
  <c r="T210" i="23"/>
  <c r="R210" i="23"/>
  <c r="P210" i="23"/>
  <c r="BI208" i="23"/>
  <c r="BH208" i="23"/>
  <c r="BG208" i="23"/>
  <c r="BF208" i="23"/>
  <c r="T208" i="23"/>
  <c r="R208" i="23"/>
  <c r="P208" i="23"/>
  <c r="BI206" i="23"/>
  <c r="BH206" i="23"/>
  <c r="BG206" i="23"/>
  <c r="BF206" i="23"/>
  <c r="T206" i="23"/>
  <c r="R206" i="23"/>
  <c r="P206" i="23"/>
  <c r="BI204" i="23"/>
  <c r="BH204" i="23"/>
  <c r="BG204" i="23"/>
  <c r="BF204" i="23"/>
  <c r="T204" i="23"/>
  <c r="R204" i="23"/>
  <c r="P204" i="23"/>
  <c r="BI201" i="23"/>
  <c r="BH201" i="23"/>
  <c r="BG201" i="23"/>
  <c r="BF201" i="23"/>
  <c r="T201" i="23"/>
  <c r="R201" i="23"/>
  <c r="P201" i="23"/>
  <c r="BI199" i="23"/>
  <c r="BH199" i="23"/>
  <c r="BG199" i="23"/>
  <c r="BF199" i="23"/>
  <c r="T199" i="23"/>
  <c r="R199" i="23"/>
  <c r="P199" i="23"/>
  <c r="BI197" i="23"/>
  <c r="BH197" i="23"/>
  <c r="BG197" i="23"/>
  <c r="BF197" i="23"/>
  <c r="T197" i="23"/>
  <c r="R197" i="23"/>
  <c r="P197" i="23"/>
  <c r="BI195" i="23"/>
  <c r="BH195" i="23"/>
  <c r="BG195" i="23"/>
  <c r="BF195" i="23"/>
  <c r="T195" i="23"/>
  <c r="R195" i="23"/>
  <c r="P195" i="23"/>
  <c r="BI193" i="23"/>
  <c r="BH193" i="23"/>
  <c r="BG193" i="23"/>
  <c r="BF193" i="23"/>
  <c r="T193" i="23"/>
  <c r="R193" i="23"/>
  <c r="P193" i="23"/>
  <c r="BI191" i="23"/>
  <c r="BH191" i="23"/>
  <c r="BG191" i="23"/>
  <c r="BF191" i="23"/>
  <c r="T191" i="23"/>
  <c r="R191" i="23"/>
  <c r="P191" i="23"/>
  <c r="BI189" i="23"/>
  <c r="BH189" i="23"/>
  <c r="BG189" i="23"/>
  <c r="BF189" i="23"/>
  <c r="T189" i="23"/>
  <c r="R189" i="23"/>
  <c r="P189" i="23"/>
  <c r="BI187" i="23"/>
  <c r="BH187" i="23"/>
  <c r="BG187" i="23"/>
  <c r="BF187" i="23"/>
  <c r="T187" i="23"/>
  <c r="R187" i="23"/>
  <c r="P187" i="23"/>
  <c r="BI185" i="23"/>
  <c r="BH185" i="23"/>
  <c r="BG185" i="23"/>
  <c r="BF185" i="23"/>
  <c r="T185" i="23"/>
  <c r="R185" i="23"/>
  <c r="P185" i="23"/>
  <c r="BI183" i="23"/>
  <c r="BH183" i="23"/>
  <c r="BG183" i="23"/>
  <c r="BF183" i="23"/>
  <c r="T183" i="23"/>
  <c r="R183" i="23"/>
  <c r="P183" i="23"/>
  <c r="BI181" i="23"/>
  <c r="BH181" i="23"/>
  <c r="BG181" i="23"/>
  <c r="BF181" i="23"/>
  <c r="T181" i="23"/>
  <c r="R181" i="23"/>
  <c r="P181" i="23"/>
  <c r="BI179" i="23"/>
  <c r="BH179" i="23"/>
  <c r="BG179" i="23"/>
  <c r="BF179" i="23"/>
  <c r="T179" i="23"/>
  <c r="R179" i="23"/>
  <c r="P179" i="23"/>
  <c r="BI177" i="23"/>
  <c r="BH177" i="23"/>
  <c r="BG177" i="23"/>
  <c r="BF177" i="23"/>
  <c r="T177" i="23"/>
  <c r="R177" i="23"/>
  <c r="P177" i="23"/>
  <c r="BI174" i="23"/>
  <c r="BH174" i="23"/>
  <c r="BG174" i="23"/>
  <c r="BF174" i="23"/>
  <c r="T174" i="23"/>
  <c r="R174" i="23"/>
  <c r="P174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8" i="23"/>
  <c r="BH168" i="23"/>
  <c r="BG168" i="23"/>
  <c r="BF168" i="23"/>
  <c r="T168" i="23"/>
  <c r="R168" i="23"/>
  <c r="P168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2" i="23"/>
  <c r="BH162" i="23"/>
  <c r="BG162" i="23"/>
  <c r="BF162" i="23"/>
  <c r="T162" i="23"/>
  <c r="R162" i="23"/>
  <c r="P162" i="23"/>
  <c r="BI160" i="23"/>
  <c r="BH160" i="23"/>
  <c r="BG160" i="23"/>
  <c r="BF160" i="23"/>
  <c r="T160" i="23"/>
  <c r="R160" i="23"/>
  <c r="P160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52" i="23"/>
  <c r="BH152" i="23"/>
  <c r="BG152" i="23"/>
  <c r="BF152" i="23"/>
  <c r="T152" i="23"/>
  <c r="R152" i="23"/>
  <c r="P152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6" i="23"/>
  <c r="BH146" i="23"/>
  <c r="BG146" i="23"/>
  <c r="BF146" i="23"/>
  <c r="T146" i="23"/>
  <c r="R146" i="23"/>
  <c r="P146" i="23"/>
  <c r="BI143" i="23"/>
  <c r="BH143" i="23"/>
  <c r="BG143" i="23"/>
  <c r="BF143" i="23"/>
  <c r="T143" i="23"/>
  <c r="R143" i="23"/>
  <c r="P143" i="23"/>
  <c r="BI141" i="23"/>
  <c r="BH141" i="23"/>
  <c r="BG141" i="23"/>
  <c r="BF141" i="23"/>
  <c r="T141" i="23"/>
  <c r="R141" i="23"/>
  <c r="P141" i="23"/>
  <c r="F132" i="23"/>
  <c r="E130" i="23"/>
  <c r="BI115" i="23"/>
  <c r="BH115" i="23"/>
  <c r="BG115" i="23"/>
  <c r="BF115" i="23"/>
  <c r="BI114" i="23"/>
  <c r="BH114" i="23"/>
  <c r="BG114" i="23"/>
  <c r="BF114" i="23"/>
  <c r="BE114" i="23"/>
  <c r="BI113" i="23"/>
  <c r="BH113" i="23"/>
  <c r="BG113" i="23"/>
  <c r="BF113" i="23"/>
  <c r="BE113" i="23"/>
  <c r="BI112" i="23"/>
  <c r="BH112" i="23"/>
  <c r="BG112" i="23"/>
  <c r="BF112" i="23"/>
  <c r="BE112" i="23"/>
  <c r="BI111" i="23"/>
  <c r="BH111" i="23"/>
  <c r="BG111" i="23"/>
  <c r="BF111" i="23"/>
  <c r="BE111" i="23"/>
  <c r="BI110" i="23"/>
  <c r="BH110" i="23"/>
  <c r="BG110" i="23"/>
  <c r="BF110" i="23"/>
  <c r="BE110" i="23"/>
  <c r="F91" i="23"/>
  <c r="E89" i="23"/>
  <c r="J26" i="23"/>
  <c r="E26" i="23"/>
  <c r="J135" i="23" s="1"/>
  <c r="J25" i="23"/>
  <c r="J23" i="23"/>
  <c r="E23" i="23"/>
  <c r="J93" i="23" s="1"/>
  <c r="J22" i="23"/>
  <c r="J20" i="23"/>
  <c r="E20" i="23"/>
  <c r="F94" i="23" s="1"/>
  <c r="J19" i="23"/>
  <c r="J17" i="23"/>
  <c r="E17" i="23"/>
  <c r="F134" i="23"/>
  <c r="J16" i="23"/>
  <c r="J14" i="23"/>
  <c r="J91" i="23" s="1"/>
  <c r="E7" i="23"/>
  <c r="E85" i="23" s="1"/>
  <c r="J41" i="22"/>
  <c r="J40" i="22"/>
  <c r="AY123" i="1"/>
  <c r="J39" i="22"/>
  <c r="AX123" i="1"/>
  <c r="BI431" i="22"/>
  <c r="BH431" i="22"/>
  <c r="BG431" i="22"/>
  <c r="BF431" i="22"/>
  <c r="T431" i="22"/>
  <c r="R431" i="22"/>
  <c r="P431" i="22"/>
  <c r="BI429" i="22"/>
  <c r="BH429" i="22"/>
  <c r="BG429" i="22"/>
  <c r="BF429" i="22"/>
  <c r="T429" i="22"/>
  <c r="R429" i="22"/>
  <c r="P429" i="22"/>
  <c r="BI427" i="22"/>
  <c r="BH427" i="22"/>
  <c r="BG427" i="22"/>
  <c r="BF427" i="22"/>
  <c r="T427" i="22"/>
  <c r="R427" i="22"/>
  <c r="P427" i="22"/>
  <c r="BI425" i="22"/>
  <c r="BH425" i="22"/>
  <c r="BG425" i="22"/>
  <c r="BF425" i="22"/>
  <c r="T425" i="22"/>
  <c r="R425" i="22"/>
  <c r="P425" i="22"/>
  <c r="BI423" i="22"/>
  <c r="BH423" i="22"/>
  <c r="BG423" i="22"/>
  <c r="BF423" i="22"/>
  <c r="T423" i="22"/>
  <c r="R423" i="22"/>
  <c r="P423" i="22"/>
  <c r="BI421" i="22"/>
  <c r="BH421" i="22"/>
  <c r="BG421" i="22"/>
  <c r="BF421" i="22"/>
  <c r="T421" i="22"/>
  <c r="R421" i="22"/>
  <c r="P421" i="22"/>
  <c r="BI419" i="22"/>
  <c r="BH419" i="22"/>
  <c r="BG419" i="22"/>
  <c r="BF419" i="22"/>
  <c r="T419" i="22"/>
  <c r="R419" i="22"/>
  <c r="P419" i="22"/>
  <c r="BI417" i="22"/>
  <c r="BH417" i="22"/>
  <c r="BG417" i="22"/>
  <c r="BF417" i="22"/>
  <c r="T417" i="22"/>
  <c r="R417" i="22"/>
  <c r="P417" i="22"/>
  <c r="BI414" i="22"/>
  <c r="BH414" i="22"/>
  <c r="BG414" i="22"/>
  <c r="BF414" i="22"/>
  <c r="T414" i="22"/>
  <c r="T413" i="22"/>
  <c r="R414" i="22"/>
  <c r="R413" i="22"/>
  <c r="P414" i="22"/>
  <c r="P413" i="22" s="1"/>
  <c r="BI411" i="22"/>
  <c r="BH411" i="22"/>
  <c r="BG411" i="22"/>
  <c r="BF411" i="22"/>
  <c r="T411" i="22"/>
  <c r="R411" i="22"/>
  <c r="P411" i="22"/>
  <c r="BI409" i="22"/>
  <c r="BH409" i="22"/>
  <c r="BG409" i="22"/>
  <c r="BF409" i="22"/>
  <c r="T409" i="22"/>
  <c r="R409" i="22"/>
  <c r="P409" i="22"/>
  <c r="BI407" i="22"/>
  <c r="BH407" i="22"/>
  <c r="BG407" i="22"/>
  <c r="BF407" i="22"/>
  <c r="T407" i="22"/>
  <c r="R407" i="22"/>
  <c r="P407" i="22"/>
  <c r="BI405" i="22"/>
  <c r="BH405" i="22"/>
  <c r="BG405" i="22"/>
  <c r="BF405" i="22"/>
  <c r="T405" i="22"/>
  <c r="R405" i="22"/>
  <c r="P405" i="22"/>
  <c r="BI403" i="22"/>
  <c r="BH403" i="22"/>
  <c r="BG403" i="22"/>
  <c r="BF403" i="22"/>
  <c r="T403" i="22"/>
  <c r="R403" i="22"/>
  <c r="P403" i="22"/>
  <c r="BI401" i="22"/>
  <c r="BH401" i="22"/>
  <c r="BG401" i="22"/>
  <c r="BF401" i="22"/>
  <c r="T401" i="22"/>
  <c r="R401" i="22"/>
  <c r="P401" i="22"/>
  <c r="BI399" i="22"/>
  <c r="BH399" i="22"/>
  <c r="BG399" i="22"/>
  <c r="BF399" i="22"/>
  <c r="T399" i="22"/>
  <c r="R399" i="22"/>
  <c r="P399" i="22"/>
  <c r="BI397" i="22"/>
  <c r="BH397" i="22"/>
  <c r="BG397" i="22"/>
  <c r="BF397" i="22"/>
  <c r="T397" i="22"/>
  <c r="R397" i="22"/>
  <c r="P397" i="22"/>
  <c r="BI394" i="22"/>
  <c r="BH394" i="22"/>
  <c r="BG394" i="22"/>
  <c r="BF394" i="22"/>
  <c r="T394" i="22"/>
  <c r="R394" i="22"/>
  <c r="P394" i="22"/>
  <c r="BI392" i="22"/>
  <c r="BH392" i="22"/>
  <c r="BG392" i="22"/>
  <c r="BF392" i="22"/>
  <c r="T392" i="22"/>
  <c r="R392" i="22"/>
  <c r="P392" i="22"/>
  <c r="BI390" i="22"/>
  <c r="BH390" i="22"/>
  <c r="BG390" i="22"/>
  <c r="BF390" i="22"/>
  <c r="T390" i="22"/>
  <c r="R390" i="22"/>
  <c r="P390" i="22"/>
  <c r="BI388" i="22"/>
  <c r="BH388" i="22"/>
  <c r="BG388" i="22"/>
  <c r="BF388" i="22"/>
  <c r="T388" i="22"/>
  <c r="R388" i="22"/>
  <c r="P388" i="22"/>
  <c r="BI386" i="22"/>
  <c r="BH386" i="22"/>
  <c r="BG386" i="22"/>
  <c r="BF386" i="22"/>
  <c r="T386" i="22"/>
  <c r="R386" i="22"/>
  <c r="P386" i="22"/>
  <c r="BI384" i="22"/>
  <c r="BH384" i="22"/>
  <c r="BG384" i="22"/>
  <c r="BF384" i="22"/>
  <c r="T384" i="22"/>
  <c r="R384" i="22"/>
  <c r="P384" i="22"/>
  <c r="BI382" i="22"/>
  <c r="BH382" i="22"/>
  <c r="BG382" i="22"/>
  <c r="BF382" i="22"/>
  <c r="T382" i="22"/>
  <c r="R382" i="22"/>
  <c r="P382" i="22"/>
  <c r="BI380" i="22"/>
  <c r="BH380" i="22"/>
  <c r="BG380" i="22"/>
  <c r="BF380" i="22"/>
  <c r="T380" i="22"/>
  <c r="R380" i="22"/>
  <c r="P380" i="22"/>
  <c r="BI378" i="22"/>
  <c r="BH378" i="22"/>
  <c r="BG378" i="22"/>
  <c r="BF378" i="22"/>
  <c r="T378" i="22"/>
  <c r="R378" i="22"/>
  <c r="P378" i="22"/>
  <c r="BI376" i="22"/>
  <c r="BH376" i="22"/>
  <c r="BG376" i="22"/>
  <c r="BF376" i="22"/>
  <c r="T376" i="22"/>
  <c r="R376" i="22"/>
  <c r="P376" i="22"/>
  <c r="BI374" i="22"/>
  <c r="BH374" i="22"/>
  <c r="BG374" i="22"/>
  <c r="BF374" i="22"/>
  <c r="T374" i="22"/>
  <c r="R374" i="22"/>
  <c r="P374" i="22"/>
  <c r="BI370" i="22"/>
  <c r="BH370" i="22"/>
  <c r="BG370" i="22"/>
  <c r="BF370" i="22"/>
  <c r="T370" i="22"/>
  <c r="R370" i="22"/>
  <c r="P370" i="22"/>
  <c r="BI368" i="22"/>
  <c r="BH368" i="22"/>
  <c r="BG368" i="22"/>
  <c r="BF368" i="22"/>
  <c r="T368" i="22"/>
  <c r="R368" i="22"/>
  <c r="P368" i="22"/>
  <c r="BI366" i="22"/>
  <c r="BH366" i="22"/>
  <c r="BG366" i="22"/>
  <c r="BF366" i="22"/>
  <c r="T366" i="22"/>
  <c r="R366" i="22"/>
  <c r="P366" i="22"/>
  <c r="BI364" i="22"/>
  <c r="BH364" i="22"/>
  <c r="BG364" i="22"/>
  <c r="BF364" i="22"/>
  <c r="T364" i="22"/>
  <c r="R364" i="22"/>
  <c r="P364" i="22"/>
  <c r="BI362" i="22"/>
  <c r="BH362" i="22"/>
  <c r="BG362" i="22"/>
  <c r="BF362" i="22"/>
  <c r="T362" i="22"/>
  <c r="R362" i="22"/>
  <c r="P362" i="22"/>
  <c r="BI360" i="22"/>
  <c r="BH360" i="22"/>
  <c r="BG360" i="22"/>
  <c r="BF360" i="22"/>
  <c r="T360" i="22"/>
  <c r="R360" i="22"/>
  <c r="P360" i="22"/>
  <c r="BI358" i="22"/>
  <c r="BH358" i="22"/>
  <c r="BG358" i="22"/>
  <c r="BF358" i="22"/>
  <c r="T358" i="22"/>
  <c r="R358" i="22"/>
  <c r="P358" i="22"/>
  <c r="BI356" i="22"/>
  <c r="BH356" i="22"/>
  <c r="BG356" i="22"/>
  <c r="BF356" i="22"/>
  <c r="T356" i="22"/>
  <c r="R356" i="22"/>
  <c r="P356" i="22"/>
  <c r="BI354" i="22"/>
  <c r="BH354" i="22"/>
  <c r="BG354" i="22"/>
  <c r="BF354" i="22"/>
  <c r="T354" i="22"/>
  <c r="R354" i="22"/>
  <c r="P354" i="22"/>
  <c r="BI352" i="22"/>
  <c r="BH352" i="22"/>
  <c r="BG352" i="22"/>
  <c r="BF352" i="22"/>
  <c r="T352" i="22"/>
  <c r="R352" i="22"/>
  <c r="P352" i="22"/>
  <c r="BI350" i="22"/>
  <c r="BH350" i="22"/>
  <c r="BG350" i="22"/>
  <c r="BF350" i="22"/>
  <c r="T350" i="22"/>
  <c r="R350" i="22"/>
  <c r="P350" i="22"/>
  <c r="BI348" i="22"/>
  <c r="BH348" i="22"/>
  <c r="BG348" i="22"/>
  <c r="BF348" i="22"/>
  <c r="T348" i="22"/>
  <c r="R348" i="22"/>
  <c r="P348" i="22"/>
  <c r="BI346" i="22"/>
  <c r="BH346" i="22"/>
  <c r="BG346" i="22"/>
  <c r="BF346" i="22"/>
  <c r="T346" i="22"/>
  <c r="R346" i="22"/>
  <c r="P346" i="22"/>
  <c r="BI344" i="22"/>
  <c r="BH344" i="22"/>
  <c r="BG344" i="22"/>
  <c r="BF344" i="22"/>
  <c r="T344" i="22"/>
  <c r="R344" i="22"/>
  <c r="P344" i="22"/>
  <c r="BI341" i="22"/>
  <c r="BH341" i="22"/>
  <c r="BG341" i="22"/>
  <c r="BF341" i="22"/>
  <c r="T341" i="22"/>
  <c r="R341" i="22"/>
  <c r="P341" i="22"/>
  <c r="BI339" i="22"/>
  <c r="BH339" i="22"/>
  <c r="BG339" i="22"/>
  <c r="BF339" i="22"/>
  <c r="T339" i="22"/>
  <c r="R339" i="22"/>
  <c r="P339" i="22"/>
  <c r="BI337" i="22"/>
  <c r="BH337" i="22"/>
  <c r="BG337" i="22"/>
  <c r="BF337" i="22"/>
  <c r="T337" i="22"/>
  <c r="R337" i="22"/>
  <c r="P337" i="22"/>
  <c r="BI335" i="22"/>
  <c r="BH335" i="22"/>
  <c r="BG335" i="22"/>
  <c r="BF335" i="22"/>
  <c r="T335" i="22"/>
  <c r="R335" i="22"/>
  <c r="P335" i="22"/>
  <c r="BI333" i="22"/>
  <c r="BH333" i="22"/>
  <c r="BG333" i="22"/>
  <c r="BF333" i="22"/>
  <c r="T333" i="22"/>
  <c r="R333" i="22"/>
  <c r="P333" i="22"/>
  <c r="BI331" i="22"/>
  <c r="BH331" i="22"/>
  <c r="BG331" i="22"/>
  <c r="BF331" i="22"/>
  <c r="T331" i="22"/>
  <c r="R331" i="22"/>
  <c r="P331" i="22"/>
  <c r="BI329" i="22"/>
  <c r="BH329" i="22"/>
  <c r="BG329" i="22"/>
  <c r="BF329" i="22"/>
  <c r="T329" i="22"/>
  <c r="R329" i="22"/>
  <c r="P329" i="22"/>
  <c r="BI327" i="22"/>
  <c r="BH327" i="22"/>
  <c r="BG327" i="22"/>
  <c r="BF327" i="22"/>
  <c r="T327" i="22"/>
  <c r="R327" i="22"/>
  <c r="P327" i="22"/>
  <c r="BI325" i="22"/>
  <c r="BH325" i="22"/>
  <c r="BG325" i="22"/>
  <c r="BF325" i="22"/>
  <c r="T325" i="22"/>
  <c r="R325" i="22"/>
  <c r="P325" i="22"/>
  <c r="BI323" i="22"/>
  <c r="BH323" i="22"/>
  <c r="BG323" i="22"/>
  <c r="BF323" i="22"/>
  <c r="T323" i="22"/>
  <c r="R323" i="22"/>
  <c r="P323" i="22"/>
  <c r="BI321" i="22"/>
  <c r="BH321" i="22"/>
  <c r="BG321" i="22"/>
  <c r="BF321" i="22"/>
  <c r="T321" i="22"/>
  <c r="R321" i="22"/>
  <c r="P321" i="22"/>
  <c r="BI319" i="22"/>
  <c r="BH319" i="22"/>
  <c r="BG319" i="22"/>
  <c r="BF319" i="22"/>
  <c r="T319" i="22"/>
  <c r="R319" i="22"/>
  <c r="P319" i="22"/>
  <c r="BI317" i="22"/>
  <c r="BH317" i="22"/>
  <c r="BG317" i="22"/>
  <c r="BF317" i="22"/>
  <c r="T317" i="22"/>
  <c r="R317" i="22"/>
  <c r="P317" i="22"/>
  <c r="BI315" i="22"/>
  <c r="BH315" i="22"/>
  <c r="BG315" i="22"/>
  <c r="BF315" i="22"/>
  <c r="T315" i="22"/>
  <c r="R315" i="22"/>
  <c r="P315" i="22"/>
  <c r="BI313" i="22"/>
  <c r="BH313" i="22"/>
  <c r="BG313" i="22"/>
  <c r="BF313" i="22"/>
  <c r="T313" i="22"/>
  <c r="R313" i="22"/>
  <c r="P313" i="22"/>
  <c r="BI311" i="22"/>
  <c r="BH311" i="22"/>
  <c r="BG311" i="22"/>
  <c r="BF311" i="22"/>
  <c r="T311" i="22"/>
  <c r="R311" i="22"/>
  <c r="P311" i="22"/>
  <c r="BI309" i="22"/>
  <c r="BH309" i="22"/>
  <c r="BG309" i="22"/>
  <c r="BF309" i="22"/>
  <c r="T309" i="22"/>
  <c r="R309" i="22"/>
  <c r="P309" i="22"/>
  <c r="BI307" i="22"/>
  <c r="BH307" i="22"/>
  <c r="BG307" i="22"/>
  <c r="BF307" i="22"/>
  <c r="T307" i="22"/>
  <c r="R307" i="22"/>
  <c r="P307" i="22"/>
  <c r="BI305" i="22"/>
  <c r="BH305" i="22"/>
  <c r="BG305" i="22"/>
  <c r="BF305" i="22"/>
  <c r="T305" i="22"/>
  <c r="R305" i="22"/>
  <c r="P305" i="22"/>
  <c r="BI302" i="22"/>
  <c r="BH302" i="22"/>
  <c r="BG302" i="22"/>
  <c r="BF302" i="22"/>
  <c r="T302" i="22"/>
  <c r="R302" i="22"/>
  <c r="P302" i="22"/>
  <c r="BI300" i="22"/>
  <c r="BH300" i="22"/>
  <c r="BG300" i="22"/>
  <c r="BF300" i="22"/>
  <c r="T300" i="22"/>
  <c r="R300" i="22"/>
  <c r="P300" i="22"/>
  <c r="BI298" i="22"/>
  <c r="BH298" i="22"/>
  <c r="BG298" i="22"/>
  <c r="BF298" i="22"/>
  <c r="T298" i="22"/>
  <c r="R298" i="22"/>
  <c r="P298" i="22"/>
  <c r="BI296" i="22"/>
  <c r="BH296" i="22"/>
  <c r="BG296" i="22"/>
  <c r="BF296" i="22"/>
  <c r="T296" i="22"/>
  <c r="R296" i="22"/>
  <c r="P296" i="22"/>
  <c r="BI294" i="22"/>
  <c r="BH294" i="22"/>
  <c r="BG294" i="22"/>
  <c r="BF294" i="22"/>
  <c r="T294" i="22"/>
  <c r="R294" i="22"/>
  <c r="P294" i="22"/>
  <c r="BI292" i="22"/>
  <c r="BH292" i="22"/>
  <c r="BG292" i="22"/>
  <c r="BF292" i="22"/>
  <c r="T292" i="22"/>
  <c r="R292" i="22"/>
  <c r="P292" i="22"/>
  <c r="BI290" i="22"/>
  <c r="BH290" i="22"/>
  <c r="BG290" i="22"/>
  <c r="BF290" i="22"/>
  <c r="T290" i="22"/>
  <c r="R290" i="22"/>
  <c r="P290" i="22"/>
  <c r="BI288" i="22"/>
  <c r="BH288" i="22"/>
  <c r="BG288" i="22"/>
  <c r="BF288" i="22"/>
  <c r="T288" i="22"/>
  <c r="R288" i="22"/>
  <c r="P288" i="22"/>
  <c r="BI286" i="22"/>
  <c r="BH286" i="22"/>
  <c r="BG286" i="22"/>
  <c r="BF286" i="22"/>
  <c r="T286" i="22"/>
  <c r="R286" i="22"/>
  <c r="P286" i="22"/>
  <c r="BI284" i="22"/>
  <c r="BH284" i="22"/>
  <c r="BG284" i="22"/>
  <c r="BF284" i="22"/>
  <c r="T284" i="22"/>
  <c r="R284" i="22"/>
  <c r="P284" i="22"/>
  <c r="BI282" i="22"/>
  <c r="BH282" i="22"/>
  <c r="BG282" i="22"/>
  <c r="BF282" i="22"/>
  <c r="T282" i="22"/>
  <c r="R282" i="22"/>
  <c r="P282" i="22"/>
  <c r="BI280" i="22"/>
  <c r="BH280" i="22"/>
  <c r="BG280" i="22"/>
  <c r="BF280" i="22"/>
  <c r="T280" i="22"/>
  <c r="R280" i="22"/>
  <c r="P280" i="22"/>
  <c r="BI278" i="22"/>
  <c r="BH278" i="22"/>
  <c r="BG278" i="22"/>
  <c r="BF278" i="22"/>
  <c r="T278" i="22"/>
  <c r="R278" i="22"/>
  <c r="P278" i="22"/>
  <c r="BI276" i="22"/>
  <c r="BH276" i="22"/>
  <c r="BG276" i="22"/>
  <c r="BF276" i="22"/>
  <c r="T276" i="22"/>
  <c r="R276" i="22"/>
  <c r="P276" i="22"/>
  <c r="BI274" i="22"/>
  <c r="BH274" i="22"/>
  <c r="BG274" i="22"/>
  <c r="BF274" i="22"/>
  <c r="T274" i="22"/>
  <c r="R274" i="22"/>
  <c r="P274" i="22"/>
  <c r="BI272" i="22"/>
  <c r="BH272" i="22"/>
  <c r="BG272" i="22"/>
  <c r="BF272" i="22"/>
  <c r="T272" i="22"/>
  <c r="R272" i="22"/>
  <c r="P272" i="22"/>
  <c r="BI270" i="22"/>
  <c r="BH270" i="22"/>
  <c r="BG270" i="22"/>
  <c r="BF270" i="22"/>
  <c r="T270" i="22"/>
  <c r="R270" i="22"/>
  <c r="P270" i="22"/>
  <c r="BI268" i="22"/>
  <c r="BH268" i="22"/>
  <c r="BG268" i="22"/>
  <c r="BF268" i="22"/>
  <c r="T268" i="22"/>
  <c r="R268" i="22"/>
  <c r="P268" i="22"/>
  <c r="BI266" i="22"/>
  <c r="BH266" i="22"/>
  <c r="BG266" i="22"/>
  <c r="BF266" i="22"/>
  <c r="T266" i="22"/>
  <c r="R266" i="22"/>
  <c r="P266" i="22"/>
  <c r="BI264" i="22"/>
  <c r="BH264" i="22"/>
  <c r="BG264" i="22"/>
  <c r="BF264" i="22"/>
  <c r="T264" i="22"/>
  <c r="R264" i="22"/>
  <c r="P264" i="22"/>
  <c r="BI262" i="22"/>
  <c r="BH262" i="22"/>
  <c r="BG262" i="22"/>
  <c r="BF262" i="22"/>
  <c r="T262" i="22"/>
  <c r="R262" i="22"/>
  <c r="P262" i="22"/>
  <c r="BI260" i="22"/>
  <c r="BH260" i="22"/>
  <c r="BG260" i="22"/>
  <c r="BF260" i="22"/>
  <c r="T260" i="22"/>
  <c r="R260" i="22"/>
  <c r="P260" i="22"/>
  <c r="BI258" i="22"/>
  <c r="BH258" i="22"/>
  <c r="BG258" i="22"/>
  <c r="BF258" i="22"/>
  <c r="T258" i="22"/>
  <c r="R258" i="22"/>
  <c r="P258" i="22"/>
  <c r="BI256" i="22"/>
  <c r="BH256" i="22"/>
  <c r="BG256" i="22"/>
  <c r="BF256" i="22"/>
  <c r="T256" i="22"/>
  <c r="R256" i="22"/>
  <c r="P256" i="22"/>
  <c r="BI254" i="22"/>
  <c r="BH254" i="22"/>
  <c r="BG254" i="22"/>
  <c r="BF254" i="22"/>
  <c r="T254" i="22"/>
  <c r="R254" i="22"/>
  <c r="P254" i="22"/>
  <c r="BI252" i="22"/>
  <c r="BH252" i="22"/>
  <c r="BG252" i="22"/>
  <c r="BF252" i="22"/>
  <c r="T252" i="22"/>
  <c r="R252" i="22"/>
  <c r="P252" i="22"/>
  <c r="BI250" i="22"/>
  <c r="BH250" i="22"/>
  <c r="BG250" i="22"/>
  <c r="BF250" i="22"/>
  <c r="T250" i="22"/>
  <c r="R250" i="22"/>
  <c r="P250" i="22"/>
  <c r="BI248" i="22"/>
  <c r="BH248" i="22"/>
  <c r="BG248" i="22"/>
  <c r="BF248" i="22"/>
  <c r="T248" i="22"/>
  <c r="R248" i="22"/>
  <c r="P248" i="22"/>
  <c r="BI246" i="22"/>
  <c r="BH246" i="22"/>
  <c r="BG246" i="22"/>
  <c r="BF246" i="22"/>
  <c r="T246" i="22"/>
  <c r="R246" i="22"/>
  <c r="P246" i="22"/>
  <c r="BI244" i="22"/>
  <c r="BH244" i="22"/>
  <c r="BG244" i="22"/>
  <c r="BF244" i="22"/>
  <c r="T244" i="22"/>
  <c r="R244" i="22"/>
  <c r="P244" i="22"/>
  <c r="BI242" i="22"/>
  <c r="BH242" i="22"/>
  <c r="BG242" i="22"/>
  <c r="BF242" i="22"/>
  <c r="T242" i="22"/>
  <c r="R242" i="22"/>
  <c r="P242" i="22"/>
  <c r="BI240" i="22"/>
  <c r="BH240" i="22"/>
  <c r="BG240" i="22"/>
  <c r="BF240" i="22"/>
  <c r="T240" i="22"/>
  <c r="R240" i="22"/>
  <c r="P240" i="22"/>
  <c r="BI238" i="22"/>
  <c r="BH238" i="22"/>
  <c r="BG238" i="22"/>
  <c r="BF238" i="22"/>
  <c r="T238" i="22"/>
  <c r="R238" i="22"/>
  <c r="P238" i="22"/>
  <c r="BI236" i="22"/>
  <c r="BH236" i="22"/>
  <c r="BG236" i="22"/>
  <c r="BF236" i="22"/>
  <c r="T236" i="22"/>
  <c r="R236" i="22"/>
  <c r="P236" i="22"/>
  <c r="BI234" i="22"/>
  <c r="BH234" i="22"/>
  <c r="BG234" i="22"/>
  <c r="BF234" i="22"/>
  <c r="T234" i="22"/>
  <c r="R234" i="22"/>
  <c r="P234" i="22"/>
  <c r="BI232" i="22"/>
  <c r="BH232" i="22"/>
  <c r="BG232" i="22"/>
  <c r="BF232" i="22"/>
  <c r="T232" i="22"/>
  <c r="R232" i="22"/>
  <c r="P232" i="22"/>
  <c r="BI230" i="22"/>
  <c r="BH230" i="22"/>
  <c r="BG230" i="22"/>
  <c r="BF230" i="22"/>
  <c r="T230" i="22"/>
  <c r="R230" i="22"/>
  <c r="P230" i="22"/>
  <c r="BI228" i="22"/>
  <c r="BH228" i="22"/>
  <c r="BG228" i="22"/>
  <c r="BF228" i="22"/>
  <c r="T228" i="22"/>
  <c r="R228" i="22"/>
  <c r="P228" i="22"/>
  <c r="BI226" i="22"/>
  <c r="BH226" i="22"/>
  <c r="BG226" i="22"/>
  <c r="BF226" i="22"/>
  <c r="T226" i="22"/>
  <c r="R226" i="22"/>
  <c r="P226" i="22"/>
  <c r="BI224" i="22"/>
  <c r="BH224" i="22"/>
  <c r="BG224" i="22"/>
  <c r="BF224" i="22"/>
  <c r="T224" i="22"/>
  <c r="R224" i="22"/>
  <c r="P224" i="22"/>
  <c r="BI222" i="22"/>
  <c r="BH222" i="22"/>
  <c r="BG222" i="22"/>
  <c r="BF222" i="22"/>
  <c r="T222" i="22"/>
  <c r="R222" i="22"/>
  <c r="P222" i="22"/>
  <c r="BI220" i="22"/>
  <c r="BH220" i="22"/>
  <c r="BG220" i="22"/>
  <c r="BF220" i="22"/>
  <c r="T220" i="22"/>
  <c r="R220" i="22"/>
  <c r="P220" i="22"/>
  <c r="BI218" i="22"/>
  <c r="BH218" i="22"/>
  <c r="BG218" i="22"/>
  <c r="BF218" i="22"/>
  <c r="T218" i="22"/>
  <c r="R218" i="22"/>
  <c r="P218" i="22"/>
  <c r="BI216" i="22"/>
  <c r="BH216" i="22"/>
  <c r="BG216" i="22"/>
  <c r="BF216" i="22"/>
  <c r="T216" i="22"/>
  <c r="R216" i="22"/>
  <c r="P216" i="22"/>
  <c r="BI214" i="22"/>
  <c r="BH214" i="22"/>
  <c r="BG214" i="22"/>
  <c r="BF214" i="22"/>
  <c r="T214" i="22"/>
  <c r="R214" i="22"/>
  <c r="P214" i="22"/>
  <c r="BI212" i="22"/>
  <c r="BH212" i="22"/>
  <c r="BG212" i="22"/>
  <c r="BF212" i="22"/>
  <c r="T212" i="22"/>
  <c r="R212" i="22"/>
  <c r="P212" i="22"/>
  <c r="BI210" i="22"/>
  <c r="BH210" i="22"/>
  <c r="BG210" i="22"/>
  <c r="BF210" i="22"/>
  <c r="T210" i="22"/>
  <c r="R210" i="22"/>
  <c r="P210" i="22"/>
  <c r="BI208" i="22"/>
  <c r="BH208" i="22"/>
  <c r="BG208" i="22"/>
  <c r="BF208" i="22"/>
  <c r="T208" i="22"/>
  <c r="R208" i="22"/>
  <c r="P208" i="22"/>
  <c r="BI206" i="22"/>
  <c r="BH206" i="22"/>
  <c r="BG206" i="22"/>
  <c r="BF206" i="22"/>
  <c r="T206" i="22"/>
  <c r="R206" i="22"/>
  <c r="P206" i="22"/>
  <c r="BI204" i="22"/>
  <c r="BH204" i="22"/>
  <c r="BG204" i="22"/>
  <c r="BF204" i="22"/>
  <c r="T204" i="22"/>
  <c r="R204" i="22"/>
  <c r="P204" i="22"/>
  <c r="BI202" i="22"/>
  <c r="BH202" i="22"/>
  <c r="BG202" i="22"/>
  <c r="BF202" i="22"/>
  <c r="T202" i="22"/>
  <c r="R202" i="22"/>
  <c r="P202" i="22"/>
  <c r="BI200" i="22"/>
  <c r="BH200" i="22"/>
  <c r="BG200" i="22"/>
  <c r="BF200" i="22"/>
  <c r="T200" i="22"/>
  <c r="R200" i="22"/>
  <c r="P200" i="22"/>
  <c r="BI198" i="22"/>
  <c r="BH198" i="22"/>
  <c r="BG198" i="22"/>
  <c r="BF198" i="22"/>
  <c r="T198" i="22"/>
  <c r="R198" i="22"/>
  <c r="P198" i="22"/>
  <c r="BI196" i="22"/>
  <c r="BH196" i="22"/>
  <c r="BG196" i="22"/>
  <c r="BF196" i="22"/>
  <c r="T196" i="22"/>
  <c r="R196" i="22"/>
  <c r="P196" i="22"/>
  <c r="BI194" i="22"/>
  <c r="BH194" i="22"/>
  <c r="BG194" i="22"/>
  <c r="BF194" i="22"/>
  <c r="T194" i="22"/>
  <c r="R194" i="22"/>
  <c r="P194" i="22"/>
  <c r="BI192" i="22"/>
  <c r="BH192" i="22"/>
  <c r="BG192" i="22"/>
  <c r="BF192" i="22"/>
  <c r="T192" i="22"/>
  <c r="R192" i="22"/>
  <c r="P192" i="22"/>
  <c r="BI190" i="22"/>
  <c r="BH190" i="22"/>
  <c r="BG190" i="22"/>
  <c r="BF190" i="22"/>
  <c r="T190" i="22"/>
  <c r="R190" i="22"/>
  <c r="P190" i="22"/>
  <c r="BI188" i="22"/>
  <c r="BH188" i="22"/>
  <c r="BG188" i="22"/>
  <c r="BF188" i="22"/>
  <c r="T188" i="22"/>
  <c r="R188" i="22"/>
  <c r="P188" i="22"/>
  <c r="BI186" i="22"/>
  <c r="BH186" i="22"/>
  <c r="BG186" i="22"/>
  <c r="BF186" i="22"/>
  <c r="T186" i="22"/>
  <c r="R186" i="22"/>
  <c r="P186" i="22"/>
  <c r="BI184" i="22"/>
  <c r="BH184" i="22"/>
  <c r="BG184" i="22"/>
  <c r="BF184" i="22"/>
  <c r="T184" i="22"/>
  <c r="R184" i="22"/>
  <c r="P184" i="22"/>
  <c r="BI182" i="22"/>
  <c r="BH182" i="22"/>
  <c r="BG182" i="22"/>
  <c r="BF182" i="22"/>
  <c r="T182" i="22"/>
  <c r="R182" i="22"/>
  <c r="P182" i="22"/>
  <c r="BI180" i="22"/>
  <c r="BH180" i="22"/>
  <c r="BG180" i="22"/>
  <c r="BF180" i="22"/>
  <c r="T180" i="22"/>
  <c r="R180" i="22"/>
  <c r="P180" i="22"/>
  <c r="BI178" i="22"/>
  <c r="BH178" i="22"/>
  <c r="BG178" i="22"/>
  <c r="BF178" i="22"/>
  <c r="T178" i="22"/>
  <c r="R178" i="22"/>
  <c r="P178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60" i="22"/>
  <c r="BH160" i="22"/>
  <c r="BG160" i="22"/>
  <c r="BF160" i="22"/>
  <c r="T160" i="22"/>
  <c r="R160" i="22"/>
  <c r="P160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F138" i="22"/>
  <c r="E136" i="22"/>
  <c r="BI121" i="22"/>
  <c r="BH121" i="22"/>
  <c r="BG121" i="22"/>
  <c r="BF121" i="22"/>
  <c r="BI120" i="22"/>
  <c r="BH120" i="22"/>
  <c r="BG120" i="22"/>
  <c r="BF120" i="22"/>
  <c r="BE120" i="22"/>
  <c r="BI119" i="22"/>
  <c r="BH119" i="22"/>
  <c r="BG119" i="22"/>
  <c r="BF119" i="22"/>
  <c r="BE119" i="22"/>
  <c r="BI118" i="22"/>
  <c r="BH118" i="22"/>
  <c r="BG118" i="22"/>
  <c r="BF118" i="22"/>
  <c r="BE118" i="22"/>
  <c r="BI117" i="22"/>
  <c r="BH117" i="22"/>
  <c r="BG117" i="22"/>
  <c r="BF117" i="22"/>
  <c r="BE117" i="22"/>
  <c r="BI116" i="22"/>
  <c r="BH116" i="22"/>
  <c r="BG116" i="22"/>
  <c r="BF116" i="22"/>
  <c r="BE116" i="22"/>
  <c r="F91" i="22"/>
  <c r="E89" i="22"/>
  <c r="J26" i="22"/>
  <c r="E26" i="22"/>
  <c r="J94" i="22" s="1"/>
  <c r="J25" i="22"/>
  <c r="J23" i="22"/>
  <c r="E23" i="22"/>
  <c r="J93" i="22" s="1"/>
  <c r="J22" i="22"/>
  <c r="J20" i="22"/>
  <c r="E20" i="22"/>
  <c r="F141" i="22" s="1"/>
  <c r="J19" i="22"/>
  <c r="J17" i="22"/>
  <c r="E17" i="22"/>
  <c r="F140" i="22" s="1"/>
  <c r="J16" i="22"/>
  <c r="J14" i="22"/>
  <c r="J91" i="22" s="1"/>
  <c r="E7" i="22"/>
  <c r="E132" i="22"/>
  <c r="J41" i="21"/>
  <c r="J40" i="21"/>
  <c r="AY122" i="1" s="1"/>
  <c r="J39" i="21"/>
  <c r="AX122" i="1" s="1"/>
  <c r="BI269" i="21"/>
  <c r="BH269" i="21"/>
  <c r="BG269" i="21"/>
  <c r="BF269" i="21"/>
  <c r="T269" i="21"/>
  <c r="T268" i="21" s="1"/>
  <c r="T267" i="21" s="1"/>
  <c r="R269" i="21"/>
  <c r="R268" i="21"/>
  <c r="R267" i="21"/>
  <c r="P269" i="21"/>
  <c r="P268" i="21" s="1"/>
  <c r="P267" i="21" s="1"/>
  <c r="BI265" i="21"/>
  <c r="BH265" i="21"/>
  <c r="BG265" i="21"/>
  <c r="BF265" i="21"/>
  <c r="T265" i="21"/>
  <c r="R265" i="21"/>
  <c r="P265" i="21"/>
  <c r="BI263" i="21"/>
  <c r="BH263" i="21"/>
  <c r="BG263" i="21"/>
  <c r="BF263" i="21"/>
  <c r="T263" i="21"/>
  <c r="R263" i="21"/>
  <c r="P263" i="21"/>
  <c r="BI261" i="21"/>
  <c r="BH261" i="21"/>
  <c r="BG261" i="21"/>
  <c r="BF261" i="21"/>
  <c r="T261" i="21"/>
  <c r="R261" i="21"/>
  <c r="P261" i="21"/>
  <c r="BI259" i="21"/>
  <c r="BH259" i="21"/>
  <c r="BG259" i="21"/>
  <c r="BF259" i="21"/>
  <c r="T259" i="21"/>
  <c r="R259" i="21"/>
  <c r="P259" i="21"/>
  <c r="BI257" i="21"/>
  <c r="BH257" i="21"/>
  <c r="BG257" i="21"/>
  <c r="BF257" i="21"/>
  <c r="T257" i="21"/>
  <c r="R257" i="21"/>
  <c r="P257" i="21"/>
  <c r="BI255" i="21"/>
  <c r="BH255" i="21"/>
  <c r="BG255" i="21"/>
  <c r="BF255" i="21"/>
  <c r="T255" i="21"/>
  <c r="R255" i="21"/>
  <c r="P255" i="21"/>
  <c r="BI253" i="21"/>
  <c r="BH253" i="21"/>
  <c r="BG253" i="21"/>
  <c r="BF253" i="21"/>
  <c r="T253" i="21"/>
  <c r="R253" i="21"/>
  <c r="P253" i="21"/>
  <c r="BI251" i="21"/>
  <c r="BH251" i="21"/>
  <c r="BG251" i="21"/>
  <c r="BF251" i="21"/>
  <c r="T251" i="21"/>
  <c r="R251" i="21"/>
  <c r="P251" i="21"/>
  <c r="BI249" i="21"/>
  <c r="BH249" i="21"/>
  <c r="BG249" i="21"/>
  <c r="BF249" i="21"/>
  <c r="T249" i="21"/>
  <c r="R249" i="21"/>
  <c r="P249" i="21"/>
  <c r="BI246" i="21"/>
  <c r="BH246" i="21"/>
  <c r="BG246" i="21"/>
  <c r="BF246" i="21"/>
  <c r="T246" i="21"/>
  <c r="R246" i="21"/>
  <c r="P246" i="21"/>
  <c r="BI244" i="21"/>
  <c r="BH244" i="21"/>
  <c r="BG244" i="21"/>
  <c r="BF244" i="21"/>
  <c r="T244" i="21"/>
  <c r="R244" i="21"/>
  <c r="P244" i="21"/>
  <c r="BI242" i="21"/>
  <c r="BH242" i="21"/>
  <c r="BG242" i="21"/>
  <c r="BF242" i="21"/>
  <c r="T242" i="21"/>
  <c r="R242" i="21"/>
  <c r="P242" i="21"/>
  <c r="BI240" i="21"/>
  <c r="BH240" i="21"/>
  <c r="BG240" i="21"/>
  <c r="BF240" i="21"/>
  <c r="T240" i="21"/>
  <c r="R240" i="21"/>
  <c r="P240" i="21"/>
  <c r="BI237" i="21"/>
  <c r="BH237" i="21"/>
  <c r="BG237" i="21"/>
  <c r="BF237" i="21"/>
  <c r="T237" i="21"/>
  <c r="R237" i="21"/>
  <c r="P237" i="21"/>
  <c r="BI235" i="21"/>
  <c r="BH235" i="21"/>
  <c r="BG235" i="21"/>
  <c r="BF235" i="21"/>
  <c r="T235" i="21"/>
  <c r="R235" i="21"/>
  <c r="P235" i="21"/>
  <c r="BI232" i="21"/>
  <c r="BH232" i="21"/>
  <c r="BG232" i="21"/>
  <c r="BF232" i="21"/>
  <c r="T232" i="21"/>
  <c r="R232" i="21"/>
  <c r="P232" i="21"/>
  <c r="BI230" i="21"/>
  <c r="BH230" i="21"/>
  <c r="BG230" i="21"/>
  <c r="BF230" i="21"/>
  <c r="T230" i="21"/>
  <c r="R230" i="21"/>
  <c r="P230" i="21"/>
  <c r="BI228" i="21"/>
  <c r="BH228" i="21"/>
  <c r="BG228" i="21"/>
  <c r="BF228" i="21"/>
  <c r="T228" i="21"/>
  <c r="R228" i="21"/>
  <c r="P228" i="21"/>
  <c r="BI226" i="21"/>
  <c r="BH226" i="21"/>
  <c r="BG226" i="21"/>
  <c r="BF226" i="21"/>
  <c r="T226" i="21"/>
  <c r="R226" i="21"/>
  <c r="P226" i="21"/>
  <c r="BI224" i="21"/>
  <c r="BH224" i="21"/>
  <c r="BG224" i="21"/>
  <c r="BF224" i="21"/>
  <c r="T224" i="21"/>
  <c r="R224" i="21"/>
  <c r="P224" i="21"/>
  <c r="BI222" i="21"/>
  <c r="BH222" i="21"/>
  <c r="BG222" i="21"/>
  <c r="BF222" i="21"/>
  <c r="T222" i="21"/>
  <c r="R222" i="21"/>
  <c r="P222" i="21"/>
  <c r="BI220" i="21"/>
  <c r="BH220" i="21"/>
  <c r="BG220" i="21"/>
  <c r="BF220" i="21"/>
  <c r="T220" i="21"/>
  <c r="R220" i="21"/>
  <c r="P220" i="21"/>
  <c r="BI218" i="21"/>
  <c r="BH218" i="21"/>
  <c r="BG218" i="21"/>
  <c r="BF218" i="21"/>
  <c r="T218" i="21"/>
  <c r="R218" i="21"/>
  <c r="P218" i="21"/>
  <c r="BI216" i="21"/>
  <c r="BH216" i="21"/>
  <c r="BG216" i="21"/>
  <c r="BF216" i="21"/>
  <c r="T216" i="21"/>
  <c r="R216" i="21"/>
  <c r="P216" i="21"/>
  <c r="BI214" i="21"/>
  <c r="BH214" i="21"/>
  <c r="BG214" i="21"/>
  <c r="BF214" i="21"/>
  <c r="T214" i="21"/>
  <c r="R214" i="21"/>
  <c r="P214" i="21"/>
  <c r="BI212" i="21"/>
  <c r="BH212" i="21"/>
  <c r="BG212" i="21"/>
  <c r="BF212" i="21"/>
  <c r="T212" i="21"/>
  <c r="R212" i="21"/>
  <c r="P212" i="21"/>
  <c r="BI210" i="21"/>
  <c r="BH210" i="21"/>
  <c r="BG210" i="21"/>
  <c r="BF210" i="21"/>
  <c r="T210" i="21"/>
  <c r="R210" i="21"/>
  <c r="P210" i="21"/>
  <c r="BI208" i="21"/>
  <c r="BH208" i="21"/>
  <c r="BG208" i="21"/>
  <c r="BF208" i="21"/>
  <c r="T208" i="21"/>
  <c r="R208" i="21"/>
  <c r="P208" i="21"/>
  <c r="BI206" i="21"/>
  <c r="BH206" i="21"/>
  <c r="BG206" i="21"/>
  <c r="BF206" i="21"/>
  <c r="T206" i="21"/>
  <c r="R206" i="21"/>
  <c r="P206" i="21"/>
  <c r="BI204" i="21"/>
  <c r="BH204" i="21"/>
  <c r="BG204" i="21"/>
  <c r="BF204" i="21"/>
  <c r="T204" i="21"/>
  <c r="R204" i="21"/>
  <c r="P204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5" i="21"/>
  <c r="BH195" i="21"/>
  <c r="BG195" i="21"/>
  <c r="BF195" i="21"/>
  <c r="T195" i="21"/>
  <c r="R195" i="21"/>
  <c r="P195" i="21"/>
  <c r="BI193" i="21"/>
  <c r="BH193" i="21"/>
  <c r="BG193" i="21"/>
  <c r="BF193" i="21"/>
  <c r="T193" i="21"/>
  <c r="R193" i="21"/>
  <c r="P193" i="21"/>
  <c r="BI191" i="21"/>
  <c r="BH191" i="21"/>
  <c r="BG191" i="21"/>
  <c r="BF191" i="21"/>
  <c r="T191" i="21"/>
  <c r="R191" i="21"/>
  <c r="P191" i="2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5" i="21"/>
  <c r="BH185" i="21"/>
  <c r="BG185" i="21"/>
  <c r="BF185" i="21"/>
  <c r="T185" i="21"/>
  <c r="R185" i="21"/>
  <c r="P185" i="21"/>
  <c r="BI183" i="21"/>
  <c r="BH183" i="21"/>
  <c r="BG183" i="21"/>
  <c r="BF183" i="21"/>
  <c r="T183" i="21"/>
  <c r="R183" i="21"/>
  <c r="P183" i="21"/>
  <c r="BI180" i="21"/>
  <c r="BH180" i="21"/>
  <c r="BG180" i="21"/>
  <c r="BF180" i="21"/>
  <c r="T180" i="21"/>
  <c r="R180" i="21"/>
  <c r="P180" i="21"/>
  <c r="BI178" i="21"/>
  <c r="BH178" i="21"/>
  <c r="BG178" i="21"/>
  <c r="BF178" i="21"/>
  <c r="T178" i="21"/>
  <c r="R178" i="21"/>
  <c r="P178" i="21"/>
  <c r="BI176" i="21"/>
  <c r="BH176" i="21"/>
  <c r="BG176" i="21"/>
  <c r="BF176" i="21"/>
  <c r="T176" i="21"/>
  <c r="R176" i="21"/>
  <c r="P176" i="21"/>
  <c r="BI173" i="21"/>
  <c r="BH173" i="21"/>
  <c r="BG173" i="21"/>
  <c r="BF173" i="21"/>
  <c r="T173" i="21"/>
  <c r="R173" i="21"/>
  <c r="P173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5" i="21"/>
  <c r="BH165" i="21"/>
  <c r="BG165" i="21"/>
  <c r="BF165" i="21"/>
  <c r="T165" i="21"/>
  <c r="R165" i="21"/>
  <c r="P165" i="21"/>
  <c r="BI163" i="21"/>
  <c r="BH163" i="21"/>
  <c r="BG163" i="21"/>
  <c r="BF163" i="21"/>
  <c r="T163" i="21"/>
  <c r="R163" i="21"/>
  <c r="P163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49" i="21"/>
  <c r="BH149" i="21"/>
  <c r="BG149" i="21"/>
  <c r="BF149" i="21"/>
  <c r="T149" i="21"/>
  <c r="R149" i="21"/>
  <c r="P149" i="21"/>
  <c r="BI147" i="21"/>
  <c r="BH147" i="21"/>
  <c r="BG147" i="21"/>
  <c r="BF147" i="21"/>
  <c r="T147" i="21"/>
  <c r="R147" i="21"/>
  <c r="P147" i="21"/>
  <c r="F138" i="21"/>
  <c r="E136" i="21"/>
  <c r="BI121" i="21"/>
  <c r="BH121" i="21"/>
  <c r="BG121" i="21"/>
  <c r="BF121" i="21"/>
  <c r="BI120" i="21"/>
  <c r="BH120" i="21"/>
  <c r="BG120" i="21"/>
  <c r="BF120" i="21"/>
  <c r="BE120" i="21"/>
  <c r="BI119" i="21"/>
  <c r="BH119" i="21"/>
  <c r="BG119" i="21"/>
  <c r="BF119" i="21"/>
  <c r="BE119" i="21"/>
  <c r="BI118" i="21"/>
  <c r="BH118" i="21"/>
  <c r="BG118" i="21"/>
  <c r="BF118" i="21"/>
  <c r="BE118" i="21"/>
  <c r="BI117" i="21"/>
  <c r="BH117" i="21"/>
  <c r="BG117" i="21"/>
  <c r="BF117" i="21"/>
  <c r="BE117" i="21"/>
  <c r="BI116" i="21"/>
  <c r="BH116" i="21"/>
  <c r="BG116" i="21"/>
  <c r="BF116" i="21"/>
  <c r="BE116" i="21"/>
  <c r="F91" i="21"/>
  <c r="E89" i="21"/>
  <c r="J26" i="21"/>
  <c r="E26" i="21"/>
  <c r="J94" i="21" s="1"/>
  <c r="J25" i="21"/>
  <c r="J23" i="21"/>
  <c r="E23" i="21"/>
  <c r="J140" i="21" s="1"/>
  <c r="J22" i="21"/>
  <c r="J20" i="21"/>
  <c r="E20" i="21"/>
  <c r="F141" i="21" s="1"/>
  <c r="J19" i="21"/>
  <c r="J17" i="21"/>
  <c r="E17" i="21"/>
  <c r="F140" i="21" s="1"/>
  <c r="J16" i="21"/>
  <c r="J14" i="21"/>
  <c r="J138" i="21" s="1"/>
  <c r="E7" i="21"/>
  <c r="E85" i="21" s="1"/>
  <c r="J41" i="20"/>
  <c r="J40" i="20"/>
  <c r="AY120" i="1" s="1"/>
  <c r="J39" i="20"/>
  <c r="AX120" i="1"/>
  <c r="BI381" i="20"/>
  <c r="BH381" i="20"/>
  <c r="BG381" i="20"/>
  <c r="BF381" i="20"/>
  <c r="T381" i="20"/>
  <c r="R381" i="20"/>
  <c r="P381" i="20"/>
  <c r="BI379" i="20"/>
  <c r="BH379" i="20"/>
  <c r="BG379" i="20"/>
  <c r="BF379" i="20"/>
  <c r="T379" i="20"/>
  <c r="R379" i="20"/>
  <c r="P379" i="20"/>
  <c r="BI377" i="20"/>
  <c r="BH377" i="20"/>
  <c r="BG377" i="20"/>
  <c r="BF377" i="20"/>
  <c r="T377" i="20"/>
  <c r="R377" i="20"/>
  <c r="P377" i="20"/>
  <c r="BI375" i="20"/>
  <c r="BH375" i="20"/>
  <c r="BG375" i="20"/>
  <c r="BF375" i="20"/>
  <c r="T375" i="20"/>
  <c r="R375" i="20"/>
  <c r="P375" i="20"/>
  <c r="BI373" i="20"/>
  <c r="BH373" i="20"/>
  <c r="BG373" i="20"/>
  <c r="BF373" i="20"/>
  <c r="T373" i="20"/>
  <c r="R373" i="20"/>
  <c r="P373" i="20"/>
  <c r="BI371" i="20"/>
  <c r="BH371" i="20"/>
  <c r="BG371" i="20"/>
  <c r="BF371" i="20"/>
  <c r="T371" i="20"/>
  <c r="R371" i="20"/>
  <c r="P371" i="20"/>
  <c r="BI369" i="20"/>
  <c r="BH369" i="20"/>
  <c r="BG369" i="20"/>
  <c r="BF369" i="20"/>
  <c r="T369" i="20"/>
  <c r="R369" i="20"/>
  <c r="P369" i="20"/>
  <c r="BI367" i="20"/>
  <c r="BH367" i="20"/>
  <c r="BG367" i="20"/>
  <c r="BF367" i="20"/>
  <c r="T367" i="20"/>
  <c r="R367" i="20"/>
  <c r="P367" i="20"/>
  <c r="BI364" i="20"/>
  <c r="BH364" i="20"/>
  <c r="BG364" i="20"/>
  <c r="BF364" i="20"/>
  <c r="T364" i="20"/>
  <c r="R364" i="20"/>
  <c r="P364" i="20"/>
  <c r="BI362" i="20"/>
  <c r="BH362" i="20"/>
  <c r="BG362" i="20"/>
  <c r="BF362" i="20"/>
  <c r="T362" i="20"/>
  <c r="R362" i="20"/>
  <c r="P362" i="20"/>
  <c r="BI360" i="20"/>
  <c r="BH360" i="20"/>
  <c r="BG360" i="20"/>
  <c r="BF360" i="20"/>
  <c r="T360" i="20"/>
  <c r="R360" i="20"/>
  <c r="P360" i="20"/>
  <c r="BI358" i="20"/>
  <c r="BH358" i="20"/>
  <c r="BG358" i="20"/>
  <c r="BF358" i="20"/>
  <c r="T358" i="20"/>
  <c r="R358" i="20"/>
  <c r="P358" i="20"/>
  <c r="BI356" i="20"/>
  <c r="BH356" i="20"/>
  <c r="BG356" i="20"/>
  <c r="BF356" i="20"/>
  <c r="T356" i="20"/>
  <c r="R356" i="20"/>
  <c r="P356" i="20"/>
  <c r="BI354" i="20"/>
  <c r="BH354" i="20"/>
  <c r="BG354" i="20"/>
  <c r="BF354" i="20"/>
  <c r="T354" i="20"/>
  <c r="R354" i="20"/>
  <c r="P354" i="20"/>
  <c r="BI352" i="20"/>
  <c r="BH352" i="20"/>
  <c r="BG352" i="20"/>
  <c r="BF352" i="20"/>
  <c r="T352" i="20"/>
  <c r="R352" i="20"/>
  <c r="P352" i="20"/>
  <c r="BI350" i="20"/>
  <c r="BH350" i="20"/>
  <c r="BG350" i="20"/>
  <c r="BF350" i="20"/>
  <c r="T350" i="20"/>
  <c r="R350" i="20"/>
  <c r="P350" i="20"/>
  <c r="BI348" i="20"/>
  <c r="BH348" i="20"/>
  <c r="BG348" i="20"/>
  <c r="BF348" i="20"/>
  <c r="T348" i="20"/>
  <c r="R348" i="20"/>
  <c r="P348" i="20"/>
  <c r="BI346" i="20"/>
  <c r="BH346" i="20"/>
  <c r="BG346" i="20"/>
  <c r="BF346" i="20"/>
  <c r="T346" i="20"/>
  <c r="R346" i="20"/>
  <c r="P346" i="20"/>
  <c r="BI344" i="20"/>
  <c r="BH344" i="20"/>
  <c r="BG344" i="20"/>
  <c r="BF344" i="20"/>
  <c r="T344" i="20"/>
  <c r="R344" i="20"/>
  <c r="P344" i="20"/>
  <c r="BI342" i="20"/>
  <c r="BH342" i="20"/>
  <c r="BG342" i="20"/>
  <c r="BF342" i="20"/>
  <c r="T342" i="20"/>
  <c r="R342" i="20"/>
  <c r="P342" i="20"/>
  <c r="BI340" i="20"/>
  <c r="BH340" i="20"/>
  <c r="BG340" i="20"/>
  <c r="BF340" i="20"/>
  <c r="T340" i="20"/>
  <c r="R340" i="20"/>
  <c r="P340" i="20"/>
  <c r="BI338" i="20"/>
  <c r="BH338" i="20"/>
  <c r="BG338" i="20"/>
  <c r="BF338" i="20"/>
  <c r="T338" i="20"/>
  <c r="R338" i="20"/>
  <c r="P338" i="20"/>
  <c r="BI336" i="20"/>
  <c r="BH336" i="20"/>
  <c r="BG336" i="20"/>
  <c r="BF336" i="20"/>
  <c r="T336" i="20"/>
  <c r="R336" i="20"/>
  <c r="P336" i="20"/>
  <c r="BI334" i="20"/>
  <c r="BH334" i="20"/>
  <c r="BG334" i="20"/>
  <c r="BF334" i="20"/>
  <c r="T334" i="20"/>
  <c r="R334" i="20"/>
  <c r="P334" i="20"/>
  <c r="BI332" i="20"/>
  <c r="BH332" i="20"/>
  <c r="BG332" i="20"/>
  <c r="BF332" i="20"/>
  <c r="T332" i="20"/>
  <c r="R332" i="20"/>
  <c r="P332" i="20"/>
  <c r="BI330" i="20"/>
  <c r="BH330" i="20"/>
  <c r="BG330" i="20"/>
  <c r="BF330" i="20"/>
  <c r="T330" i="20"/>
  <c r="R330" i="20"/>
  <c r="P330" i="20"/>
  <c r="BI326" i="20"/>
  <c r="BH326" i="20"/>
  <c r="BG326" i="20"/>
  <c r="BF326" i="20"/>
  <c r="T326" i="20"/>
  <c r="R326" i="20"/>
  <c r="P326" i="20"/>
  <c r="BI324" i="20"/>
  <c r="BH324" i="20"/>
  <c r="BG324" i="20"/>
  <c r="BF324" i="20"/>
  <c r="T324" i="20"/>
  <c r="R324" i="20"/>
  <c r="P324" i="20"/>
  <c r="BI322" i="20"/>
  <c r="BH322" i="20"/>
  <c r="BG322" i="20"/>
  <c r="BF322" i="20"/>
  <c r="T322" i="20"/>
  <c r="R322" i="20"/>
  <c r="P322" i="20"/>
  <c r="BI320" i="20"/>
  <c r="BH320" i="20"/>
  <c r="BG320" i="20"/>
  <c r="BF320" i="20"/>
  <c r="T320" i="20"/>
  <c r="R320" i="20"/>
  <c r="P320" i="20"/>
  <c r="BI318" i="20"/>
  <c r="BH318" i="20"/>
  <c r="BG318" i="20"/>
  <c r="BF318" i="20"/>
  <c r="T318" i="20"/>
  <c r="R318" i="20"/>
  <c r="P318" i="20"/>
  <c r="BI316" i="20"/>
  <c r="BH316" i="20"/>
  <c r="BG316" i="20"/>
  <c r="BF316" i="20"/>
  <c r="T316" i="20"/>
  <c r="R316" i="20"/>
  <c r="P316" i="20"/>
  <c r="BI314" i="20"/>
  <c r="BH314" i="20"/>
  <c r="BG314" i="20"/>
  <c r="BF314" i="20"/>
  <c r="T314" i="20"/>
  <c r="R314" i="20"/>
  <c r="P314" i="20"/>
  <c r="BI312" i="20"/>
  <c r="BH312" i="20"/>
  <c r="BG312" i="20"/>
  <c r="BF312" i="20"/>
  <c r="T312" i="20"/>
  <c r="R312" i="20"/>
  <c r="P312" i="20"/>
  <c r="BI310" i="20"/>
  <c r="BH310" i="20"/>
  <c r="BG310" i="20"/>
  <c r="BF310" i="20"/>
  <c r="T310" i="20"/>
  <c r="R310" i="20"/>
  <c r="P310" i="20"/>
  <c r="BI308" i="20"/>
  <c r="BH308" i="20"/>
  <c r="BG308" i="20"/>
  <c r="BF308" i="20"/>
  <c r="T308" i="20"/>
  <c r="R308" i="20"/>
  <c r="P308" i="20"/>
  <c r="BI306" i="20"/>
  <c r="BH306" i="20"/>
  <c r="BG306" i="20"/>
  <c r="BF306" i="20"/>
  <c r="T306" i="20"/>
  <c r="R306" i="20"/>
  <c r="P306" i="20"/>
  <c r="BI304" i="20"/>
  <c r="BH304" i="20"/>
  <c r="BG304" i="20"/>
  <c r="BF304" i="20"/>
  <c r="T304" i="20"/>
  <c r="R304" i="20"/>
  <c r="P304" i="20"/>
  <c r="BI302" i="20"/>
  <c r="BH302" i="20"/>
  <c r="BG302" i="20"/>
  <c r="BF302" i="20"/>
  <c r="T302" i="20"/>
  <c r="R302" i="20"/>
  <c r="P302" i="20"/>
  <c r="BI300" i="20"/>
  <c r="BH300" i="20"/>
  <c r="BG300" i="20"/>
  <c r="BF300" i="20"/>
  <c r="T300" i="20"/>
  <c r="R300" i="20"/>
  <c r="P300" i="20"/>
  <c r="BI297" i="20"/>
  <c r="BH297" i="20"/>
  <c r="BG297" i="20"/>
  <c r="BF297" i="20"/>
  <c r="T297" i="20"/>
  <c r="R297" i="20"/>
  <c r="P297" i="20"/>
  <c r="BI295" i="20"/>
  <c r="BH295" i="20"/>
  <c r="BG295" i="20"/>
  <c r="BF295" i="20"/>
  <c r="T295" i="20"/>
  <c r="R295" i="20"/>
  <c r="P295" i="20"/>
  <c r="BI293" i="20"/>
  <c r="BH293" i="20"/>
  <c r="BG293" i="20"/>
  <c r="BF293" i="20"/>
  <c r="T293" i="20"/>
  <c r="R293" i="20"/>
  <c r="P293" i="20"/>
  <c r="BI291" i="20"/>
  <c r="BH291" i="20"/>
  <c r="BG291" i="20"/>
  <c r="BF291" i="20"/>
  <c r="T291" i="20"/>
  <c r="R291" i="20"/>
  <c r="P291" i="20"/>
  <c r="BI289" i="20"/>
  <c r="BH289" i="20"/>
  <c r="BG289" i="20"/>
  <c r="BF289" i="20"/>
  <c r="T289" i="20"/>
  <c r="R289" i="20"/>
  <c r="P289" i="20"/>
  <c r="BI287" i="20"/>
  <c r="BH287" i="20"/>
  <c r="BG287" i="20"/>
  <c r="BF287" i="20"/>
  <c r="T287" i="20"/>
  <c r="R287" i="20"/>
  <c r="P287" i="20"/>
  <c r="BI285" i="20"/>
  <c r="BH285" i="20"/>
  <c r="BG285" i="20"/>
  <c r="BF285" i="20"/>
  <c r="T285" i="20"/>
  <c r="R285" i="20"/>
  <c r="P285" i="20"/>
  <c r="BI283" i="20"/>
  <c r="BH283" i="20"/>
  <c r="BG283" i="20"/>
  <c r="BF283" i="20"/>
  <c r="T283" i="20"/>
  <c r="R283" i="20"/>
  <c r="P283" i="20"/>
  <c r="BI281" i="20"/>
  <c r="BH281" i="20"/>
  <c r="BG281" i="20"/>
  <c r="BF281" i="20"/>
  <c r="T281" i="20"/>
  <c r="R281" i="20"/>
  <c r="P281" i="20"/>
  <c r="BI279" i="20"/>
  <c r="BH279" i="20"/>
  <c r="BG279" i="20"/>
  <c r="BF279" i="20"/>
  <c r="T279" i="20"/>
  <c r="R279" i="20"/>
  <c r="P279" i="20"/>
  <c r="BI277" i="20"/>
  <c r="BH277" i="20"/>
  <c r="BG277" i="20"/>
  <c r="BF277" i="20"/>
  <c r="T277" i="20"/>
  <c r="R277" i="20"/>
  <c r="P277" i="20"/>
  <c r="BI275" i="20"/>
  <c r="BH275" i="20"/>
  <c r="BG275" i="20"/>
  <c r="BF275" i="20"/>
  <c r="T275" i="20"/>
  <c r="R275" i="20"/>
  <c r="P275" i="20"/>
  <c r="BI273" i="20"/>
  <c r="BH273" i="20"/>
  <c r="BG273" i="20"/>
  <c r="BF273" i="20"/>
  <c r="T273" i="20"/>
  <c r="R273" i="20"/>
  <c r="P273" i="20"/>
  <c r="BI271" i="20"/>
  <c r="BH271" i="20"/>
  <c r="BG271" i="20"/>
  <c r="BF271" i="20"/>
  <c r="T271" i="20"/>
  <c r="R271" i="20"/>
  <c r="P271" i="20"/>
  <c r="BI269" i="20"/>
  <c r="BH269" i="20"/>
  <c r="BG269" i="20"/>
  <c r="BF269" i="20"/>
  <c r="T269" i="20"/>
  <c r="R269" i="20"/>
  <c r="P269" i="20"/>
  <c r="BI267" i="20"/>
  <c r="BH267" i="20"/>
  <c r="BG267" i="20"/>
  <c r="BF267" i="20"/>
  <c r="T267" i="20"/>
  <c r="R267" i="20"/>
  <c r="P267" i="20"/>
  <c r="BI265" i="20"/>
  <c r="BH265" i="20"/>
  <c r="BG265" i="20"/>
  <c r="BF265" i="20"/>
  <c r="T265" i="20"/>
  <c r="R265" i="20"/>
  <c r="P265" i="20"/>
  <c r="BI262" i="20"/>
  <c r="BH262" i="20"/>
  <c r="BG262" i="20"/>
  <c r="BF262" i="20"/>
  <c r="T262" i="20"/>
  <c r="R262" i="20"/>
  <c r="P262" i="20"/>
  <c r="BI260" i="20"/>
  <c r="BH260" i="20"/>
  <c r="BG260" i="20"/>
  <c r="BF260" i="20"/>
  <c r="T260" i="20"/>
  <c r="R260" i="20"/>
  <c r="P260" i="20"/>
  <c r="BI258" i="20"/>
  <c r="BH258" i="20"/>
  <c r="BG258" i="20"/>
  <c r="BF258" i="20"/>
  <c r="T258" i="20"/>
  <c r="R258" i="20"/>
  <c r="P258" i="20"/>
  <c r="BI256" i="20"/>
  <c r="BH256" i="20"/>
  <c r="BG256" i="20"/>
  <c r="BF256" i="20"/>
  <c r="T256" i="20"/>
  <c r="R256" i="20"/>
  <c r="P256" i="20"/>
  <c r="BI254" i="20"/>
  <c r="BH254" i="20"/>
  <c r="BG254" i="20"/>
  <c r="BF254" i="20"/>
  <c r="T254" i="20"/>
  <c r="R254" i="20"/>
  <c r="P254" i="20"/>
  <c r="BI252" i="20"/>
  <c r="BH252" i="20"/>
  <c r="BG252" i="20"/>
  <c r="BF252" i="20"/>
  <c r="T252" i="20"/>
  <c r="R252" i="20"/>
  <c r="P252" i="20"/>
  <c r="BI250" i="20"/>
  <c r="BH250" i="20"/>
  <c r="BG250" i="20"/>
  <c r="BF250" i="20"/>
  <c r="T250" i="20"/>
  <c r="R250" i="20"/>
  <c r="P250" i="20"/>
  <c r="BI248" i="20"/>
  <c r="BH248" i="20"/>
  <c r="BG248" i="20"/>
  <c r="BF248" i="20"/>
  <c r="T248" i="20"/>
  <c r="R248" i="20"/>
  <c r="P248" i="20"/>
  <c r="BI246" i="20"/>
  <c r="BH246" i="20"/>
  <c r="BG246" i="20"/>
  <c r="BF246" i="20"/>
  <c r="T246" i="20"/>
  <c r="R246" i="20"/>
  <c r="P246" i="20"/>
  <c r="BI244" i="20"/>
  <c r="BH244" i="20"/>
  <c r="BG244" i="20"/>
  <c r="BF244" i="20"/>
  <c r="T244" i="20"/>
  <c r="R244" i="20"/>
  <c r="P244" i="20"/>
  <c r="BI242" i="20"/>
  <c r="BH242" i="20"/>
  <c r="BG242" i="20"/>
  <c r="BF242" i="20"/>
  <c r="T242" i="20"/>
  <c r="R242" i="20"/>
  <c r="P242" i="20"/>
  <c r="BI240" i="20"/>
  <c r="BH240" i="20"/>
  <c r="BG240" i="20"/>
  <c r="BF240" i="20"/>
  <c r="T240" i="20"/>
  <c r="R240" i="20"/>
  <c r="P240" i="20"/>
  <c r="BI238" i="20"/>
  <c r="BH238" i="20"/>
  <c r="BG238" i="20"/>
  <c r="BF238" i="20"/>
  <c r="T238" i="20"/>
  <c r="R238" i="20"/>
  <c r="P238" i="20"/>
  <c r="BI236" i="20"/>
  <c r="BH236" i="20"/>
  <c r="BG236" i="20"/>
  <c r="BF236" i="20"/>
  <c r="T236" i="20"/>
  <c r="R236" i="20"/>
  <c r="P236" i="20"/>
  <c r="BI234" i="20"/>
  <c r="BH234" i="20"/>
  <c r="BG234" i="20"/>
  <c r="BF234" i="20"/>
  <c r="T234" i="20"/>
  <c r="R234" i="20"/>
  <c r="P234" i="20"/>
  <c r="BI232" i="20"/>
  <c r="BH232" i="20"/>
  <c r="BG232" i="20"/>
  <c r="BF232" i="20"/>
  <c r="T232" i="20"/>
  <c r="R232" i="20"/>
  <c r="P232" i="20"/>
  <c r="BI230" i="20"/>
  <c r="BH230" i="20"/>
  <c r="BG230" i="20"/>
  <c r="BF230" i="20"/>
  <c r="T230" i="20"/>
  <c r="R230" i="20"/>
  <c r="P230" i="20"/>
  <c r="BI228" i="20"/>
  <c r="BH228" i="20"/>
  <c r="BG228" i="20"/>
  <c r="BF228" i="20"/>
  <c r="T228" i="20"/>
  <c r="R228" i="20"/>
  <c r="P228" i="20"/>
  <c r="BI226" i="20"/>
  <c r="BH226" i="20"/>
  <c r="BG226" i="20"/>
  <c r="BF226" i="20"/>
  <c r="T226" i="20"/>
  <c r="R226" i="20"/>
  <c r="P226" i="20"/>
  <c r="BI224" i="20"/>
  <c r="BH224" i="20"/>
  <c r="BG224" i="20"/>
  <c r="BF224" i="20"/>
  <c r="T224" i="20"/>
  <c r="R224" i="20"/>
  <c r="P224" i="20"/>
  <c r="BI222" i="20"/>
  <c r="BH222" i="20"/>
  <c r="BG222" i="20"/>
  <c r="BF222" i="20"/>
  <c r="T222" i="20"/>
  <c r="R222" i="20"/>
  <c r="P222" i="20"/>
  <c r="BI220" i="20"/>
  <c r="BH220" i="20"/>
  <c r="BG220" i="20"/>
  <c r="BF220" i="20"/>
  <c r="T220" i="20"/>
  <c r="R220" i="20"/>
  <c r="P220" i="20"/>
  <c r="BI218" i="20"/>
  <c r="BH218" i="20"/>
  <c r="BG218" i="20"/>
  <c r="BF218" i="20"/>
  <c r="T218" i="20"/>
  <c r="R218" i="20"/>
  <c r="P218" i="20"/>
  <c r="BI216" i="20"/>
  <c r="BH216" i="20"/>
  <c r="BG216" i="20"/>
  <c r="BF216" i="20"/>
  <c r="T216" i="20"/>
  <c r="R216" i="20"/>
  <c r="P216" i="20"/>
  <c r="BI214" i="20"/>
  <c r="BH214" i="20"/>
  <c r="BG214" i="20"/>
  <c r="BF214" i="20"/>
  <c r="T214" i="20"/>
  <c r="R214" i="20"/>
  <c r="P214" i="20"/>
  <c r="BI212" i="20"/>
  <c r="BH212" i="20"/>
  <c r="BG212" i="20"/>
  <c r="BF212" i="20"/>
  <c r="T212" i="20"/>
  <c r="R212" i="20"/>
  <c r="P212" i="20"/>
  <c r="BI210" i="20"/>
  <c r="BH210" i="20"/>
  <c r="BG210" i="20"/>
  <c r="BF210" i="20"/>
  <c r="T210" i="20"/>
  <c r="R210" i="20"/>
  <c r="P210" i="20"/>
  <c r="BI208" i="20"/>
  <c r="BH208" i="20"/>
  <c r="BG208" i="20"/>
  <c r="BF208" i="20"/>
  <c r="T208" i="20"/>
  <c r="R208" i="20"/>
  <c r="P208" i="20"/>
  <c r="BI206" i="20"/>
  <c r="BH206" i="20"/>
  <c r="BG206" i="20"/>
  <c r="BF206" i="20"/>
  <c r="T206" i="20"/>
  <c r="R206" i="20"/>
  <c r="P206" i="20"/>
  <c r="BI204" i="20"/>
  <c r="BH204" i="20"/>
  <c r="BG204" i="20"/>
  <c r="BF204" i="20"/>
  <c r="T204" i="20"/>
  <c r="R204" i="20"/>
  <c r="P204" i="20"/>
  <c r="BI202" i="20"/>
  <c r="BH202" i="20"/>
  <c r="BG202" i="20"/>
  <c r="BF202" i="20"/>
  <c r="T202" i="20"/>
  <c r="R202" i="20"/>
  <c r="P202" i="20"/>
  <c r="BI200" i="20"/>
  <c r="BH200" i="20"/>
  <c r="BG200" i="20"/>
  <c r="BF200" i="20"/>
  <c r="T200" i="20"/>
  <c r="R200" i="20"/>
  <c r="P200" i="20"/>
  <c r="BI198" i="20"/>
  <c r="BH198" i="20"/>
  <c r="BG198" i="20"/>
  <c r="BF198" i="20"/>
  <c r="T198" i="20"/>
  <c r="R198" i="20"/>
  <c r="P198" i="20"/>
  <c r="BI196" i="20"/>
  <c r="BH196" i="20"/>
  <c r="BG196" i="20"/>
  <c r="BF196" i="20"/>
  <c r="T196" i="20"/>
  <c r="R196" i="20"/>
  <c r="P196" i="20"/>
  <c r="BI194" i="20"/>
  <c r="BH194" i="20"/>
  <c r="BG194" i="20"/>
  <c r="BF194" i="20"/>
  <c r="T194" i="20"/>
  <c r="R194" i="20"/>
  <c r="P194" i="20"/>
  <c r="BI192" i="20"/>
  <c r="BH192" i="20"/>
  <c r="BG192" i="20"/>
  <c r="BF192" i="20"/>
  <c r="T192" i="20"/>
  <c r="R192" i="20"/>
  <c r="P192" i="20"/>
  <c r="BI190" i="20"/>
  <c r="BH190" i="20"/>
  <c r="BG190" i="20"/>
  <c r="BF190" i="20"/>
  <c r="T190" i="20"/>
  <c r="R190" i="20"/>
  <c r="P190" i="20"/>
  <c r="BI188" i="20"/>
  <c r="BH188" i="20"/>
  <c r="BG188" i="20"/>
  <c r="BF188" i="20"/>
  <c r="T188" i="20"/>
  <c r="R188" i="20"/>
  <c r="P188" i="20"/>
  <c r="BI186" i="20"/>
  <c r="BH186" i="20"/>
  <c r="BG186" i="20"/>
  <c r="BF186" i="20"/>
  <c r="T186" i="20"/>
  <c r="R186" i="20"/>
  <c r="P186" i="20"/>
  <c r="BI184" i="20"/>
  <c r="BH184" i="20"/>
  <c r="BG184" i="20"/>
  <c r="BF184" i="20"/>
  <c r="T184" i="20"/>
  <c r="R184" i="20"/>
  <c r="P184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5" i="20"/>
  <c r="BH175" i="20"/>
  <c r="BG175" i="20"/>
  <c r="BF175" i="20"/>
  <c r="T175" i="20"/>
  <c r="R175" i="20"/>
  <c r="P175" i="20"/>
  <c r="BI173" i="20"/>
  <c r="BH173" i="20"/>
  <c r="BG173" i="20"/>
  <c r="BF173" i="20"/>
  <c r="T173" i="20"/>
  <c r="R173" i="20"/>
  <c r="P173" i="20"/>
  <c r="BI171" i="20"/>
  <c r="BH171" i="20"/>
  <c r="BG171" i="20"/>
  <c r="BF171" i="20"/>
  <c r="T171" i="20"/>
  <c r="R171" i="20"/>
  <c r="P171" i="20"/>
  <c r="BI169" i="20"/>
  <c r="BH169" i="20"/>
  <c r="BG169" i="20"/>
  <c r="BF169" i="20"/>
  <c r="T169" i="20"/>
  <c r="R169" i="20"/>
  <c r="P169" i="20"/>
  <c r="BI166" i="20"/>
  <c r="BH166" i="20"/>
  <c r="BG166" i="20"/>
  <c r="BF166" i="20"/>
  <c r="T166" i="20"/>
  <c r="R166" i="20"/>
  <c r="P166" i="20"/>
  <c r="BI164" i="20"/>
  <c r="BH164" i="20"/>
  <c r="BG164" i="20"/>
  <c r="BF164" i="20"/>
  <c r="T164" i="20"/>
  <c r="R164" i="20"/>
  <c r="P164" i="20"/>
  <c r="BI162" i="20"/>
  <c r="BH162" i="20"/>
  <c r="BG162" i="20"/>
  <c r="BF162" i="20"/>
  <c r="T162" i="20"/>
  <c r="R162" i="20"/>
  <c r="P162" i="20"/>
  <c r="BI160" i="20"/>
  <c r="BH160" i="20"/>
  <c r="BG160" i="20"/>
  <c r="BF160" i="20"/>
  <c r="T160" i="20"/>
  <c r="R160" i="20"/>
  <c r="P160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7" i="20"/>
  <c r="BH147" i="20"/>
  <c r="BG147" i="20"/>
  <c r="BF147" i="20"/>
  <c r="T147" i="20"/>
  <c r="R147" i="20"/>
  <c r="P147" i="20"/>
  <c r="BI145" i="20"/>
  <c r="BH145" i="20"/>
  <c r="BG145" i="20"/>
  <c r="BF145" i="20"/>
  <c r="T145" i="20"/>
  <c r="R145" i="20"/>
  <c r="P145" i="20"/>
  <c r="F136" i="20"/>
  <c r="E134" i="20"/>
  <c r="BI119" i="20"/>
  <c r="BH119" i="20"/>
  <c r="BG119" i="20"/>
  <c r="BF119" i="20"/>
  <c r="BI118" i="20"/>
  <c r="BH118" i="20"/>
  <c r="BG118" i="20"/>
  <c r="BF118" i="20"/>
  <c r="BE118" i="20"/>
  <c r="BI117" i="20"/>
  <c r="BH117" i="20"/>
  <c r="BG117" i="20"/>
  <c r="BF117" i="20"/>
  <c r="BE117" i="20"/>
  <c r="BI116" i="20"/>
  <c r="BH116" i="20"/>
  <c r="BG116" i="20"/>
  <c r="BF116" i="20"/>
  <c r="BE116" i="20"/>
  <c r="BI115" i="20"/>
  <c r="BH115" i="20"/>
  <c r="BG115" i="20"/>
  <c r="BF115" i="20"/>
  <c r="BE115" i="20"/>
  <c r="BI114" i="20"/>
  <c r="BH114" i="20"/>
  <c r="BG114" i="20"/>
  <c r="BF114" i="20"/>
  <c r="BE114" i="20"/>
  <c r="F91" i="20"/>
  <c r="E89" i="20"/>
  <c r="J26" i="20"/>
  <c r="E26" i="20"/>
  <c r="J139" i="20" s="1"/>
  <c r="J25" i="20"/>
  <c r="J23" i="20"/>
  <c r="E23" i="20"/>
  <c r="J138" i="20"/>
  <c r="J22" i="20"/>
  <c r="J20" i="20"/>
  <c r="E20" i="20"/>
  <c r="F139" i="20" s="1"/>
  <c r="J19" i="20"/>
  <c r="J17" i="20"/>
  <c r="E17" i="20"/>
  <c r="F138" i="20" s="1"/>
  <c r="J16" i="20"/>
  <c r="J14" i="20"/>
  <c r="J136" i="20" s="1"/>
  <c r="E7" i="20"/>
  <c r="E85" i="20"/>
  <c r="J218" i="19"/>
  <c r="J41" i="19"/>
  <c r="J40" i="19"/>
  <c r="AY119" i="1"/>
  <c r="J39" i="19"/>
  <c r="AX119" i="1" s="1"/>
  <c r="BI249" i="19"/>
  <c r="BH249" i="19"/>
  <c r="BG249" i="19"/>
  <c r="BF249" i="19"/>
  <c r="T249" i="19"/>
  <c r="T248" i="19" s="1"/>
  <c r="T247" i="19" s="1"/>
  <c r="R249" i="19"/>
  <c r="R248" i="19"/>
  <c r="R247" i="19" s="1"/>
  <c r="P249" i="19"/>
  <c r="P248" i="19" s="1"/>
  <c r="P247" i="19" s="1"/>
  <c r="BI245" i="19"/>
  <c r="BH245" i="19"/>
  <c r="BG245" i="19"/>
  <c r="BF245" i="19"/>
  <c r="T245" i="19"/>
  <c r="R245" i="19"/>
  <c r="P245" i="19"/>
  <c r="BI243" i="19"/>
  <c r="BH243" i="19"/>
  <c r="BG243" i="19"/>
  <c r="BF243" i="19"/>
  <c r="T243" i="19"/>
  <c r="R243" i="19"/>
  <c r="P243" i="19"/>
  <c r="BI241" i="19"/>
  <c r="BH241" i="19"/>
  <c r="BG241" i="19"/>
  <c r="BF241" i="19"/>
  <c r="T241" i="19"/>
  <c r="R241" i="19"/>
  <c r="P241" i="19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29" i="19"/>
  <c r="BH229" i="19"/>
  <c r="BG229" i="19"/>
  <c r="BF229" i="19"/>
  <c r="T229" i="19"/>
  <c r="R229" i="19"/>
  <c r="P229" i="19"/>
  <c r="BI226" i="19"/>
  <c r="BH226" i="19"/>
  <c r="BG226" i="19"/>
  <c r="BF226" i="19"/>
  <c r="T226" i="19"/>
  <c r="R226" i="19"/>
  <c r="P226" i="19"/>
  <c r="BI224" i="19"/>
  <c r="BH224" i="19"/>
  <c r="BG224" i="19"/>
  <c r="BF224" i="19"/>
  <c r="T224" i="19"/>
  <c r="R224" i="19"/>
  <c r="P224" i="19"/>
  <c r="BI222" i="19"/>
  <c r="BH222" i="19"/>
  <c r="BG222" i="19"/>
  <c r="BF222" i="19"/>
  <c r="T222" i="19"/>
  <c r="R222" i="19"/>
  <c r="P222" i="19"/>
  <c r="BI220" i="19"/>
  <c r="BH220" i="19"/>
  <c r="BG220" i="19"/>
  <c r="BF220" i="19"/>
  <c r="T220" i="19"/>
  <c r="R220" i="19"/>
  <c r="P220" i="19"/>
  <c r="J106" i="19"/>
  <c r="BI216" i="19"/>
  <c r="BH216" i="19"/>
  <c r="BG216" i="19"/>
  <c r="BF216" i="19"/>
  <c r="T216" i="19"/>
  <c r="R216" i="19"/>
  <c r="P216" i="19"/>
  <c r="BI214" i="19"/>
  <c r="BH214" i="19"/>
  <c r="BG214" i="19"/>
  <c r="BF214" i="19"/>
  <c r="T214" i="19"/>
  <c r="R214" i="19"/>
  <c r="P214" i="19"/>
  <c r="BI212" i="19"/>
  <c r="BH212" i="19"/>
  <c r="BG212" i="19"/>
  <c r="BF212" i="19"/>
  <c r="T212" i="19"/>
  <c r="R212" i="19"/>
  <c r="P212" i="19"/>
  <c r="BI210" i="19"/>
  <c r="BH210" i="19"/>
  <c r="BG210" i="19"/>
  <c r="BF210" i="19"/>
  <c r="T210" i="19"/>
  <c r="R210" i="19"/>
  <c r="P210" i="19"/>
  <c r="BI208" i="19"/>
  <c r="BH208" i="19"/>
  <c r="BG208" i="19"/>
  <c r="BF208" i="19"/>
  <c r="T208" i="19"/>
  <c r="R208" i="19"/>
  <c r="P208" i="19"/>
  <c r="BI206" i="19"/>
  <c r="BH206" i="19"/>
  <c r="BG206" i="19"/>
  <c r="BF206" i="19"/>
  <c r="T206" i="19"/>
  <c r="R206" i="19"/>
  <c r="P206" i="19"/>
  <c r="BI204" i="19"/>
  <c r="BH204" i="19"/>
  <c r="BG204" i="19"/>
  <c r="BF204" i="19"/>
  <c r="T204" i="19"/>
  <c r="R204" i="19"/>
  <c r="P204" i="19"/>
  <c r="BI202" i="19"/>
  <c r="BH202" i="19"/>
  <c r="BG202" i="19"/>
  <c r="BF202" i="19"/>
  <c r="T202" i="19"/>
  <c r="R202" i="19"/>
  <c r="P202" i="19"/>
  <c r="BI200" i="19"/>
  <c r="BH200" i="19"/>
  <c r="BG200" i="19"/>
  <c r="BF200" i="19"/>
  <c r="T200" i="19"/>
  <c r="R200" i="19"/>
  <c r="P200" i="19"/>
  <c r="BI198" i="19"/>
  <c r="BH198" i="19"/>
  <c r="BG198" i="19"/>
  <c r="BF198" i="19"/>
  <c r="T198" i="19"/>
  <c r="R198" i="19"/>
  <c r="P198" i="19"/>
  <c r="BI196" i="19"/>
  <c r="BH196" i="19"/>
  <c r="BG196" i="19"/>
  <c r="BF196" i="19"/>
  <c r="T196" i="19"/>
  <c r="R196" i="19"/>
  <c r="P196" i="19"/>
  <c r="BI194" i="19"/>
  <c r="BH194" i="19"/>
  <c r="BG194" i="19"/>
  <c r="BF194" i="19"/>
  <c r="T194" i="19"/>
  <c r="R194" i="19"/>
  <c r="P194" i="19"/>
  <c r="BI192" i="19"/>
  <c r="BH192" i="19"/>
  <c r="BG192" i="19"/>
  <c r="BF192" i="19"/>
  <c r="T192" i="19"/>
  <c r="R192" i="19"/>
  <c r="P192" i="19"/>
  <c r="BI190" i="19"/>
  <c r="BH190" i="19"/>
  <c r="BG190" i="19"/>
  <c r="BF190" i="19"/>
  <c r="T190" i="19"/>
  <c r="R190" i="19"/>
  <c r="P190" i="19"/>
  <c r="BI187" i="19"/>
  <c r="BH187" i="19"/>
  <c r="BG187" i="19"/>
  <c r="BF187" i="19"/>
  <c r="T187" i="19"/>
  <c r="R187" i="19"/>
  <c r="P187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81" i="19"/>
  <c r="BH181" i="19"/>
  <c r="BG181" i="19"/>
  <c r="BF181" i="19"/>
  <c r="T181" i="19"/>
  <c r="R181" i="19"/>
  <c r="P181" i="19"/>
  <c r="BI179" i="19"/>
  <c r="BH179" i="19"/>
  <c r="BG179" i="19"/>
  <c r="BF179" i="19"/>
  <c r="T179" i="19"/>
  <c r="R179" i="19"/>
  <c r="P179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73" i="19"/>
  <c r="BH173" i="19"/>
  <c r="BG173" i="19"/>
  <c r="BF173" i="19"/>
  <c r="T173" i="19"/>
  <c r="R173" i="19"/>
  <c r="P173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6" i="19"/>
  <c r="BH166" i="19"/>
  <c r="BG166" i="19"/>
  <c r="BF166" i="19"/>
  <c r="T166" i="19"/>
  <c r="T165" i="19"/>
  <c r="R166" i="19"/>
  <c r="R165" i="19"/>
  <c r="P166" i="19"/>
  <c r="P165" i="19"/>
  <c r="BI162" i="19"/>
  <c r="BH162" i="19"/>
  <c r="BG162" i="19"/>
  <c r="BF162" i="19"/>
  <c r="T162" i="19"/>
  <c r="R162" i="19"/>
  <c r="P162" i="19"/>
  <c r="BI160" i="19"/>
  <c r="BH160" i="19"/>
  <c r="BG160" i="19"/>
  <c r="BF160" i="19"/>
  <c r="T160" i="19"/>
  <c r="R160" i="19"/>
  <c r="P160" i="19"/>
  <c r="BI158" i="19"/>
  <c r="BH158" i="19"/>
  <c r="BG158" i="19"/>
  <c r="BF158" i="19"/>
  <c r="T158" i="19"/>
  <c r="R158" i="19"/>
  <c r="P158" i="19"/>
  <c r="BI156" i="19"/>
  <c r="BH156" i="19"/>
  <c r="BG156" i="19"/>
  <c r="BF156" i="19"/>
  <c r="T156" i="19"/>
  <c r="R156" i="19"/>
  <c r="P156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7" i="19"/>
  <c r="BH147" i="19"/>
  <c r="BG147" i="19"/>
  <c r="BF147" i="19"/>
  <c r="T147" i="19"/>
  <c r="R147" i="19"/>
  <c r="P147" i="19"/>
  <c r="BI145" i="19"/>
  <c r="BH145" i="19"/>
  <c r="BG145" i="19"/>
  <c r="BF145" i="19"/>
  <c r="T145" i="19"/>
  <c r="R145" i="19"/>
  <c r="P145" i="19"/>
  <c r="F136" i="19"/>
  <c r="E134" i="19"/>
  <c r="BI119" i="19"/>
  <c r="BH119" i="19"/>
  <c r="BG119" i="19"/>
  <c r="BF119" i="19"/>
  <c r="BI118" i="19"/>
  <c r="BH118" i="19"/>
  <c r="BG118" i="19"/>
  <c r="BF118" i="19"/>
  <c r="BE118" i="19"/>
  <c r="BI117" i="19"/>
  <c r="BH117" i="19"/>
  <c r="BG117" i="19"/>
  <c r="BF117" i="19"/>
  <c r="BE117" i="19"/>
  <c r="BI116" i="19"/>
  <c r="BH116" i="19"/>
  <c r="BG116" i="19"/>
  <c r="BF116" i="19"/>
  <c r="BE116" i="19"/>
  <c r="BI115" i="19"/>
  <c r="BH115" i="19"/>
  <c r="BG115" i="19"/>
  <c r="BF115" i="19"/>
  <c r="BE115" i="19"/>
  <c r="BI114" i="19"/>
  <c r="BH114" i="19"/>
  <c r="BG114" i="19"/>
  <c r="BF114" i="19"/>
  <c r="BE114" i="19"/>
  <c r="F91" i="19"/>
  <c r="E89" i="19"/>
  <c r="J26" i="19"/>
  <c r="E26" i="19"/>
  <c r="J139" i="19" s="1"/>
  <c r="J25" i="19"/>
  <c r="J23" i="19"/>
  <c r="E23" i="19"/>
  <c r="J93" i="19" s="1"/>
  <c r="J22" i="19"/>
  <c r="J20" i="19"/>
  <c r="E20" i="19"/>
  <c r="F139" i="19" s="1"/>
  <c r="J19" i="19"/>
  <c r="J17" i="19"/>
  <c r="E17" i="19"/>
  <c r="F138" i="19" s="1"/>
  <c r="J16" i="19"/>
  <c r="J14" i="19"/>
  <c r="J91" i="19"/>
  <c r="E7" i="19"/>
  <c r="E130" i="19" s="1"/>
  <c r="J41" i="18"/>
  <c r="J40" i="18"/>
  <c r="AY117" i="1"/>
  <c r="J39" i="18"/>
  <c r="AX117" i="1" s="1"/>
  <c r="BI569" i="18"/>
  <c r="BH569" i="18"/>
  <c r="BG569" i="18"/>
  <c r="BF569" i="18"/>
  <c r="T569" i="18"/>
  <c r="R569" i="18"/>
  <c r="P569" i="18"/>
  <c r="BI567" i="18"/>
  <c r="BH567" i="18"/>
  <c r="BG567" i="18"/>
  <c r="BF567" i="18"/>
  <c r="T567" i="18"/>
  <c r="R567" i="18"/>
  <c r="P567" i="18"/>
  <c r="BI565" i="18"/>
  <c r="BH565" i="18"/>
  <c r="BG565" i="18"/>
  <c r="BF565" i="18"/>
  <c r="T565" i="18"/>
  <c r="R565" i="18"/>
  <c r="P565" i="18"/>
  <c r="BI563" i="18"/>
  <c r="BH563" i="18"/>
  <c r="BG563" i="18"/>
  <c r="BF563" i="18"/>
  <c r="T563" i="18"/>
  <c r="R563" i="18"/>
  <c r="P563" i="18"/>
  <c r="BI561" i="18"/>
  <c r="BH561" i="18"/>
  <c r="BG561" i="18"/>
  <c r="BF561" i="18"/>
  <c r="T561" i="18"/>
  <c r="R561" i="18"/>
  <c r="P561" i="18"/>
  <c r="BI559" i="18"/>
  <c r="BH559" i="18"/>
  <c r="BG559" i="18"/>
  <c r="BF559" i="18"/>
  <c r="T559" i="18"/>
  <c r="R559" i="18"/>
  <c r="P559" i="18"/>
  <c r="BI557" i="18"/>
  <c r="BH557" i="18"/>
  <c r="BG557" i="18"/>
  <c r="BF557" i="18"/>
  <c r="T557" i="18"/>
  <c r="R557" i="18"/>
  <c r="P557" i="18"/>
  <c r="BI555" i="18"/>
  <c r="BH555" i="18"/>
  <c r="BG555" i="18"/>
  <c r="BF555" i="18"/>
  <c r="T555" i="18"/>
  <c r="R555" i="18"/>
  <c r="P555" i="18"/>
  <c r="BI552" i="18"/>
  <c r="BH552" i="18"/>
  <c r="BG552" i="18"/>
  <c r="BF552" i="18"/>
  <c r="T552" i="18"/>
  <c r="R552" i="18"/>
  <c r="P552" i="18"/>
  <c r="BI550" i="18"/>
  <c r="BH550" i="18"/>
  <c r="BG550" i="18"/>
  <c r="BF550" i="18"/>
  <c r="T550" i="18"/>
  <c r="R550" i="18"/>
  <c r="P550" i="18"/>
  <c r="BI548" i="18"/>
  <c r="BH548" i="18"/>
  <c r="BG548" i="18"/>
  <c r="BF548" i="18"/>
  <c r="T548" i="18"/>
  <c r="R548" i="18"/>
  <c r="P548" i="18"/>
  <c r="BI546" i="18"/>
  <c r="BH546" i="18"/>
  <c r="BG546" i="18"/>
  <c r="BF546" i="18"/>
  <c r="T546" i="18"/>
  <c r="R546" i="18"/>
  <c r="P546" i="18"/>
  <c r="BI544" i="18"/>
  <c r="BH544" i="18"/>
  <c r="BG544" i="18"/>
  <c r="BF544" i="18"/>
  <c r="T544" i="18"/>
  <c r="R544" i="18"/>
  <c r="P544" i="18"/>
  <c r="BI542" i="18"/>
  <c r="BH542" i="18"/>
  <c r="BG542" i="18"/>
  <c r="BF542" i="18"/>
  <c r="T542" i="18"/>
  <c r="R542" i="18"/>
  <c r="P542" i="18"/>
  <c r="BI540" i="18"/>
  <c r="BH540" i="18"/>
  <c r="BG540" i="18"/>
  <c r="BF540" i="18"/>
  <c r="T540" i="18"/>
  <c r="R540" i="18"/>
  <c r="P540" i="18"/>
  <c r="BI538" i="18"/>
  <c r="BH538" i="18"/>
  <c r="BG538" i="18"/>
  <c r="BF538" i="18"/>
  <c r="T538" i="18"/>
  <c r="R538" i="18"/>
  <c r="P538" i="18"/>
  <c r="BI536" i="18"/>
  <c r="BH536" i="18"/>
  <c r="BG536" i="18"/>
  <c r="BF536" i="18"/>
  <c r="T536" i="18"/>
  <c r="R536" i="18"/>
  <c r="P536" i="18"/>
  <c r="BI534" i="18"/>
  <c r="BH534" i="18"/>
  <c r="BG534" i="18"/>
  <c r="BF534" i="18"/>
  <c r="T534" i="18"/>
  <c r="R534" i="18"/>
  <c r="P534" i="18"/>
  <c r="BI532" i="18"/>
  <c r="BH532" i="18"/>
  <c r="BG532" i="18"/>
  <c r="BF532" i="18"/>
  <c r="T532" i="18"/>
  <c r="R532" i="18"/>
  <c r="P532" i="18"/>
  <c r="BI529" i="18"/>
  <c r="BH529" i="18"/>
  <c r="BG529" i="18"/>
  <c r="BF529" i="18"/>
  <c r="T529" i="18"/>
  <c r="R529" i="18"/>
  <c r="P529" i="18"/>
  <c r="BI527" i="18"/>
  <c r="BH527" i="18"/>
  <c r="BG527" i="18"/>
  <c r="BF527" i="18"/>
  <c r="T527" i="18"/>
  <c r="R527" i="18"/>
  <c r="P527" i="18"/>
  <c r="BI525" i="18"/>
  <c r="BH525" i="18"/>
  <c r="BG525" i="18"/>
  <c r="BF525" i="18"/>
  <c r="T525" i="18"/>
  <c r="R525" i="18"/>
  <c r="P525" i="18"/>
  <c r="BI523" i="18"/>
  <c r="BH523" i="18"/>
  <c r="BG523" i="18"/>
  <c r="BF523" i="18"/>
  <c r="T523" i="18"/>
  <c r="R523" i="18"/>
  <c r="P523" i="18"/>
  <c r="BI521" i="18"/>
  <c r="BH521" i="18"/>
  <c r="BG521" i="18"/>
  <c r="BF521" i="18"/>
  <c r="T521" i="18"/>
  <c r="R521" i="18"/>
  <c r="P521" i="18"/>
  <c r="BI519" i="18"/>
  <c r="BH519" i="18"/>
  <c r="BG519" i="18"/>
  <c r="BF519" i="18"/>
  <c r="T519" i="18"/>
  <c r="R519" i="18"/>
  <c r="P519" i="18"/>
  <c r="BI517" i="18"/>
  <c r="BH517" i="18"/>
  <c r="BG517" i="18"/>
  <c r="BF517" i="18"/>
  <c r="T517" i="18"/>
  <c r="R517" i="18"/>
  <c r="P517" i="18"/>
  <c r="BI515" i="18"/>
  <c r="BH515" i="18"/>
  <c r="BG515" i="18"/>
  <c r="BF515" i="18"/>
  <c r="T515" i="18"/>
  <c r="R515" i="18"/>
  <c r="P515" i="18"/>
  <c r="BI513" i="18"/>
  <c r="BH513" i="18"/>
  <c r="BG513" i="18"/>
  <c r="BF513" i="18"/>
  <c r="T513" i="18"/>
  <c r="R513" i="18"/>
  <c r="P513" i="18"/>
  <c r="BI511" i="18"/>
  <c r="BH511" i="18"/>
  <c r="BG511" i="18"/>
  <c r="BF511" i="18"/>
  <c r="T511" i="18"/>
  <c r="R511" i="18"/>
  <c r="P511" i="18"/>
  <c r="BI509" i="18"/>
  <c r="BH509" i="18"/>
  <c r="BG509" i="18"/>
  <c r="BF509" i="18"/>
  <c r="T509" i="18"/>
  <c r="R509" i="18"/>
  <c r="P509" i="18"/>
  <c r="BI507" i="18"/>
  <c r="BH507" i="18"/>
  <c r="BG507" i="18"/>
  <c r="BF507" i="18"/>
  <c r="T507" i="18"/>
  <c r="R507" i="18"/>
  <c r="P507" i="18"/>
  <c r="BI505" i="18"/>
  <c r="BH505" i="18"/>
  <c r="BG505" i="18"/>
  <c r="BF505" i="18"/>
  <c r="T505" i="18"/>
  <c r="R505" i="18"/>
  <c r="P505" i="18"/>
  <c r="BI503" i="18"/>
  <c r="BH503" i="18"/>
  <c r="BG503" i="18"/>
  <c r="BF503" i="18"/>
  <c r="T503" i="18"/>
  <c r="R503" i="18"/>
  <c r="P503" i="18"/>
  <c r="BI501" i="18"/>
  <c r="BH501" i="18"/>
  <c r="BG501" i="18"/>
  <c r="BF501" i="18"/>
  <c r="T501" i="18"/>
  <c r="R501" i="18"/>
  <c r="P501" i="18"/>
  <c r="BI499" i="18"/>
  <c r="BH499" i="18"/>
  <c r="BG499" i="18"/>
  <c r="BF499" i="18"/>
  <c r="T499" i="18"/>
  <c r="R499" i="18"/>
  <c r="P499" i="18"/>
  <c r="BI497" i="18"/>
  <c r="BH497" i="18"/>
  <c r="BG497" i="18"/>
  <c r="BF497" i="18"/>
  <c r="T497" i="18"/>
  <c r="R497" i="18"/>
  <c r="P497" i="18"/>
  <c r="BI495" i="18"/>
  <c r="BH495" i="18"/>
  <c r="BG495" i="18"/>
  <c r="BF495" i="18"/>
  <c r="T495" i="18"/>
  <c r="R495" i="18"/>
  <c r="P495" i="18"/>
  <c r="BI493" i="18"/>
  <c r="BH493" i="18"/>
  <c r="BG493" i="18"/>
  <c r="BF493" i="18"/>
  <c r="T493" i="18"/>
  <c r="R493" i="18"/>
  <c r="P493" i="18"/>
  <c r="BI491" i="18"/>
  <c r="BH491" i="18"/>
  <c r="BG491" i="18"/>
  <c r="BF491" i="18"/>
  <c r="T491" i="18"/>
  <c r="R491" i="18"/>
  <c r="P491" i="18"/>
  <c r="BI489" i="18"/>
  <c r="BH489" i="18"/>
  <c r="BG489" i="18"/>
  <c r="BF489" i="18"/>
  <c r="T489" i="18"/>
  <c r="R489" i="18"/>
  <c r="P489" i="18"/>
  <c r="BI487" i="18"/>
  <c r="BH487" i="18"/>
  <c r="BG487" i="18"/>
  <c r="BF487" i="18"/>
  <c r="T487" i="18"/>
  <c r="R487" i="18"/>
  <c r="P487" i="18"/>
  <c r="BI485" i="18"/>
  <c r="BH485" i="18"/>
  <c r="BG485" i="18"/>
  <c r="BF485" i="18"/>
  <c r="T485" i="18"/>
  <c r="R485" i="18"/>
  <c r="P485" i="18"/>
  <c r="BI483" i="18"/>
  <c r="BH483" i="18"/>
  <c r="BG483" i="18"/>
  <c r="BF483" i="18"/>
  <c r="T483" i="18"/>
  <c r="R483" i="18"/>
  <c r="P483" i="18"/>
  <c r="BI481" i="18"/>
  <c r="BH481" i="18"/>
  <c r="BG481" i="18"/>
  <c r="BF481" i="18"/>
  <c r="T481" i="18"/>
  <c r="R481" i="18"/>
  <c r="P481" i="18"/>
  <c r="BI479" i="18"/>
  <c r="BH479" i="18"/>
  <c r="BG479" i="18"/>
  <c r="BF479" i="18"/>
  <c r="T479" i="18"/>
  <c r="R479" i="18"/>
  <c r="P479" i="18"/>
  <c r="BI477" i="18"/>
  <c r="BH477" i="18"/>
  <c r="BG477" i="18"/>
  <c r="BF477" i="18"/>
  <c r="T477" i="18"/>
  <c r="R477" i="18"/>
  <c r="P477" i="18"/>
  <c r="BI475" i="18"/>
  <c r="BH475" i="18"/>
  <c r="BG475" i="18"/>
  <c r="BF475" i="18"/>
  <c r="T475" i="18"/>
  <c r="R475" i="18"/>
  <c r="P475" i="18"/>
  <c r="BI473" i="18"/>
  <c r="BH473" i="18"/>
  <c r="BG473" i="18"/>
  <c r="BF473" i="18"/>
  <c r="T473" i="18"/>
  <c r="R473" i="18"/>
  <c r="P473" i="18"/>
  <c r="BI471" i="18"/>
  <c r="BH471" i="18"/>
  <c r="BG471" i="18"/>
  <c r="BF471" i="18"/>
  <c r="T471" i="18"/>
  <c r="R471" i="18"/>
  <c r="P471" i="18"/>
  <c r="BI469" i="18"/>
  <c r="BH469" i="18"/>
  <c r="BG469" i="18"/>
  <c r="BF469" i="18"/>
  <c r="T469" i="18"/>
  <c r="R469" i="18"/>
  <c r="P469" i="18"/>
  <c r="BI467" i="18"/>
  <c r="BH467" i="18"/>
  <c r="BG467" i="18"/>
  <c r="BF467" i="18"/>
  <c r="T467" i="18"/>
  <c r="R467" i="18"/>
  <c r="P467" i="18"/>
  <c r="BI465" i="18"/>
  <c r="BH465" i="18"/>
  <c r="BG465" i="18"/>
  <c r="BF465" i="18"/>
  <c r="T465" i="18"/>
  <c r="R465" i="18"/>
  <c r="P465" i="18"/>
  <c r="BI463" i="18"/>
  <c r="BH463" i="18"/>
  <c r="BG463" i="18"/>
  <c r="BF463" i="18"/>
  <c r="T463" i="18"/>
  <c r="R463" i="18"/>
  <c r="P463" i="18"/>
  <c r="BI461" i="18"/>
  <c r="BH461" i="18"/>
  <c r="BG461" i="18"/>
  <c r="BF461" i="18"/>
  <c r="T461" i="18"/>
  <c r="R461" i="18"/>
  <c r="P461" i="18"/>
  <c r="BI459" i="18"/>
  <c r="BH459" i="18"/>
  <c r="BG459" i="18"/>
  <c r="BF459" i="18"/>
  <c r="T459" i="18"/>
  <c r="R459" i="18"/>
  <c r="P459" i="18"/>
  <c r="BI457" i="18"/>
  <c r="BH457" i="18"/>
  <c r="BG457" i="18"/>
  <c r="BF457" i="18"/>
  <c r="T457" i="18"/>
  <c r="R457" i="18"/>
  <c r="P457" i="18"/>
  <c r="BI455" i="18"/>
  <c r="BH455" i="18"/>
  <c r="BG455" i="18"/>
  <c r="BF455" i="18"/>
  <c r="T455" i="18"/>
  <c r="R455" i="18"/>
  <c r="P455" i="18"/>
  <c r="BI453" i="18"/>
  <c r="BH453" i="18"/>
  <c r="BG453" i="18"/>
  <c r="BF453" i="18"/>
  <c r="T453" i="18"/>
  <c r="R453" i="18"/>
  <c r="P453" i="18"/>
  <c r="BI451" i="18"/>
  <c r="BH451" i="18"/>
  <c r="BG451" i="18"/>
  <c r="BF451" i="18"/>
  <c r="T451" i="18"/>
  <c r="R451" i="18"/>
  <c r="P451" i="18"/>
  <c r="BI449" i="18"/>
  <c r="BH449" i="18"/>
  <c r="BG449" i="18"/>
  <c r="BF449" i="18"/>
  <c r="T449" i="18"/>
  <c r="R449" i="18"/>
  <c r="P449" i="18"/>
  <c r="BI447" i="18"/>
  <c r="BH447" i="18"/>
  <c r="BG447" i="18"/>
  <c r="BF447" i="18"/>
  <c r="T447" i="18"/>
  <c r="R447" i="18"/>
  <c r="P447" i="18"/>
  <c r="BI445" i="18"/>
  <c r="BH445" i="18"/>
  <c r="BG445" i="18"/>
  <c r="BF445" i="18"/>
  <c r="T445" i="18"/>
  <c r="R445" i="18"/>
  <c r="P445" i="18"/>
  <c r="BI443" i="18"/>
  <c r="BH443" i="18"/>
  <c r="BG443" i="18"/>
  <c r="BF443" i="18"/>
  <c r="T443" i="18"/>
  <c r="R443" i="18"/>
  <c r="P443" i="18"/>
  <c r="BI441" i="18"/>
  <c r="BH441" i="18"/>
  <c r="BG441" i="18"/>
  <c r="BF441" i="18"/>
  <c r="T441" i="18"/>
  <c r="R441" i="18"/>
  <c r="P441" i="18"/>
  <c r="BI439" i="18"/>
  <c r="BH439" i="18"/>
  <c r="BG439" i="18"/>
  <c r="BF439" i="18"/>
  <c r="T439" i="18"/>
  <c r="R439" i="18"/>
  <c r="P439" i="18"/>
  <c r="BI437" i="18"/>
  <c r="BH437" i="18"/>
  <c r="BG437" i="18"/>
  <c r="BF437" i="18"/>
  <c r="T437" i="18"/>
  <c r="R437" i="18"/>
  <c r="P437" i="18"/>
  <c r="BI433" i="18"/>
  <c r="BH433" i="18"/>
  <c r="BG433" i="18"/>
  <c r="BF433" i="18"/>
  <c r="T433" i="18"/>
  <c r="R433" i="18"/>
  <c r="P433" i="18"/>
  <c r="BI431" i="18"/>
  <c r="BH431" i="18"/>
  <c r="BG431" i="18"/>
  <c r="BF431" i="18"/>
  <c r="T431" i="18"/>
  <c r="R431" i="18"/>
  <c r="P431" i="18"/>
  <c r="BI429" i="18"/>
  <c r="BH429" i="18"/>
  <c r="BG429" i="18"/>
  <c r="BF429" i="18"/>
  <c r="T429" i="18"/>
  <c r="R429" i="18"/>
  <c r="P429" i="18"/>
  <c r="BI427" i="18"/>
  <c r="BH427" i="18"/>
  <c r="BG427" i="18"/>
  <c r="BF427" i="18"/>
  <c r="T427" i="18"/>
  <c r="R427" i="18"/>
  <c r="P427" i="18"/>
  <c r="BI425" i="18"/>
  <c r="BH425" i="18"/>
  <c r="BG425" i="18"/>
  <c r="BF425" i="18"/>
  <c r="T425" i="18"/>
  <c r="R425" i="18"/>
  <c r="P425" i="18"/>
  <c r="BI423" i="18"/>
  <c r="BH423" i="18"/>
  <c r="BG423" i="18"/>
  <c r="BF423" i="18"/>
  <c r="T423" i="18"/>
  <c r="R423" i="18"/>
  <c r="P423" i="18"/>
  <c r="BI421" i="18"/>
  <c r="BH421" i="18"/>
  <c r="BG421" i="18"/>
  <c r="BF421" i="18"/>
  <c r="T421" i="18"/>
  <c r="R421" i="18"/>
  <c r="P421" i="18"/>
  <c r="BI419" i="18"/>
  <c r="BH419" i="18"/>
  <c r="BG419" i="18"/>
  <c r="BF419" i="18"/>
  <c r="T419" i="18"/>
  <c r="R419" i="18"/>
  <c r="P419" i="18"/>
  <c r="BI417" i="18"/>
  <c r="BH417" i="18"/>
  <c r="BG417" i="18"/>
  <c r="BF417" i="18"/>
  <c r="T417" i="18"/>
  <c r="R417" i="18"/>
  <c r="P417" i="18"/>
  <c r="BI415" i="18"/>
  <c r="BH415" i="18"/>
  <c r="BG415" i="18"/>
  <c r="BF415" i="18"/>
  <c r="T415" i="18"/>
  <c r="R415" i="18"/>
  <c r="P415" i="18"/>
  <c r="BI413" i="18"/>
  <c r="BH413" i="18"/>
  <c r="BG413" i="18"/>
  <c r="BF413" i="18"/>
  <c r="T413" i="18"/>
  <c r="R413" i="18"/>
  <c r="P413" i="18"/>
  <c r="BI411" i="18"/>
  <c r="BH411" i="18"/>
  <c r="BG411" i="18"/>
  <c r="BF411" i="18"/>
  <c r="T411" i="18"/>
  <c r="R411" i="18"/>
  <c r="P411" i="18"/>
  <c r="BI408" i="18"/>
  <c r="BH408" i="18"/>
  <c r="BG408" i="18"/>
  <c r="BF408" i="18"/>
  <c r="T408" i="18"/>
  <c r="R408" i="18"/>
  <c r="P408" i="18"/>
  <c r="BI406" i="18"/>
  <c r="BH406" i="18"/>
  <c r="BG406" i="18"/>
  <c r="BF406" i="18"/>
  <c r="T406" i="18"/>
  <c r="R406" i="18"/>
  <c r="P406" i="18"/>
  <c r="BI404" i="18"/>
  <c r="BH404" i="18"/>
  <c r="BG404" i="18"/>
  <c r="BF404" i="18"/>
  <c r="T404" i="18"/>
  <c r="R404" i="18"/>
  <c r="P404" i="18"/>
  <c r="BI402" i="18"/>
  <c r="BH402" i="18"/>
  <c r="BG402" i="18"/>
  <c r="BF402" i="18"/>
  <c r="T402" i="18"/>
  <c r="R402" i="18"/>
  <c r="P402" i="18"/>
  <c r="BI400" i="18"/>
  <c r="BH400" i="18"/>
  <c r="BG400" i="18"/>
  <c r="BF400" i="18"/>
  <c r="T400" i="18"/>
  <c r="R400" i="18"/>
  <c r="P400" i="18"/>
  <c r="BI398" i="18"/>
  <c r="BH398" i="18"/>
  <c r="BG398" i="18"/>
  <c r="BF398" i="18"/>
  <c r="T398" i="18"/>
  <c r="R398" i="18"/>
  <c r="P398" i="18"/>
  <c r="BI396" i="18"/>
  <c r="BH396" i="18"/>
  <c r="BG396" i="18"/>
  <c r="BF396" i="18"/>
  <c r="T396" i="18"/>
  <c r="R396" i="18"/>
  <c r="P396" i="18"/>
  <c r="BI394" i="18"/>
  <c r="BH394" i="18"/>
  <c r="BG394" i="18"/>
  <c r="BF394" i="18"/>
  <c r="T394" i="18"/>
  <c r="R394" i="18"/>
  <c r="P394" i="18"/>
  <c r="BI392" i="18"/>
  <c r="BH392" i="18"/>
  <c r="BG392" i="18"/>
  <c r="BF392" i="18"/>
  <c r="T392" i="18"/>
  <c r="R392" i="18"/>
  <c r="P392" i="18"/>
  <c r="BI390" i="18"/>
  <c r="BH390" i="18"/>
  <c r="BG390" i="18"/>
  <c r="BF390" i="18"/>
  <c r="T390" i="18"/>
  <c r="R390" i="18"/>
  <c r="P390" i="18"/>
  <c r="BI388" i="18"/>
  <c r="BH388" i="18"/>
  <c r="BG388" i="18"/>
  <c r="BF388" i="18"/>
  <c r="T388" i="18"/>
  <c r="R388" i="18"/>
  <c r="P388" i="18"/>
  <c r="BI386" i="18"/>
  <c r="BH386" i="18"/>
  <c r="BG386" i="18"/>
  <c r="BF386" i="18"/>
  <c r="T386" i="18"/>
  <c r="R386" i="18"/>
  <c r="P386" i="18"/>
  <c r="BI384" i="18"/>
  <c r="BH384" i="18"/>
  <c r="BG384" i="18"/>
  <c r="BF384" i="18"/>
  <c r="T384" i="18"/>
  <c r="R384" i="18"/>
  <c r="P384" i="18"/>
  <c r="BI382" i="18"/>
  <c r="BH382" i="18"/>
  <c r="BG382" i="18"/>
  <c r="BF382" i="18"/>
  <c r="T382" i="18"/>
  <c r="R382" i="18"/>
  <c r="P382" i="18"/>
  <c r="BI380" i="18"/>
  <c r="BH380" i="18"/>
  <c r="BG380" i="18"/>
  <c r="BF380" i="18"/>
  <c r="T380" i="18"/>
  <c r="R380" i="18"/>
  <c r="P380" i="18"/>
  <c r="BI378" i="18"/>
  <c r="BH378" i="18"/>
  <c r="BG378" i="18"/>
  <c r="BF378" i="18"/>
  <c r="T378" i="18"/>
  <c r="R378" i="18"/>
  <c r="P378" i="18"/>
  <c r="BI376" i="18"/>
  <c r="BH376" i="18"/>
  <c r="BG376" i="18"/>
  <c r="BF376" i="18"/>
  <c r="T376" i="18"/>
  <c r="R376" i="18"/>
  <c r="P376" i="18"/>
  <c r="BI374" i="18"/>
  <c r="BH374" i="18"/>
  <c r="BG374" i="18"/>
  <c r="BF374" i="18"/>
  <c r="T374" i="18"/>
  <c r="R374" i="18"/>
  <c r="P374" i="18"/>
  <c r="BI371" i="18"/>
  <c r="BH371" i="18"/>
  <c r="BG371" i="18"/>
  <c r="BF371" i="18"/>
  <c r="T371" i="18"/>
  <c r="R371" i="18"/>
  <c r="P371" i="18"/>
  <c r="BI369" i="18"/>
  <c r="BH369" i="18"/>
  <c r="BG369" i="18"/>
  <c r="BF369" i="18"/>
  <c r="T369" i="18"/>
  <c r="R369" i="18"/>
  <c r="P369" i="18"/>
  <c r="BI367" i="18"/>
  <c r="BH367" i="18"/>
  <c r="BG367" i="18"/>
  <c r="BF367" i="18"/>
  <c r="T367" i="18"/>
  <c r="R367" i="18"/>
  <c r="P367" i="18"/>
  <c r="BI365" i="18"/>
  <c r="BH365" i="18"/>
  <c r="BG365" i="18"/>
  <c r="BF365" i="18"/>
  <c r="T365" i="18"/>
  <c r="R365" i="18"/>
  <c r="P365" i="18"/>
  <c r="BI363" i="18"/>
  <c r="BH363" i="18"/>
  <c r="BG363" i="18"/>
  <c r="BF363" i="18"/>
  <c r="T363" i="18"/>
  <c r="R363" i="18"/>
  <c r="P363" i="18"/>
  <c r="BI361" i="18"/>
  <c r="BH361" i="18"/>
  <c r="BG361" i="18"/>
  <c r="BF361" i="18"/>
  <c r="T361" i="18"/>
  <c r="R361" i="18"/>
  <c r="P361" i="18"/>
  <c r="BI359" i="18"/>
  <c r="BH359" i="18"/>
  <c r="BG359" i="18"/>
  <c r="BF359" i="18"/>
  <c r="T359" i="18"/>
  <c r="R359" i="18"/>
  <c r="P359" i="18"/>
  <c r="BI357" i="18"/>
  <c r="BH357" i="18"/>
  <c r="BG357" i="18"/>
  <c r="BF357" i="18"/>
  <c r="T357" i="18"/>
  <c r="R357" i="18"/>
  <c r="P357" i="18"/>
  <c r="BI355" i="18"/>
  <c r="BH355" i="18"/>
  <c r="BG355" i="18"/>
  <c r="BF355" i="18"/>
  <c r="T355" i="18"/>
  <c r="R355" i="18"/>
  <c r="P355" i="18"/>
  <c r="BI353" i="18"/>
  <c r="BH353" i="18"/>
  <c r="BG353" i="18"/>
  <c r="BF353" i="18"/>
  <c r="T353" i="18"/>
  <c r="R353" i="18"/>
  <c r="P353" i="18"/>
  <c r="BI351" i="18"/>
  <c r="BH351" i="18"/>
  <c r="BG351" i="18"/>
  <c r="BF351" i="18"/>
  <c r="T351" i="18"/>
  <c r="R351" i="18"/>
  <c r="P351" i="18"/>
  <c r="BI349" i="18"/>
  <c r="BH349" i="18"/>
  <c r="BG349" i="18"/>
  <c r="BF349" i="18"/>
  <c r="T349" i="18"/>
  <c r="R349" i="18"/>
  <c r="P349" i="18"/>
  <c r="BI347" i="18"/>
  <c r="BH347" i="18"/>
  <c r="BG347" i="18"/>
  <c r="BF347" i="18"/>
  <c r="T347" i="18"/>
  <c r="R347" i="18"/>
  <c r="P347" i="18"/>
  <c r="BI345" i="18"/>
  <c r="BH345" i="18"/>
  <c r="BG345" i="18"/>
  <c r="BF345" i="18"/>
  <c r="T345" i="18"/>
  <c r="R345" i="18"/>
  <c r="P345" i="18"/>
  <c r="BI343" i="18"/>
  <c r="BH343" i="18"/>
  <c r="BG343" i="18"/>
  <c r="BF343" i="18"/>
  <c r="T343" i="18"/>
  <c r="R343" i="18"/>
  <c r="P343" i="18"/>
  <c r="BI341" i="18"/>
  <c r="BH341" i="18"/>
  <c r="BG341" i="18"/>
  <c r="BF341" i="18"/>
  <c r="T341" i="18"/>
  <c r="R341" i="18"/>
  <c r="P341" i="18"/>
  <c r="BI339" i="18"/>
  <c r="BH339" i="18"/>
  <c r="BG339" i="18"/>
  <c r="BF339" i="18"/>
  <c r="T339" i="18"/>
  <c r="R339" i="18"/>
  <c r="P339" i="18"/>
  <c r="BI337" i="18"/>
  <c r="BH337" i="18"/>
  <c r="BG337" i="18"/>
  <c r="BF337" i="18"/>
  <c r="T337" i="18"/>
  <c r="R337" i="18"/>
  <c r="P337" i="18"/>
  <c r="BI335" i="18"/>
  <c r="BH335" i="18"/>
  <c r="BG335" i="18"/>
  <c r="BF335" i="18"/>
  <c r="T335" i="18"/>
  <c r="R335" i="18"/>
  <c r="P335" i="18"/>
  <c r="BI332" i="18"/>
  <c r="BH332" i="18"/>
  <c r="BG332" i="18"/>
  <c r="BF332" i="18"/>
  <c r="T332" i="18"/>
  <c r="R332" i="18"/>
  <c r="P332" i="18"/>
  <c r="BI330" i="18"/>
  <c r="BH330" i="18"/>
  <c r="BG330" i="18"/>
  <c r="BF330" i="18"/>
  <c r="T330" i="18"/>
  <c r="R330" i="18"/>
  <c r="P330" i="18"/>
  <c r="BI328" i="18"/>
  <c r="BH328" i="18"/>
  <c r="BG328" i="18"/>
  <c r="BF328" i="18"/>
  <c r="T328" i="18"/>
  <c r="R328" i="18"/>
  <c r="P328" i="18"/>
  <c r="BI326" i="18"/>
  <c r="BH326" i="18"/>
  <c r="BG326" i="18"/>
  <c r="BF326" i="18"/>
  <c r="T326" i="18"/>
  <c r="R326" i="18"/>
  <c r="P326" i="18"/>
  <c r="BI324" i="18"/>
  <c r="BH324" i="18"/>
  <c r="BG324" i="18"/>
  <c r="BF324" i="18"/>
  <c r="T324" i="18"/>
  <c r="R324" i="18"/>
  <c r="P324" i="18"/>
  <c r="BI322" i="18"/>
  <c r="BH322" i="18"/>
  <c r="BG322" i="18"/>
  <c r="BF322" i="18"/>
  <c r="T322" i="18"/>
  <c r="R322" i="18"/>
  <c r="P322" i="18"/>
  <c r="BI320" i="18"/>
  <c r="BH320" i="18"/>
  <c r="BG320" i="18"/>
  <c r="BF320" i="18"/>
  <c r="T320" i="18"/>
  <c r="R320" i="18"/>
  <c r="P320" i="18"/>
  <c r="BI318" i="18"/>
  <c r="BH318" i="18"/>
  <c r="BG318" i="18"/>
  <c r="BF318" i="18"/>
  <c r="T318" i="18"/>
  <c r="R318" i="18"/>
  <c r="P318" i="18"/>
  <c r="BI316" i="18"/>
  <c r="BH316" i="18"/>
  <c r="BG316" i="18"/>
  <c r="BF316" i="18"/>
  <c r="T316" i="18"/>
  <c r="R316" i="18"/>
  <c r="P316" i="18"/>
  <c r="BI314" i="18"/>
  <c r="BH314" i="18"/>
  <c r="BG314" i="18"/>
  <c r="BF314" i="18"/>
  <c r="T314" i="18"/>
  <c r="R314" i="18"/>
  <c r="P314" i="18"/>
  <c r="BI312" i="18"/>
  <c r="BH312" i="18"/>
  <c r="BG312" i="18"/>
  <c r="BF312" i="18"/>
  <c r="T312" i="18"/>
  <c r="R312" i="18"/>
  <c r="P312" i="18"/>
  <c r="BI310" i="18"/>
  <c r="BH310" i="18"/>
  <c r="BG310" i="18"/>
  <c r="BF310" i="18"/>
  <c r="T310" i="18"/>
  <c r="R310" i="18"/>
  <c r="P310" i="18"/>
  <c r="BI308" i="18"/>
  <c r="BH308" i="18"/>
  <c r="BG308" i="18"/>
  <c r="BF308" i="18"/>
  <c r="T308" i="18"/>
  <c r="R308" i="18"/>
  <c r="P308" i="18"/>
  <c r="BI306" i="18"/>
  <c r="BH306" i="18"/>
  <c r="BG306" i="18"/>
  <c r="BF306" i="18"/>
  <c r="T306" i="18"/>
  <c r="R306" i="18"/>
  <c r="P306" i="18"/>
  <c r="BI304" i="18"/>
  <c r="BH304" i="18"/>
  <c r="BG304" i="18"/>
  <c r="BF304" i="18"/>
  <c r="T304" i="18"/>
  <c r="R304" i="18"/>
  <c r="P304" i="18"/>
  <c r="BI302" i="18"/>
  <c r="BH302" i="18"/>
  <c r="BG302" i="18"/>
  <c r="BF302" i="18"/>
  <c r="T302" i="18"/>
  <c r="R302" i="18"/>
  <c r="P302" i="18"/>
  <c r="BI300" i="18"/>
  <c r="BH300" i="18"/>
  <c r="BG300" i="18"/>
  <c r="BF300" i="18"/>
  <c r="T300" i="18"/>
  <c r="R300" i="18"/>
  <c r="P300" i="18"/>
  <c r="BI298" i="18"/>
  <c r="BH298" i="18"/>
  <c r="BG298" i="18"/>
  <c r="BF298" i="18"/>
  <c r="T298" i="18"/>
  <c r="R298" i="18"/>
  <c r="P298" i="18"/>
  <c r="BI296" i="18"/>
  <c r="BH296" i="18"/>
  <c r="BG296" i="18"/>
  <c r="BF296" i="18"/>
  <c r="T296" i="18"/>
  <c r="R296" i="18"/>
  <c r="P296" i="18"/>
  <c r="BI294" i="18"/>
  <c r="BH294" i="18"/>
  <c r="BG294" i="18"/>
  <c r="BF294" i="18"/>
  <c r="T294" i="18"/>
  <c r="R294" i="18"/>
  <c r="P294" i="18"/>
  <c r="BI292" i="18"/>
  <c r="BH292" i="18"/>
  <c r="BG292" i="18"/>
  <c r="BF292" i="18"/>
  <c r="T292" i="18"/>
  <c r="R292" i="18"/>
  <c r="P292" i="18"/>
  <c r="BI290" i="18"/>
  <c r="BH290" i="18"/>
  <c r="BG290" i="18"/>
  <c r="BF290" i="18"/>
  <c r="T290" i="18"/>
  <c r="R290" i="18"/>
  <c r="P290" i="18"/>
  <c r="BI288" i="18"/>
  <c r="BH288" i="18"/>
  <c r="BG288" i="18"/>
  <c r="BF288" i="18"/>
  <c r="T288" i="18"/>
  <c r="R288" i="18"/>
  <c r="P288" i="18"/>
  <c r="BI286" i="18"/>
  <c r="BH286" i="18"/>
  <c r="BG286" i="18"/>
  <c r="BF286" i="18"/>
  <c r="T286" i="18"/>
  <c r="R286" i="18"/>
  <c r="P286" i="18"/>
  <c r="BI284" i="18"/>
  <c r="BH284" i="18"/>
  <c r="BG284" i="18"/>
  <c r="BF284" i="18"/>
  <c r="T284" i="18"/>
  <c r="R284" i="18"/>
  <c r="P284" i="18"/>
  <c r="BI282" i="18"/>
  <c r="BH282" i="18"/>
  <c r="BG282" i="18"/>
  <c r="BF282" i="18"/>
  <c r="T282" i="18"/>
  <c r="R282" i="18"/>
  <c r="P282" i="18"/>
  <c r="BI280" i="18"/>
  <c r="BH280" i="18"/>
  <c r="BG280" i="18"/>
  <c r="BF280" i="18"/>
  <c r="T280" i="18"/>
  <c r="R280" i="18"/>
  <c r="P280" i="18"/>
  <c r="BI278" i="18"/>
  <c r="BH278" i="18"/>
  <c r="BG278" i="18"/>
  <c r="BF278" i="18"/>
  <c r="T278" i="18"/>
  <c r="R278" i="18"/>
  <c r="P278" i="18"/>
  <c r="BI276" i="18"/>
  <c r="BH276" i="18"/>
  <c r="BG276" i="18"/>
  <c r="BF276" i="18"/>
  <c r="T276" i="18"/>
  <c r="R276" i="18"/>
  <c r="P276" i="18"/>
  <c r="BI274" i="18"/>
  <c r="BH274" i="18"/>
  <c r="BG274" i="18"/>
  <c r="BF274" i="18"/>
  <c r="T274" i="18"/>
  <c r="R274" i="18"/>
  <c r="P274" i="18"/>
  <c r="BI272" i="18"/>
  <c r="BH272" i="18"/>
  <c r="BG272" i="18"/>
  <c r="BF272" i="18"/>
  <c r="T272" i="18"/>
  <c r="R272" i="18"/>
  <c r="P272" i="18"/>
  <c r="BI270" i="18"/>
  <c r="BH270" i="18"/>
  <c r="BG270" i="18"/>
  <c r="BF270" i="18"/>
  <c r="T270" i="18"/>
  <c r="R270" i="18"/>
  <c r="P270" i="18"/>
  <c r="BI268" i="18"/>
  <c r="BH268" i="18"/>
  <c r="BG268" i="18"/>
  <c r="BF268" i="18"/>
  <c r="T268" i="18"/>
  <c r="R268" i="18"/>
  <c r="P268" i="18"/>
  <c r="BI266" i="18"/>
  <c r="BH266" i="18"/>
  <c r="BG266" i="18"/>
  <c r="BF266" i="18"/>
  <c r="T266" i="18"/>
  <c r="R266" i="18"/>
  <c r="P266" i="18"/>
  <c r="BI264" i="18"/>
  <c r="BH264" i="18"/>
  <c r="BG264" i="18"/>
  <c r="BF264" i="18"/>
  <c r="T264" i="18"/>
  <c r="R264" i="18"/>
  <c r="P264" i="18"/>
  <c r="BI262" i="18"/>
  <c r="BH262" i="18"/>
  <c r="BG262" i="18"/>
  <c r="BF262" i="18"/>
  <c r="T262" i="18"/>
  <c r="R262" i="18"/>
  <c r="P262" i="18"/>
  <c r="BI260" i="18"/>
  <c r="BH260" i="18"/>
  <c r="BG260" i="18"/>
  <c r="BF260" i="18"/>
  <c r="T260" i="18"/>
  <c r="R260" i="18"/>
  <c r="P260" i="18"/>
  <c r="BI258" i="18"/>
  <c r="BH258" i="18"/>
  <c r="BG258" i="18"/>
  <c r="BF258" i="18"/>
  <c r="T258" i="18"/>
  <c r="R258" i="18"/>
  <c r="P258" i="18"/>
  <c r="BI256" i="18"/>
  <c r="BH256" i="18"/>
  <c r="BG256" i="18"/>
  <c r="BF256" i="18"/>
  <c r="T256" i="18"/>
  <c r="R256" i="18"/>
  <c r="P256" i="18"/>
  <c r="BI254" i="18"/>
  <c r="BH254" i="18"/>
  <c r="BG254" i="18"/>
  <c r="BF254" i="18"/>
  <c r="T254" i="18"/>
  <c r="R254" i="18"/>
  <c r="P254" i="18"/>
  <c r="BI252" i="18"/>
  <c r="BH252" i="18"/>
  <c r="BG252" i="18"/>
  <c r="BF252" i="18"/>
  <c r="T252" i="18"/>
  <c r="R252" i="18"/>
  <c r="P252" i="18"/>
  <c r="BI250" i="18"/>
  <c r="BH250" i="18"/>
  <c r="BG250" i="18"/>
  <c r="BF250" i="18"/>
  <c r="T250" i="18"/>
  <c r="R250" i="18"/>
  <c r="P250" i="18"/>
  <c r="BI248" i="18"/>
  <c r="BH248" i="18"/>
  <c r="BG248" i="18"/>
  <c r="BF248" i="18"/>
  <c r="T248" i="18"/>
  <c r="R248" i="18"/>
  <c r="P248" i="18"/>
  <c r="BI246" i="18"/>
  <c r="BH246" i="18"/>
  <c r="BG246" i="18"/>
  <c r="BF246" i="18"/>
  <c r="T246" i="18"/>
  <c r="R246" i="18"/>
  <c r="P246" i="18"/>
  <c r="BI244" i="18"/>
  <c r="BH244" i="18"/>
  <c r="BG244" i="18"/>
  <c r="BF244" i="18"/>
  <c r="T244" i="18"/>
  <c r="R244" i="18"/>
  <c r="P244" i="18"/>
  <c r="BI242" i="18"/>
  <c r="BH242" i="18"/>
  <c r="BG242" i="18"/>
  <c r="BF242" i="18"/>
  <c r="T242" i="18"/>
  <c r="R242" i="18"/>
  <c r="P242" i="18"/>
  <c r="BI240" i="18"/>
  <c r="BH240" i="18"/>
  <c r="BG240" i="18"/>
  <c r="BF240" i="18"/>
  <c r="T240" i="18"/>
  <c r="R240" i="18"/>
  <c r="P240" i="18"/>
  <c r="BI238" i="18"/>
  <c r="BH238" i="18"/>
  <c r="BG238" i="18"/>
  <c r="BF238" i="18"/>
  <c r="T238" i="18"/>
  <c r="R238" i="18"/>
  <c r="P238" i="18"/>
  <c r="BI236" i="18"/>
  <c r="BH236" i="18"/>
  <c r="BG236" i="18"/>
  <c r="BF236" i="18"/>
  <c r="T236" i="18"/>
  <c r="R236" i="18"/>
  <c r="P236" i="18"/>
  <c r="BI234" i="18"/>
  <c r="BH234" i="18"/>
  <c r="BG234" i="18"/>
  <c r="BF234" i="18"/>
  <c r="T234" i="18"/>
  <c r="R234" i="18"/>
  <c r="P234" i="18"/>
  <c r="BI232" i="18"/>
  <c r="BH232" i="18"/>
  <c r="BG232" i="18"/>
  <c r="BF232" i="18"/>
  <c r="T232" i="18"/>
  <c r="R232" i="18"/>
  <c r="P232" i="18"/>
  <c r="BI230" i="18"/>
  <c r="BH230" i="18"/>
  <c r="BG230" i="18"/>
  <c r="BF230" i="18"/>
  <c r="T230" i="18"/>
  <c r="R230" i="18"/>
  <c r="P230" i="18"/>
  <c r="BI228" i="18"/>
  <c r="BH228" i="18"/>
  <c r="BG228" i="18"/>
  <c r="BF228" i="18"/>
  <c r="T228" i="18"/>
  <c r="R228" i="18"/>
  <c r="P228" i="18"/>
  <c r="BI226" i="18"/>
  <c r="BH226" i="18"/>
  <c r="BG226" i="18"/>
  <c r="BF226" i="18"/>
  <c r="T226" i="18"/>
  <c r="R226" i="18"/>
  <c r="P226" i="18"/>
  <c r="BI224" i="18"/>
  <c r="BH224" i="18"/>
  <c r="BG224" i="18"/>
  <c r="BF224" i="18"/>
  <c r="T224" i="18"/>
  <c r="R224" i="18"/>
  <c r="P224" i="18"/>
  <c r="BI222" i="18"/>
  <c r="BH222" i="18"/>
  <c r="BG222" i="18"/>
  <c r="BF222" i="18"/>
  <c r="T222" i="18"/>
  <c r="R222" i="18"/>
  <c r="P222" i="18"/>
  <c r="BI220" i="18"/>
  <c r="BH220" i="18"/>
  <c r="BG220" i="18"/>
  <c r="BF220" i="18"/>
  <c r="T220" i="18"/>
  <c r="R220" i="18"/>
  <c r="P220" i="18"/>
  <c r="BI218" i="18"/>
  <c r="BH218" i="18"/>
  <c r="BG218" i="18"/>
  <c r="BF218" i="18"/>
  <c r="T218" i="18"/>
  <c r="R218" i="18"/>
  <c r="P218" i="18"/>
  <c r="BI216" i="18"/>
  <c r="BH216" i="18"/>
  <c r="BG216" i="18"/>
  <c r="BF216" i="18"/>
  <c r="T216" i="18"/>
  <c r="R216" i="18"/>
  <c r="P216" i="18"/>
  <c r="BI214" i="18"/>
  <c r="BH214" i="18"/>
  <c r="BG214" i="18"/>
  <c r="BF214" i="18"/>
  <c r="T214" i="18"/>
  <c r="R214" i="18"/>
  <c r="P214" i="18"/>
  <c r="BI212" i="18"/>
  <c r="BH212" i="18"/>
  <c r="BG212" i="18"/>
  <c r="BF212" i="18"/>
  <c r="T212" i="18"/>
  <c r="R212" i="18"/>
  <c r="P212" i="18"/>
  <c r="BI210" i="18"/>
  <c r="BH210" i="18"/>
  <c r="BG210" i="18"/>
  <c r="BF210" i="18"/>
  <c r="T210" i="18"/>
  <c r="R210" i="18"/>
  <c r="P210" i="18"/>
  <c r="BI208" i="18"/>
  <c r="BH208" i="18"/>
  <c r="BG208" i="18"/>
  <c r="BF208" i="18"/>
  <c r="T208" i="18"/>
  <c r="R208" i="18"/>
  <c r="P208" i="18"/>
  <c r="BI206" i="18"/>
  <c r="BH206" i="18"/>
  <c r="BG206" i="18"/>
  <c r="BF206" i="18"/>
  <c r="T206" i="18"/>
  <c r="R206" i="18"/>
  <c r="P206" i="18"/>
  <c r="BI204" i="18"/>
  <c r="BH204" i="18"/>
  <c r="BG204" i="18"/>
  <c r="BF204" i="18"/>
  <c r="T204" i="18"/>
  <c r="R204" i="18"/>
  <c r="P204" i="18"/>
  <c r="BI202" i="18"/>
  <c r="BH202" i="18"/>
  <c r="BG202" i="18"/>
  <c r="BF202" i="18"/>
  <c r="T202" i="18"/>
  <c r="R202" i="18"/>
  <c r="P202" i="18"/>
  <c r="BI200" i="18"/>
  <c r="BH200" i="18"/>
  <c r="BG200" i="18"/>
  <c r="BF200" i="18"/>
  <c r="T200" i="18"/>
  <c r="R200" i="18"/>
  <c r="P200" i="18"/>
  <c r="BI198" i="18"/>
  <c r="BH198" i="18"/>
  <c r="BG198" i="18"/>
  <c r="BF198" i="18"/>
  <c r="T198" i="18"/>
  <c r="R198" i="18"/>
  <c r="P198" i="18"/>
  <c r="BI196" i="18"/>
  <c r="BH196" i="18"/>
  <c r="BG196" i="18"/>
  <c r="BF196" i="18"/>
  <c r="T196" i="18"/>
  <c r="R196" i="18"/>
  <c r="P196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3" i="18"/>
  <c r="BH183" i="18"/>
  <c r="BG183" i="18"/>
  <c r="BF183" i="18"/>
  <c r="T183" i="18"/>
  <c r="R183" i="18"/>
  <c r="P183" i="18"/>
  <c r="BI181" i="18"/>
  <c r="BH181" i="18"/>
  <c r="BG181" i="18"/>
  <c r="BF181" i="18"/>
  <c r="T181" i="18"/>
  <c r="R181" i="18"/>
  <c r="P181" i="18"/>
  <c r="BI179" i="18"/>
  <c r="BH179" i="18"/>
  <c r="BG179" i="18"/>
  <c r="BF179" i="18"/>
  <c r="T179" i="18"/>
  <c r="R179" i="18"/>
  <c r="P179" i="18"/>
  <c r="BI177" i="18"/>
  <c r="BH177" i="18"/>
  <c r="BG177" i="18"/>
  <c r="BF177" i="18"/>
  <c r="T177" i="18"/>
  <c r="R177" i="18"/>
  <c r="P177" i="18"/>
  <c r="BI174" i="18"/>
  <c r="BH174" i="18"/>
  <c r="BG174" i="18"/>
  <c r="BF174" i="18"/>
  <c r="T174" i="18"/>
  <c r="R174" i="18"/>
  <c r="P174" i="18"/>
  <c r="BI172" i="18"/>
  <c r="BH172" i="18"/>
  <c r="BG172" i="18"/>
  <c r="BF172" i="18"/>
  <c r="T172" i="18"/>
  <c r="R172" i="18"/>
  <c r="P172" i="18"/>
  <c r="BI170" i="18"/>
  <c r="BH170" i="18"/>
  <c r="BG170" i="18"/>
  <c r="BF170" i="18"/>
  <c r="T170" i="18"/>
  <c r="R170" i="18"/>
  <c r="P170" i="18"/>
  <c r="BI168" i="18"/>
  <c r="BH168" i="18"/>
  <c r="BG168" i="18"/>
  <c r="BF168" i="18"/>
  <c r="T168" i="18"/>
  <c r="R168" i="18"/>
  <c r="P168" i="18"/>
  <c r="BI166" i="18"/>
  <c r="BH166" i="18"/>
  <c r="BG166" i="18"/>
  <c r="BF166" i="18"/>
  <c r="T166" i="18"/>
  <c r="R166" i="18"/>
  <c r="P166" i="18"/>
  <c r="BI164" i="18"/>
  <c r="BH164" i="18"/>
  <c r="BG164" i="18"/>
  <c r="BF164" i="18"/>
  <c r="T164" i="18"/>
  <c r="R164" i="18"/>
  <c r="P164" i="18"/>
  <c r="BI162" i="18"/>
  <c r="BH162" i="18"/>
  <c r="BG162" i="18"/>
  <c r="BF162" i="18"/>
  <c r="T162" i="18"/>
  <c r="R162" i="18"/>
  <c r="P162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6" i="18"/>
  <c r="BH156" i="18"/>
  <c r="BG156" i="18"/>
  <c r="BF156" i="18"/>
  <c r="T156" i="18"/>
  <c r="R156" i="18"/>
  <c r="P156" i="18"/>
  <c r="BI154" i="18"/>
  <c r="BH154" i="18"/>
  <c r="BG154" i="18"/>
  <c r="BF154" i="18"/>
  <c r="T154" i="18"/>
  <c r="R154" i="18"/>
  <c r="P154" i="18"/>
  <c r="BI152" i="18"/>
  <c r="BH152" i="18"/>
  <c r="BG152" i="18"/>
  <c r="BF152" i="18"/>
  <c r="T152" i="18"/>
  <c r="R152" i="18"/>
  <c r="P152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F138" i="18"/>
  <c r="E136" i="18"/>
  <c r="BI121" i="18"/>
  <c r="BH121" i="18"/>
  <c r="BG121" i="18"/>
  <c r="BF121" i="18"/>
  <c r="BI120" i="18"/>
  <c r="BH120" i="18"/>
  <c r="BG120" i="18"/>
  <c r="BF120" i="18"/>
  <c r="BE120" i="18"/>
  <c r="BI119" i="18"/>
  <c r="BH119" i="18"/>
  <c r="BG119" i="18"/>
  <c r="BF119" i="18"/>
  <c r="BE119" i="18"/>
  <c r="BI118" i="18"/>
  <c r="BH118" i="18"/>
  <c r="BG118" i="18"/>
  <c r="BF118" i="18"/>
  <c r="BE118" i="18"/>
  <c r="BI117" i="18"/>
  <c r="BH117" i="18"/>
  <c r="BG117" i="18"/>
  <c r="BF117" i="18"/>
  <c r="BE117" i="18"/>
  <c r="BI116" i="18"/>
  <c r="BH116" i="18"/>
  <c r="BG116" i="18"/>
  <c r="BF116" i="18"/>
  <c r="BE116" i="18"/>
  <c r="F91" i="18"/>
  <c r="E89" i="18"/>
  <c r="J26" i="18"/>
  <c r="E26" i="18"/>
  <c r="J141" i="18" s="1"/>
  <c r="J25" i="18"/>
  <c r="J23" i="18"/>
  <c r="E23" i="18"/>
  <c r="J140" i="18" s="1"/>
  <c r="J22" i="18"/>
  <c r="J20" i="18"/>
  <c r="E20" i="18"/>
  <c r="F94" i="18" s="1"/>
  <c r="J19" i="18"/>
  <c r="J17" i="18"/>
  <c r="E17" i="18"/>
  <c r="F93" i="18" s="1"/>
  <c r="J16" i="18"/>
  <c r="J14" i="18"/>
  <c r="J138" i="18" s="1"/>
  <c r="E7" i="18"/>
  <c r="E132" i="18"/>
  <c r="J165" i="17"/>
  <c r="J41" i="17"/>
  <c r="J40" i="17"/>
  <c r="AY116" i="1" s="1"/>
  <c r="J39" i="17"/>
  <c r="AX116" i="1"/>
  <c r="BI245" i="17"/>
  <c r="BH245" i="17"/>
  <c r="BG245" i="17"/>
  <c r="BF245" i="17"/>
  <c r="T245" i="17"/>
  <c r="R245" i="17"/>
  <c r="P245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39" i="17"/>
  <c r="BH239" i="17"/>
  <c r="BG239" i="17"/>
  <c r="BF239" i="17"/>
  <c r="T239" i="17"/>
  <c r="R239" i="17"/>
  <c r="P239" i="17"/>
  <c r="BI237" i="17"/>
  <c r="BH237" i="17"/>
  <c r="BG237" i="17"/>
  <c r="BF237" i="17"/>
  <c r="T237" i="17"/>
  <c r="R237" i="17"/>
  <c r="P237" i="17"/>
  <c r="BI235" i="17"/>
  <c r="BH235" i="17"/>
  <c r="BG235" i="17"/>
  <c r="BF235" i="17"/>
  <c r="T235" i="17"/>
  <c r="R235" i="17"/>
  <c r="P235" i="17"/>
  <c r="BI233" i="17"/>
  <c r="BH233" i="17"/>
  <c r="BG233" i="17"/>
  <c r="BF233" i="17"/>
  <c r="T233" i="17"/>
  <c r="R233" i="17"/>
  <c r="P233" i="17"/>
  <c r="BI231" i="17"/>
  <c r="BH231" i="17"/>
  <c r="BG231" i="17"/>
  <c r="BF231" i="17"/>
  <c r="T231" i="17"/>
  <c r="R231" i="17"/>
  <c r="P231" i="17"/>
  <c r="BI229" i="17"/>
  <c r="BH229" i="17"/>
  <c r="BG229" i="17"/>
  <c r="BF229" i="17"/>
  <c r="T229" i="17"/>
  <c r="R229" i="17"/>
  <c r="P229" i="17"/>
  <c r="BI226" i="17"/>
  <c r="BH226" i="17"/>
  <c r="BG226" i="17"/>
  <c r="BF226" i="17"/>
  <c r="T226" i="17"/>
  <c r="T225" i="17" s="1"/>
  <c r="R226" i="17"/>
  <c r="R225" i="17" s="1"/>
  <c r="P226" i="17"/>
  <c r="P225" i="17"/>
  <c r="BI223" i="17"/>
  <c r="BH223" i="17"/>
  <c r="BG223" i="17"/>
  <c r="BF223" i="17"/>
  <c r="T223" i="17"/>
  <c r="R223" i="17"/>
  <c r="P223" i="17"/>
  <c r="BI221" i="17"/>
  <c r="BH221" i="17"/>
  <c r="BG221" i="17"/>
  <c r="BF221" i="17"/>
  <c r="T221" i="17"/>
  <c r="R221" i="17"/>
  <c r="P221" i="17"/>
  <c r="BI219" i="17"/>
  <c r="BH219" i="17"/>
  <c r="BG219" i="17"/>
  <c r="BF219" i="17"/>
  <c r="T219" i="17"/>
  <c r="R219" i="17"/>
  <c r="P219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3" i="17"/>
  <c r="BH213" i="17"/>
  <c r="BG213" i="17"/>
  <c r="BF213" i="17"/>
  <c r="T213" i="17"/>
  <c r="R213" i="17"/>
  <c r="P213" i="17"/>
  <c r="BI211" i="17"/>
  <c r="BH211" i="17"/>
  <c r="BG211" i="17"/>
  <c r="BF211" i="17"/>
  <c r="T211" i="17"/>
  <c r="R211" i="17"/>
  <c r="P211" i="17"/>
  <c r="BI209" i="17"/>
  <c r="BH209" i="17"/>
  <c r="BG209" i="17"/>
  <c r="BF209" i="17"/>
  <c r="T209" i="17"/>
  <c r="R209" i="17"/>
  <c r="P209" i="17"/>
  <c r="BI207" i="17"/>
  <c r="BH207" i="17"/>
  <c r="BG207" i="17"/>
  <c r="BF207" i="17"/>
  <c r="T207" i="17"/>
  <c r="R207" i="17"/>
  <c r="P207" i="17"/>
  <c r="BI205" i="17"/>
  <c r="BH205" i="17"/>
  <c r="BG205" i="17"/>
  <c r="BF205" i="17"/>
  <c r="T205" i="17"/>
  <c r="R205" i="17"/>
  <c r="P205" i="17"/>
  <c r="BI203" i="17"/>
  <c r="BH203" i="17"/>
  <c r="BG203" i="17"/>
  <c r="BF203" i="17"/>
  <c r="T203" i="17"/>
  <c r="R203" i="17"/>
  <c r="P203" i="17"/>
  <c r="BI201" i="17"/>
  <c r="BH201" i="17"/>
  <c r="BG201" i="17"/>
  <c r="BF201" i="17"/>
  <c r="T201" i="17"/>
  <c r="R201" i="17"/>
  <c r="P201" i="17"/>
  <c r="BI199" i="17"/>
  <c r="BH199" i="17"/>
  <c r="BG199" i="17"/>
  <c r="BF199" i="17"/>
  <c r="T199" i="17"/>
  <c r="R199" i="17"/>
  <c r="P199" i="17"/>
  <c r="BI197" i="17"/>
  <c r="BH197" i="17"/>
  <c r="BG197" i="17"/>
  <c r="BF197" i="17"/>
  <c r="T197" i="17"/>
  <c r="R197" i="17"/>
  <c r="P197" i="17"/>
  <c r="BI195" i="17"/>
  <c r="BH195" i="17"/>
  <c r="BG195" i="17"/>
  <c r="BF195" i="17"/>
  <c r="T195" i="17"/>
  <c r="R195" i="17"/>
  <c r="P195" i="17"/>
  <c r="BI192" i="17"/>
  <c r="BH192" i="17"/>
  <c r="BG192" i="17"/>
  <c r="BF192" i="17"/>
  <c r="T192" i="17"/>
  <c r="R192" i="17"/>
  <c r="P192" i="17"/>
  <c r="BI190" i="17"/>
  <c r="BH190" i="17"/>
  <c r="BG190" i="17"/>
  <c r="BF190" i="17"/>
  <c r="T190" i="17"/>
  <c r="R190" i="17"/>
  <c r="P190" i="17"/>
  <c r="BI188" i="17"/>
  <c r="BH188" i="17"/>
  <c r="BG188" i="17"/>
  <c r="BF188" i="17"/>
  <c r="T188" i="17"/>
  <c r="R188" i="17"/>
  <c r="P188" i="17"/>
  <c r="BI186" i="17"/>
  <c r="BH186" i="17"/>
  <c r="BG186" i="17"/>
  <c r="BF186" i="17"/>
  <c r="T186" i="17"/>
  <c r="R186" i="17"/>
  <c r="P186" i="17"/>
  <c r="BI184" i="17"/>
  <c r="BH184" i="17"/>
  <c r="BG184" i="17"/>
  <c r="BF184" i="17"/>
  <c r="T184" i="17"/>
  <c r="R184" i="17"/>
  <c r="P184" i="17"/>
  <c r="BI182" i="17"/>
  <c r="BH182" i="17"/>
  <c r="BG182" i="17"/>
  <c r="BF182" i="17"/>
  <c r="T182" i="17"/>
  <c r="R182" i="17"/>
  <c r="P182" i="17"/>
  <c r="BI180" i="17"/>
  <c r="BH180" i="17"/>
  <c r="BG180" i="17"/>
  <c r="BF180" i="17"/>
  <c r="T180" i="17"/>
  <c r="R180" i="17"/>
  <c r="P180" i="17"/>
  <c r="BI178" i="17"/>
  <c r="BH178" i="17"/>
  <c r="BG178" i="17"/>
  <c r="BF178" i="17"/>
  <c r="T178" i="17"/>
  <c r="R178" i="17"/>
  <c r="P178" i="17"/>
  <c r="BI176" i="17"/>
  <c r="BH176" i="17"/>
  <c r="BG176" i="17"/>
  <c r="BF176" i="17"/>
  <c r="T176" i="17"/>
  <c r="R176" i="17"/>
  <c r="P176" i="17"/>
  <c r="BI174" i="17"/>
  <c r="BH174" i="17"/>
  <c r="BG174" i="17"/>
  <c r="BF174" i="17"/>
  <c r="T174" i="17"/>
  <c r="R174" i="17"/>
  <c r="P174" i="17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J104" i="17"/>
  <c r="BI162" i="17"/>
  <c r="BH162" i="17"/>
  <c r="BG162" i="17"/>
  <c r="BF162" i="17"/>
  <c r="T162" i="17"/>
  <c r="R162" i="17"/>
  <c r="P162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6" i="17"/>
  <c r="BH156" i="17"/>
  <c r="BG156" i="17"/>
  <c r="BF156" i="17"/>
  <c r="T156" i="17"/>
  <c r="R156" i="17"/>
  <c r="P156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49" i="17"/>
  <c r="BH149" i="17"/>
  <c r="BG149" i="17"/>
  <c r="BF149" i="17"/>
  <c r="T149" i="17"/>
  <c r="R149" i="17"/>
  <c r="P149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F135" i="17"/>
  <c r="E133" i="17"/>
  <c r="BI118" i="17"/>
  <c r="BH118" i="17"/>
  <c r="BG118" i="17"/>
  <c r="BF118" i="17"/>
  <c r="BI117" i="17"/>
  <c r="BH117" i="17"/>
  <c r="BG117" i="17"/>
  <c r="BF117" i="17"/>
  <c r="BE117" i="17"/>
  <c r="BI116" i="17"/>
  <c r="BH116" i="17"/>
  <c r="BG116" i="17"/>
  <c r="BF116" i="17"/>
  <c r="BE116" i="17"/>
  <c r="BI115" i="17"/>
  <c r="BH115" i="17"/>
  <c r="BG115" i="17"/>
  <c r="BF115" i="17"/>
  <c r="BE115" i="17"/>
  <c r="BI114" i="17"/>
  <c r="BH114" i="17"/>
  <c r="BG114" i="17"/>
  <c r="BF114" i="17"/>
  <c r="BE114" i="17"/>
  <c r="BI113" i="17"/>
  <c r="BH113" i="17"/>
  <c r="BG113" i="17"/>
  <c r="BF113" i="17"/>
  <c r="BE113" i="17"/>
  <c r="F91" i="17"/>
  <c r="E89" i="17"/>
  <c r="J26" i="17"/>
  <c r="E26" i="17"/>
  <c r="J138" i="17" s="1"/>
  <c r="J25" i="17"/>
  <c r="J23" i="17"/>
  <c r="E23" i="17"/>
  <c r="J137" i="17" s="1"/>
  <c r="J22" i="17"/>
  <c r="J20" i="17"/>
  <c r="E20" i="17"/>
  <c r="F94" i="17"/>
  <c r="J19" i="17"/>
  <c r="J17" i="17"/>
  <c r="E17" i="17"/>
  <c r="F93" i="17"/>
  <c r="J16" i="17"/>
  <c r="J14" i="17"/>
  <c r="J135" i="17" s="1"/>
  <c r="E7" i="17"/>
  <c r="E129" i="17"/>
  <c r="J41" i="16"/>
  <c r="J40" i="16"/>
  <c r="AY115" i="1" s="1"/>
  <c r="J39" i="16"/>
  <c r="AX115" i="1"/>
  <c r="BI265" i="16"/>
  <c r="BH265" i="16"/>
  <c r="BG265" i="16"/>
  <c r="BF265" i="16"/>
  <c r="T265" i="16"/>
  <c r="T264" i="16"/>
  <c r="T263" i="16"/>
  <c r="R265" i="16"/>
  <c r="R264" i="16" s="1"/>
  <c r="R263" i="16" s="1"/>
  <c r="P265" i="16"/>
  <c r="P264" i="16" s="1"/>
  <c r="P263" i="16" s="1"/>
  <c r="BI261" i="16"/>
  <c r="BH261" i="16"/>
  <c r="BG261" i="16"/>
  <c r="BF261" i="16"/>
  <c r="T261" i="16"/>
  <c r="R261" i="16"/>
  <c r="P261" i="16"/>
  <c r="BI259" i="16"/>
  <c r="BH259" i="16"/>
  <c r="BG259" i="16"/>
  <c r="BF259" i="16"/>
  <c r="T259" i="16"/>
  <c r="R259" i="16"/>
  <c r="P259" i="16"/>
  <c r="BI257" i="16"/>
  <c r="BH257" i="16"/>
  <c r="BG257" i="16"/>
  <c r="BF257" i="16"/>
  <c r="T257" i="16"/>
  <c r="R257" i="16"/>
  <c r="P257" i="16"/>
  <c r="BI255" i="16"/>
  <c r="BH255" i="16"/>
  <c r="BG255" i="16"/>
  <c r="BF255" i="16"/>
  <c r="T255" i="16"/>
  <c r="R255" i="16"/>
  <c r="P255" i="16"/>
  <c r="BI253" i="16"/>
  <c r="BH253" i="16"/>
  <c r="BG253" i="16"/>
  <c r="BF253" i="16"/>
  <c r="T253" i="16"/>
  <c r="R253" i="16"/>
  <c r="P253" i="16"/>
  <c r="BI251" i="16"/>
  <c r="BH251" i="16"/>
  <c r="BG251" i="16"/>
  <c r="BF251" i="16"/>
  <c r="T251" i="16"/>
  <c r="R251" i="16"/>
  <c r="P251" i="16"/>
  <c r="BI249" i="16"/>
  <c r="BH249" i="16"/>
  <c r="BG249" i="16"/>
  <c r="BF249" i="16"/>
  <c r="T249" i="16"/>
  <c r="R249" i="16"/>
  <c r="P249" i="16"/>
  <c r="BI247" i="16"/>
  <c r="BH247" i="16"/>
  <c r="BG247" i="16"/>
  <c r="BF247" i="16"/>
  <c r="T247" i="16"/>
  <c r="R247" i="16"/>
  <c r="P247" i="16"/>
  <c r="BI245" i="16"/>
  <c r="BH245" i="16"/>
  <c r="BG245" i="16"/>
  <c r="BF245" i="16"/>
  <c r="T245" i="16"/>
  <c r="R245" i="16"/>
  <c r="P245" i="16"/>
  <c r="BI242" i="16"/>
  <c r="BH242" i="16"/>
  <c r="BG242" i="16"/>
  <c r="BF242" i="16"/>
  <c r="T242" i="16"/>
  <c r="R242" i="16"/>
  <c r="P242" i="16"/>
  <c r="BI240" i="16"/>
  <c r="BH240" i="16"/>
  <c r="BG240" i="16"/>
  <c r="BF240" i="16"/>
  <c r="T240" i="16"/>
  <c r="R240" i="16"/>
  <c r="P240" i="16"/>
  <c r="BI238" i="16"/>
  <c r="BH238" i="16"/>
  <c r="BG238" i="16"/>
  <c r="BF238" i="16"/>
  <c r="T238" i="16"/>
  <c r="R238" i="16"/>
  <c r="P238" i="16"/>
  <c r="BI236" i="16"/>
  <c r="BH236" i="16"/>
  <c r="BG236" i="16"/>
  <c r="BF236" i="16"/>
  <c r="T236" i="16"/>
  <c r="R236" i="16"/>
  <c r="P236" i="16"/>
  <c r="BI234" i="16"/>
  <c r="BH234" i="16"/>
  <c r="BG234" i="16"/>
  <c r="BF234" i="16"/>
  <c r="T234" i="16"/>
  <c r="R234" i="16"/>
  <c r="P234" i="16"/>
  <c r="BI232" i="16"/>
  <c r="BH232" i="16"/>
  <c r="BG232" i="16"/>
  <c r="BF232" i="16"/>
  <c r="T232" i="16"/>
  <c r="R232" i="16"/>
  <c r="P232" i="16"/>
  <c r="BI230" i="16"/>
  <c r="BH230" i="16"/>
  <c r="BG230" i="16"/>
  <c r="BF230" i="16"/>
  <c r="T230" i="16"/>
  <c r="R230" i="16"/>
  <c r="P230" i="16"/>
  <c r="BI228" i="16"/>
  <c r="BH228" i="16"/>
  <c r="BG228" i="16"/>
  <c r="BF228" i="16"/>
  <c r="T228" i="16"/>
  <c r="R228" i="16"/>
  <c r="P228" i="16"/>
  <c r="BI225" i="16"/>
  <c r="BH225" i="16"/>
  <c r="BG225" i="16"/>
  <c r="BF225" i="16"/>
  <c r="T225" i="16"/>
  <c r="R225" i="16"/>
  <c r="P225" i="16"/>
  <c r="BI223" i="16"/>
  <c r="BH223" i="16"/>
  <c r="BG223" i="16"/>
  <c r="BF223" i="16"/>
  <c r="T223" i="16"/>
  <c r="R223" i="16"/>
  <c r="P223" i="16"/>
  <c r="BI221" i="16"/>
  <c r="BH221" i="16"/>
  <c r="BG221" i="16"/>
  <c r="BF221" i="16"/>
  <c r="T221" i="16"/>
  <c r="R221" i="16"/>
  <c r="P221" i="16"/>
  <c r="BI219" i="16"/>
  <c r="BH219" i="16"/>
  <c r="BG219" i="16"/>
  <c r="BF219" i="16"/>
  <c r="T219" i="16"/>
  <c r="R219" i="16"/>
  <c r="P219" i="16"/>
  <c r="BI217" i="16"/>
  <c r="BH217" i="16"/>
  <c r="BG217" i="16"/>
  <c r="BF217" i="16"/>
  <c r="T217" i="16"/>
  <c r="R217" i="16"/>
  <c r="P217" i="16"/>
  <c r="BI215" i="16"/>
  <c r="BH215" i="16"/>
  <c r="BG215" i="16"/>
  <c r="BF215" i="16"/>
  <c r="T215" i="16"/>
  <c r="R215" i="16"/>
  <c r="P215" i="16"/>
  <c r="BI213" i="16"/>
  <c r="BH213" i="16"/>
  <c r="BG213" i="16"/>
  <c r="BF213" i="16"/>
  <c r="T213" i="16"/>
  <c r="R213" i="16"/>
  <c r="P213" i="16"/>
  <c r="BI211" i="16"/>
  <c r="BH211" i="16"/>
  <c r="BG211" i="16"/>
  <c r="BF211" i="16"/>
  <c r="T211" i="16"/>
  <c r="R211" i="16"/>
  <c r="P211" i="16"/>
  <c r="BI209" i="16"/>
  <c r="BH209" i="16"/>
  <c r="BG209" i="16"/>
  <c r="BF209" i="16"/>
  <c r="T209" i="16"/>
  <c r="R209" i="16"/>
  <c r="P209" i="16"/>
  <c r="BI207" i="16"/>
  <c r="BH207" i="16"/>
  <c r="BG207" i="16"/>
  <c r="BF207" i="16"/>
  <c r="T207" i="16"/>
  <c r="R207" i="16"/>
  <c r="P207" i="16"/>
  <c r="BI205" i="16"/>
  <c r="BH205" i="16"/>
  <c r="BG205" i="16"/>
  <c r="BF205" i="16"/>
  <c r="T205" i="16"/>
  <c r="R205" i="16"/>
  <c r="P205" i="16"/>
  <c r="BI203" i="16"/>
  <c r="BH203" i="16"/>
  <c r="BG203" i="16"/>
  <c r="BF203" i="16"/>
  <c r="T203" i="16"/>
  <c r="R203" i="16"/>
  <c r="P203" i="16"/>
  <c r="BI201" i="16"/>
  <c r="BH201" i="16"/>
  <c r="BG201" i="16"/>
  <c r="BF201" i="16"/>
  <c r="T201" i="16"/>
  <c r="R201" i="16"/>
  <c r="P201" i="16"/>
  <c r="BI199" i="16"/>
  <c r="BH199" i="16"/>
  <c r="BG199" i="16"/>
  <c r="BF199" i="16"/>
  <c r="T199" i="16"/>
  <c r="R199" i="16"/>
  <c r="P199" i="16"/>
  <c r="BI197" i="16"/>
  <c r="BH197" i="16"/>
  <c r="BG197" i="16"/>
  <c r="BF197" i="16"/>
  <c r="T197" i="16"/>
  <c r="R197" i="16"/>
  <c r="P197" i="16"/>
  <c r="BI194" i="16"/>
  <c r="BH194" i="16"/>
  <c r="BG194" i="16"/>
  <c r="BF194" i="16"/>
  <c r="T194" i="16"/>
  <c r="R194" i="16"/>
  <c r="P194" i="16"/>
  <c r="BI192" i="16"/>
  <c r="BH192" i="16"/>
  <c r="BG192" i="16"/>
  <c r="BF192" i="16"/>
  <c r="T192" i="16"/>
  <c r="R192" i="16"/>
  <c r="P192" i="16"/>
  <c r="BI190" i="16"/>
  <c r="BH190" i="16"/>
  <c r="BG190" i="16"/>
  <c r="BF190" i="16"/>
  <c r="T190" i="16"/>
  <c r="R190" i="16"/>
  <c r="P190" i="16"/>
  <c r="BI188" i="16"/>
  <c r="BH188" i="16"/>
  <c r="BG188" i="16"/>
  <c r="BF188" i="16"/>
  <c r="T188" i="16"/>
  <c r="R188" i="16"/>
  <c r="P188" i="16"/>
  <c r="BI186" i="16"/>
  <c r="BH186" i="16"/>
  <c r="BG186" i="16"/>
  <c r="BF186" i="16"/>
  <c r="T186" i="16"/>
  <c r="R186" i="16"/>
  <c r="P186" i="16"/>
  <c r="BI184" i="16"/>
  <c r="BH184" i="16"/>
  <c r="BG184" i="16"/>
  <c r="BF184" i="16"/>
  <c r="T184" i="16"/>
  <c r="R184" i="16"/>
  <c r="P184" i="16"/>
  <c r="BI182" i="16"/>
  <c r="BH182" i="16"/>
  <c r="BG182" i="16"/>
  <c r="BF182" i="16"/>
  <c r="T182" i="16"/>
  <c r="R182" i="16"/>
  <c r="P182" i="16"/>
  <c r="BI180" i="16"/>
  <c r="BH180" i="16"/>
  <c r="BG180" i="16"/>
  <c r="BF180" i="16"/>
  <c r="T180" i="16"/>
  <c r="R180" i="16"/>
  <c r="P180" i="16"/>
  <c r="BI178" i="16"/>
  <c r="BH178" i="16"/>
  <c r="BG178" i="16"/>
  <c r="BF178" i="16"/>
  <c r="T178" i="16"/>
  <c r="R178" i="16"/>
  <c r="P178" i="16"/>
  <c r="BI176" i="16"/>
  <c r="BH176" i="16"/>
  <c r="BG176" i="16"/>
  <c r="BF176" i="16"/>
  <c r="T176" i="16"/>
  <c r="R176" i="16"/>
  <c r="P176" i="16"/>
  <c r="BI174" i="16"/>
  <c r="BH174" i="16"/>
  <c r="BG174" i="16"/>
  <c r="BF174" i="16"/>
  <c r="T174" i="16"/>
  <c r="R174" i="16"/>
  <c r="P174" i="16"/>
  <c r="BI172" i="16"/>
  <c r="BH172" i="16"/>
  <c r="BG172" i="16"/>
  <c r="BF172" i="16"/>
  <c r="T172" i="16"/>
  <c r="R172" i="16"/>
  <c r="P172" i="16"/>
  <c r="BI170" i="16"/>
  <c r="BH170" i="16"/>
  <c r="BG170" i="16"/>
  <c r="BF170" i="16"/>
  <c r="T170" i="16"/>
  <c r="R170" i="16"/>
  <c r="P170" i="16"/>
  <c r="BI168" i="16"/>
  <c r="BH168" i="16"/>
  <c r="BG168" i="16"/>
  <c r="BF168" i="16"/>
  <c r="T168" i="16"/>
  <c r="R168" i="16"/>
  <c r="P168" i="16"/>
  <c r="BI166" i="16"/>
  <c r="BH166" i="16"/>
  <c r="BG166" i="16"/>
  <c r="BF166" i="16"/>
  <c r="T166" i="16"/>
  <c r="R166" i="16"/>
  <c r="P166" i="16"/>
  <c r="BI163" i="16"/>
  <c r="BH163" i="16"/>
  <c r="BG163" i="16"/>
  <c r="BF163" i="16"/>
  <c r="T163" i="16"/>
  <c r="R163" i="16"/>
  <c r="P163" i="16"/>
  <c r="BI161" i="16"/>
  <c r="BH161" i="16"/>
  <c r="BG161" i="16"/>
  <c r="BF161" i="16"/>
  <c r="T161" i="16"/>
  <c r="R161" i="16"/>
  <c r="P161" i="16"/>
  <c r="BI159" i="16"/>
  <c r="BH159" i="16"/>
  <c r="BG159" i="16"/>
  <c r="BF159" i="16"/>
  <c r="T159" i="16"/>
  <c r="R159" i="16"/>
  <c r="P159" i="16"/>
  <c r="BI155" i="16"/>
  <c r="BH155" i="16"/>
  <c r="BG155" i="16"/>
  <c r="BF155" i="16"/>
  <c r="T155" i="16"/>
  <c r="R155" i="16"/>
  <c r="P155" i="16"/>
  <c r="BI153" i="16"/>
  <c r="BH153" i="16"/>
  <c r="BG153" i="16"/>
  <c r="BF153" i="16"/>
  <c r="T153" i="16"/>
  <c r="R153" i="16"/>
  <c r="P153" i="16"/>
  <c r="BI151" i="16"/>
  <c r="BH151" i="16"/>
  <c r="BG151" i="16"/>
  <c r="BF151" i="16"/>
  <c r="T151" i="16"/>
  <c r="R151" i="16"/>
  <c r="P151" i="16"/>
  <c r="BI149" i="16"/>
  <c r="BH149" i="16"/>
  <c r="BG149" i="16"/>
  <c r="BF149" i="16"/>
  <c r="T149" i="16"/>
  <c r="R149" i="16"/>
  <c r="P149" i="16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F135" i="16"/>
  <c r="E133" i="16"/>
  <c r="BI118" i="16"/>
  <c r="BH118" i="16"/>
  <c r="BG118" i="16"/>
  <c r="BF118" i="16"/>
  <c r="BI117" i="16"/>
  <c r="BH117" i="16"/>
  <c r="BG117" i="16"/>
  <c r="BF117" i="16"/>
  <c r="BE117" i="16"/>
  <c r="BI116" i="16"/>
  <c r="BH116" i="16"/>
  <c r="BG116" i="16"/>
  <c r="BF116" i="16"/>
  <c r="BE116" i="16"/>
  <c r="BI115" i="16"/>
  <c r="BH115" i="16"/>
  <c r="BG115" i="16"/>
  <c r="BF115" i="16"/>
  <c r="BE115" i="16"/>
  <c r="BI114" i="16"/>
  <c r="BH114" i="16"/>
  <c r="BG114" i="16"/>
  <c r="BF114" i="16"/>
  <c r="BE114" i="16"/>
  <c r="BI113" i="16"/>
  <c r="BH113" i="16"/>
  <c r="BG113" i="16"/>
  <c r="BF113" i="16"/>
  <c r="BE113" i="16"/>
  <c r="F91" i="16"/>
  <c r="E89" i="16"/>
  <c r="J26" i="16"/>
  <c r="E26" i="16"/>
  <c r="J138" i="16" s="1"/>
  <c r="J25" i="16"/>
  <c r="J23" i="16"/>
  <c r="E23" i="16"/>
  <c r="J137" i="16" s="1"/>
  <c r="J22" i="16"/>
  <c r="J20" i="16"/>
  <c r="E20" i="16"/>
  <c r="F138" i="16" s="1"/>
  <c r="J19" i="16"/>
  <c r="J17" i="16"/>
  <c r="E17" i="16"/>
  <c r="F93" i="16" s="1"/>
  <c r="J16" i="16"/>
  <c r="J14" i="16"/>
  <c r="J135" i="16" s="1"/>
  <c r="E7" i="16"/>
  <c r="E85" i="16" s="1"/>
  <c r="J41" i="15"/>
  <c r="J40" i="15"/>
  <c r="AY113" i="1" s="1"/>
  <c r="J39" i="15"/>
  <c r="AX113" i="1" s="1"/>
  <c r="BI593" i="15"/>
  <c r="BH593" i="15"/>
  <c r="BG593" i="15"/>
  <c r="BF593" i="15"/>
  <c r="T593" i="15"/>
  <c r="R593" i="15"/>
  <c r="P593" i="15"/>
  <c r="BI591" i="15"/>
  <c r="BH591" i="15"/>
  <c r="BG591" i="15"/>
  <c r="BF591" i="15"/>
  <c r="T591" i="15"/>
  <c r="R591" i="15"/>
  <c r="P591" i="15"/>
  <c r="BI589" i="15"/>
  <c r="BH589" i="15"/>
  <c r="BG589" i="15"/>
  <c r="BF589" i="15"/>
  <c r="T589" i="15"/>
  <c r="R589" i="15"/>
  <c r="P589" i="15"/>
  <c r="BI587" i="15"/>
  <c r="BH587" i="15"/>
  <c r="BG587" i="15"/>
  <c r="BF587" i="15"/>
  <c r="T587" i="15"/>
  <c r="R587" i="15"/>
  <c r="P587" i="15"/>
  <c r="BI585" i="15"/>
  <c r="BH585" i="15"/>
  <c r="BG585" i="15"/>
  <c r="BF585" i="15"/>
  <c r="T585" i="15"/>
  <c r="R585" i="15"/>
  <c r="P585" i="15"/>
  <c r="BI583" i="15"/>
  <c r="BH583" i="15"/>
  <c r="BG583" i="15"/>
  <c r="BF583" i="15"/>
  <c r="T583" i="15"/>
  <c r="R583" i="15"/>
  <c r="P583" i="15"/>
  <c r="BI581" i="15"/>
  <c r="BH581" i="15"/>
  <c r="BG581" i="15"/>
  <c r="BF581" i="15"/>
  <c r="T581" i="15"/>
  <c r="R581" i="15"/>
  <c r="P581" i="15"/>
  <c r="BI579" i="15"/>
  <c r="BH579" i="15"/>
  <c r="BG579" i="15"/>
  <c r="BF579" i="15"/>
  <c r="T579" i="15"/>
  <c r="R579" i="15"/>
  <c r="P579" i="15"/>
  <c r="BI576" i="15"/>
  <c r="BH576" i="15"/>
  <c r="BG576" i="15"/>
  <c r="BF576" i="15"/>
  <c r="T576" i="15"/>
  <c r="R576" i="15"/>
  <c r="P576" i="15"/>
  <c r="BI574" i="15"/>
  <c r="BH574" i="15"/>
  <c r="BG574" i="15"/>
  <c r="BF574" i="15"/>
  <c r="T574" i="15"/>
  <c r="R574" i="15"/>
  <c r="P574" i="15"/>
  <c r="BI572" i="15"/>
  <c r="BH572" i="15"/>
  <c r="BG572" i="15"/>
  <c r="BF572" i="15"/>
  <c r="T572" i="15"/>
  <c r="R572" i="15"/>
  <c r="P572" i="15"/>
  <c r="BI570" i="15"/>
  <c r="BH570" i="15"/>
  <c r="BG570" i="15"/>
  <c r="BF570" i="15"/>
  <c r="T570" i="15"/>
  <c r="R570" i="15"/>
  <c r="P570" i="15"/>
  <c r="BI568" i="15"/>
  <c r="BH568" i="15"/>
  <c r="BG568" i="15"/>
  <c r="BF568" i="15"/>
  <c r="T568" i="15"/>
  <c r="R568" i="15"/>
  <c r="P568" i="15"/>
  <c r="BI566" i="15"/>
  <c r="BH566" i="15"/>
  <c r="BG566" i="15"/>
  <c r="BF566" i="15"/>
  <c r="T566" i="15"/>
  <c r="R566" i="15"/>
  <c r="P566" i="15"/>
  <c r="BI564" i="15"/>
  <c r="BH564" i="15"/>
  <c r="BG564" i="15"/>
  <c r="BF564" i="15"/>
  <c r="T564" i="15"/>
  <c r="R564" i="15"/>
  <c r="P564" i="15"/>
  <c r="BI562" i="15"/>
  <c r="BH562" i="15"/>
  <c r="BG562" i="15"/>
  <c r="BF562" i="15"/>
  <c r="T562" i="15"/>
  <c r="R562" i="15"/>
  <c r="P562" i="15"/>
  <c r="BI560" i="15"/>
  <c r="BH560" i="15"/>
  <c r="BG560" i="15"/>
  <c r="BF560" i="15"/>
  <c r="T560" i="15"/>
  <c r="R560" i="15"/>
  <c r="P560" i="15"/>
  <c r="BI558" i="15"/>
  <c r="BH558" i="15"/>
  <c r="BG558" i="15"/>
  <c r="BF558" i="15"/>
  <c r="T558" i="15"/>
  <c r="R558" i="15"/>
  <c r="P558" i="15"/>
  <c r="BI556" i="15"/>
  <c r="BH556" i="15"/>
  <c r="BG556" i="15"/>
  <c r="BF556" i="15"/>
  <c r="T556" i="15"/>
  <c r="R556" i="15"/>
  <c r="P556" i="15"/>
  <c r="BI553" i="15"/>
  <c r="BH553" i="15"/>
  <c r="BG553" i="15"/>
  <c r="BF553" i="15"/>
  <c r="T553" i="15"/>
  <c r="R553" i="15"/>
  <c r="P553" i="15"/>
  <c r="BI551" i="15"/>
  <c r="BH551" i="15"/>
  <c r="BG551" i="15"/>
  <c r="BF551" i="15"/>
  <c r="T551" i="15"/>
  <c r="R551" i="15"/>
  <c r="P551" i="15"/>
  <c r="BI549" i="15"/>
  <c r="BH549" i="15"/>
  <c r="BG549" i="15"/>
  <c r="BF549" i="15"/>
  <c r="T549" i="15"/>
  <c r="R549" i="15"/>
  <c r="P549" i="15"/>
  <c r="BI547" i="15"/>
  <c r="BH547" i="15"/>
  <c r="BG547" i="15"/>
  <c r="BF547" i="15"/>
  <c r="T547" i="15"/>
  <c r="R547" i="15"/>
  <c r="P547" i="15"/>
  <c r="BI545" i="15"/>
  <c r="BH545" i="15"/>
  <c r="BG545" i="15"/>
  <c r="BF545" i="15"/>
  <c r="T545" i="15"/>
  <c r="R545" i="15"/>
  <c r="P545" i="15"/>
  <c r="BI543" i="15"/>
  <c r="BH543" i="15"/>
  <c r="BG543" i="15"/>
  <c r="BF543" i="15"/>
  <c r="T543" i="15"/>
  <c r="R543" i="15"/>
  <c r="P543" i="15"/>
  <c r="BI541" i="15"/>
  <c r="BH541" i="15"/>
  <c r="BG541" i="15"/>
  <c r="BF541" i="15"/>
  <c r="T541" i="15"/>
  <c r="R541" i="15"/>
  <c r="P541" i="15"/>
  <c r="BI539" i="15"/>
  <c r="BH539" i="15"/>
  <c r="BG539" i="15"/>
  <c r="BF539" i="15"/>
  <c r="T539" i="15"/>
  <c r="R539" i="15"/>
  <c r="P539" i="15"/>
  <c r="BI537" i="15"/>
  <c r="BH537" i="15"/>
  <c r="BG537" i="15"/>
  <c r="BF537" i="15"/>
  <c r="T537" i="15"/>
  <c r="R537" i="15"/>
  <c r="P537" i="15"/>
  <c r="BI535" i="15"/>
  <c r="BH535" i="15"/>
  <c r="BG535" i="15"/>
  <c r="BF535" i="15"/>
  <c r="T535" i="15"/>
  <c r="R535" i="15"/>
  <c r="P535" i="15"/>
  <c r="BI533" i="15"/>
  <c r="BH533" i="15"/>
  <c r="BG533" i="15"/>
  <c r="BF533" i="15"/>
  <c r="T533" i="15"/>
  <c r="R533" i="15"/>
  <c r="P533" i="15"/>
  <c r="BI531" i="15"/>
  <c r="BH531" i="15"/>
  <c r="BG531" i="15"/>
  <c r="BF531" i="15"/>
  <c r="T531" i="15"/>
  <c r="R531" i="15"/>
  <c r="P531" i="15"/>
  <c r="BI529" i="15"/>
  <c r="BH529" i="15"/>
  <c r="BG529" i="15"/>
  <c r="BF529" i="15"/>
  <c r="T529" i="15"/>
  <c r="R529" i="15"/>
  <c r="P529" i="15"/>
  <c r="BI527" i="15"/>
  <c r="BH527" i="15"/>
  <c r="BG527" i="15"/>
  <c r="BF527" i="15"/>
  <c r="T527" i="15"/>
  <c r="R527" i="15"/>
  <c r="P527" i="15"/>
  <c r="BI525" i="15"/>
  <c r="BH525" i="15"/>
  <c r="BG525" i="15"/>
  <c r="BF525" i="15"/>
  <c r="T525" i="15"/>
  <c r="R525" i="15"/>
  <c r="P525" i="15"/>
  <c r="BI523" i="15"/>
  <c r="BH523" i="15"/>
  <c r="BG523" i="15"/>
  <c r="BF523" i="15"/>
  <c r="T523" i="15"/>
  <c r="R523" i="15"/>
  <c r="P523" i="15"/>
  <c r="BI521" i="15"/>
  <c r="BH521" i="15"/>
  <c r="BG521" i="15"/>
  <c r="BF521" i="15"/>
  <c r="T521" i="15"/>
  <c r="R521" i="15"/>
  <c r="P521" i="15"/>
  <c r="BI519" i="15"/>
  <c r="BH519" i="15"/>
  <c r="BG519" i="15"/>
  <c r="BF519" i="15"/>
  <c r="T519" i="15"/>
  <c r="R519" i="15"/>
  <c r="P519" i="15"/>
  <c r="BI517" i="15"/>
  <c r="BH517" i="15"/>
  <c r="BG517" i="15"/>
  <c r="BF517" i="15"/>
  <c r="T517" i="15"/>
  <c r="R517" i="15"/>
  <c r="P517" i="15"/>
  <c r="BI515" i="15"/>
  <c r="BH515" i="15"/>
  <c r="BG515" i="15"/>
  <c r="BF515" i="15"/>
  <c r="T515" i="15"/>
  <c r="R515" i="15"/>
  <c r="P515" i="15"/>
  <c r="BI513" i="15"/>
  <c r="BH513" i="15"/>
  <c r="BG513" i="15"/>
  <c r="BF513" i="15"/>
  <c r="T513" i="15"/>
  <c r="R513" i="15"/>
  <c r="P513" i="15"/>
  <c r="BI511" i="15"/>
  <c r="BH511" i="15"/>
  <c r="BG511" i="15"/>
  <c r="BF511" i="15"/>
  <c r="T511" i="15"/>
  <c r="R511" i="15"/>
  <c r="P511" i="15"/>
  <c r="BI509" i="15"/>
  <c r="BH509" i="15"/>
  <c r="BG509" i="15"/>
  <c r="BF509" i="15"/>
  <c r="T509" i="15"/>
  <c r="R509" i="15"/>
  <c r="P509" i="15"/>
  <c r="BI507" i="15"/>
  <c r="BH507" i="15"/>
  <c r="BG507" i="15"/>
  <c r="BF507" i="15"/>
  <c r="T507" i="15"/>
  <c r="R507" i="15"/>
  <c r="P507" i="15"/>
  <c r="BI505" i="15"/>
  <c r="BH505" i="15"/>
  <c r="BG505" i="15"/>
  <c r="BF505" i="15"/>
  <c r="T505" i="15"/>
  <c r="R505" i="15"/>
  <c r="P505" i="15"/>
  <c r="BI503" i="15"/>
  <c r="BH503" i="15"/>
  <c r="BG503" i="15"/>
  <c r="BF503" i="15"/>
  <c r="T503" i="15"/>
  <c r="R503" i="15"/>
  <c r="P503" i="15"/>
  <c r="BI501" i="15"/>
  <c r="BH501" i="15"/>
  <c r="BG501" i="15"/>
  <c r="BF501" i="15"/>
  <c r="T501" i="15"/>
  <c r="R501" i="15"/>
  <c r="P501" i="15"/>
  <c r="BI499" i="15"/>
  <c r="BH499" i="15"/>
  <c r="BG499" i="15"/>
  <c r="BF499" i="15"/>
  <c r="T499" i="15"/>
  <c r="R499" i="15"/>
  <c r="P499" i="15"/>
  <c r="BI497" i="15"/>
  <c r="BH497" i="15"/>
  <c r="BG497" i="15"/>
  <c r="BF497" i="15"/>
  <c r="T497" i="15"/>
  <c r="R497" i="15"/>
  <c r="P497" i="15"/>
  <c r="BI495" i="15"/>
  <c r="BH495" i="15"/>
  <c r="BG495" i="15"/>
  <c r="BF495" i="15"/>
  <c r="T495" i="15"/>
  <c r="R495" i="15"/>
  <c r="P495" i="15"/>
  <c r="BI493" i="15"/>
  <c r="BH493" i="15"/>
  <c r="BG493" i="15"/>
  <c r="BF493" i="15"/>
  <c r="T493" i="15"/>
  <c r="R493" i="15"/>
  <c r="P493" i="15"/>
  <c r="BI491" i="15"/>
  <c r="BH491" i="15"/>
  <c r="BG491" i="15"/>
  <c r="BF491" i="15"/>
  <c r="T491" i="15"/>
  <c r="R491" i="15"/>
  <c r="P491" i="15"/>
  <c r="BI489" i="15"/>
  <c r="BH489" i="15"/>
  <c r="BG489" i="15"/>
  <c r="BF489" i="15"/>
  <c r="T489" i="15"/>
  <c r="R489" i="15"/>
  <c r="P489" i="15"/>
  <c r="BI487" i="15"/>
  <c r="BH487" i="15"/>
  <c r="BG487" i="15"/>
  <c r="BF487" i="15"/>
  <c r="T487" i="15"/>
  <c r="R487" i="15"/>
  <c r="P487" i="15"/>
  <c r="BI485" i="15"/>
  <c r="BH485" i="15"/>
  <c r="BG485" i="15"/>
  <c r="BF485" i="15"/>
  <c r="T485" i="15"/>
  <c r="R485" i="15"/>
  <c r="P485" i="15"/>
  <c r="BI483" i="15"/>
  <c r="BH483" i="15"/>
  <c r="BG483" i="15"/>
  <c r="BF483" i="15"/>
  <c r="T483" i="15"/>
  <c r="R483" i="15"/>
  <c r="P483" i="15"/>
  <c r="BI481" i="15"/>
  <c r="BH481" i="15"/>
  <c r="BG481" i="15"/>
  <c r="BF481" i="15"/>
  <c r="T481" i="15"/>
  <c r="R481" i="15"/>
  <c r="P481" i="15"/>
  <c r="BI479" i="15"/>
  <c r="BH479" i="15"/>
  <c r="BG479" i="15"/>
  <c r="BF479" i="15"/>
  <c r="T479" i="15"/>
  <c r="R479" i="15"/>
  <c r="P479" i="15"/>
  <c r="BI477" i="15"/>
  <c r="BH477" i="15"/>
  <c r="BG477" i="15"/>
  <c r="BF477" i="15"/>
  <c r="T477" i="15"/>
  <c r="R477" i="15"/>
  <c r="P477" i="15"/>
  <c r="BI475" i="15"/>
  <c r="BH475" i="15"/>
  <c r="BG475" i="15"/>
  <c r="BF475" i="15"/>
  <c r="T475" i="15"/>
  <c r="R475" i="15"/>
  <c r="P475" i="15"/>
  <c r="BI473" i="15"/>
  <c r="BH473" i="15"/>
  <c r="BG473" i="15"/>
  <c r="BF473" i="15"/>
  <c r="T473" i="15"/>
  <c r="R473" i="15"/>
  <c r="P473" i="15"/>
  <c r="BI471" i="15"/>
  <c r="BH471" i="15"/>
  <c r="BG471" i="15"/>
  <c r="BF471" i="15"/>
  <c r="T471" i="15"/>
  <c r="R471" i="15"/>
  <c r="P471" i="15"/>
  <c r="BI469" i="15"/>
  <c r="BH469" i="15"/>
  <c r="BG469" i="15"/>
  <c r="BF469" i="15"/>
  <c r="T469" i="15"/>
  <c r="R469" i="15"/>
  <c r="P469" i="15"/>
  <c r="BI467" i="15"/>
  <c r="BH467" i="15"/>
  <c r="BG467" i="15"/>
  <c r="BF467" i="15"/>
  <c r="T467" i="15"/>
  <c r="R467" i="15"/>
  <c r="P467" i="15"/>
  <c r="BI465" i="15"/>
  <c r="BH465" i="15"/>
  <c r="BG465" i="15"/>
  <c r="BF465" i="15"/>
  <c r="T465" i="15"/>
  <c r="R465" i="15"/>
  <c r="P465" i="15"/>
  <c r="BI461" i="15"/>
  <c r="BH461" i="15"/>
  <c r="BG461" i="15"/>
  <c r="BF461" i="15"/>
  <c r="T461" i="15"/>
  <c r="R461" i="15"/>
  <c r="P461" i="15"/>
  <c r="BI459" i="15"/>
  <c r="BH459" i="15"/>
  <c r="BG459" i="15"/>
  <c r="BF459" i="15"/>
  <c r="T459" i="15"/>
  <c r="R459" i="15"/>
  <c r="P459" i="15"/>
  <c r="BI457" i="15"/>
  <c r="BH457" i="15"/>
  <c r="BG457" i="15"/>
  <c r="BF457" i="15"/>
  <c r="T457" i="15"/>
  <c r="R457" i="15"/>
  <c r="P457" i="15"/>
  <c r="BI455" i="15"/>
  <c r="BH455" i="15"/>
  <c r="BG455" i="15"/>
  <c r="BF455" i="15"/>
  <c r="T455" i="15"/>
  <c r="R455" i="15"/>
  <c r="P455" i="15"/>
  <c r="BI453" i="15"/>
  <c r="BH453" i="15"/>
  <c r="BG453" i="15"/>
  <c r="BF453" i="15"/>
  <c r="T453" i="15"/>
  <c r="R453" i="15"/>
  <c r="P453" i="15"/>
  <c r="BI451" i="15"/>
  <c r="BH451" i="15"/>
  <c r="BG451" i="15"/>
  <c r="BF451" i="15"/>
  <c r="T451" i="15"/>
  <c r="R451" i="15"/>
  <c r="P451" i="15"/>
  <c r="BI449" i="15"/>
  <c r="BH449" i="15"/>
  <c r="BG449" i="15"/>
  <c r="BF449" i="15"/>
  <c r="T449" i="15"/>
  <c r="R449" i="15"/>
  <c r="P449" i="15"/>
  <c r="BI447" i="15"/>
  <c r="BH447" i="15"/>
  <c r="BG447" i="15"/>
  <c r="BF447" i="15"/>
  <c r="T447" i="15"/>
  <c r="R447" i="15"/>
  <c r="P447" i="15"/>
  <c r="BI445" i="15"/>
  <c r="BH445" i="15"/>
  <c r="BG445" i="15"/>
  <c r="BF445" i="15"/>
  <c r="T445" i="15"/>
  <c r="R445" i="15"/>
  <c r="P445" i="15"/>
  <c r="BI443" i="15"/>
  <c r="BH443" i="15"/>
  <c r="BG443" i="15"/>
  <c r="BF443" i="15"/>
  <c r="T443" i="15"/>
  <c r="R443" i="15"/>
  <c r="P443" i="15"/>
  <c r="BI441" i="15"/>
  <c r="BH441" i="15"/>
  <c r="BG441" i="15"/>
  <c r="BF441" i="15"/>
  <c r="T441" i="15"/>
  <c r="R441" i="15"/>
  <c r="P441" i="15"/>
  <c r="BI439" i="15"/>
  <c r="BH439" i="15"/>
  <c r="BG439" i="15"/>
  <c r="BF439" i="15"/>
  <c r="T439" i="15"/>
  <c r="R439" i="15"/>
  <c r="P439" i="15"/>
  <c r="BI436" i="15"/>
  <c r="BH436" i="15"/>
  <c r="BG436" i="15"/>
  <c r="BF436" i="15"/>
  <c r="T436" i="15"/>
  <c r="R436" i="15"/>
  <c r="P436" i="15"/>
  <c r="BI434" i="15"/>
  <c r="BH434" i="15"/>
  <c r="BG434" i="15"/>
  <c r="BF434" i="15"/>
  <c r="T434" i="15"/>
  <c r="R434" i="15"/>
  <c r="P434" i="15"/>
  <c r="BI432" i="15"/>
  <c r="BH432" i="15"/>
  <c r="BG432" i="15"/>
  <c r="BF432" i="15"/>
  <c r="T432" i="15"/>
  <c r="R432" i="15"/>
  <c r="P432" i="15"/>
  <c r="BI430" i="15"/>
  <c r="BH430" i="15"/>
  <c r="BG430" i="15"/>
  <c r="BF430" i="15"/>
  <c r="T430" i="15"/>
  <c r="R430" i="15"/>
  <c r="P430" i="15"/>
  <c r="BI428" i="15"/>
  <c r="BH428" i="15"/>
  <c r="BG428" i="15"/>
  <c r="BF428" i="15"/>
  <c r="T428" i="15"/>
  <c r="R428" i="15"/>
  <c r="P428" i="15"/>
  <c r="BI426" i="15"/>
  <c r="BH426" i="15"/>
  <c r="BG426" i="15"/>
  <c r="BF426" i="15"/>
  <c r="T426" i="15"/>
  <c r="R426" i="15"/>
  <c r="P426" i="15"/>
  <c r="BI424" i="15"/>
  <c r="BH424" i="15"/>
  <c r="BG424" i="15"/>
  <c r="BF424" i="15"/>
  <c r="T424" i="15"/>
  <c r="R424" i="15"/>
  <c r="P424" i="15"/>
  <c r="BI422" i="15"/>
  <c r="BH422" i="15"/>
  <c r="BG422" i="15"/>
  <c r="BF422" i="15"/>
  <c r="T422" i="15"/>
  <c r="R422" i="15"/>
  <c r="P422" i="15"/>
  <c r="BI420" i="15"/>
  <c r="BH420" i="15"/>
  <c r="BG420" i="15"/>
  <c r="BF420" i="15"/>
  <c r="T420" i="15"/>
  <c r="R420" i="15"/>
  <c r="P420" i="15"/>
  <c r="BI418" i="15"/>
  <c r="BH418" i="15"/>
  <c r="BG418" i="15"/>
  <c r="BF418" i="15"/>
  <c r="T418" i="15"/>
  <c r="R418" i="15"/>
  <c r="P418" i="15"/>
  <c r="BI416" i="15"/>
  <c r="BH416" i="15"/>
  <c r="BG416" i="15"/>
  <c r="BF416" i="15"/>
  <c r="T416" i="15"/>
  <c r="R416" i="15"/>
  <c r="P416" i="15"/>
  <c r="BI414" i="15"/>
  <c r="BH414" i="15"/>
  <c r="BG414" i="15"/>
  <c r="BF414" i="15"/>
  <c r="T414" i="15"/>
  <c r="R414" i="15"/>
  <c r="P414" i="15"/>
  <c r="BI412" i="15"/>
  <c r="BH412" i="15"/>
  <c r="BG412" i="15"/>
  <c r="BF412" i="15"/>
  <c r="T412" i="15"/>
  <c r="R412" i="15"/>
  <c r="P412" i="15"/>
  <c r="BI410" i="15"/>
  <c r="BH410" i="15"/>
  <c r="BG410" i="15"/>
  <c r="BF410" i="15"/>
  <c r="T410" i="15"/>
  <c r="R410" i="15"/>
  <c r="P410" i="15"/>
  <c r="BI408" i="15"/>
  <c r="BH408" i="15"/>
  <c r="BG408" i="15"/>
  <c r="BF408" i="15"/>
  <c r="T408" i="15"/>
  <c r="R408" i="15"/>
  <c r="P408" i="15"/>
  <c r="BI406" i="15"/>
  <c r="BH406" i="15"/>
  <c r="BG406" i="15"/>
  <c r="BF406" i="15"/>
  <c r="T406" i="15"/>
  <c r="R406" i="15"/>
  <c r="P406" i="15"/>
  <c r="BI404" i="15"/>
  <c r="BH404" i="15"/>
  <c r="BG404" i="15"/>
  <c r="BF404" i="15"/>
  <c r="T404" i="15"/>
  <c r="R404" i="15"/>
  <c r="P404" i="15"/>
  <c r="BI402" i="15"/>
  <c r="BH402" i="15"/>
  <c r="BG402" i="15"/>
  <c r="BF402" i="15"/>
  <c r="T402" i="15"/>
  <c r="R402" i="15"/>
  <c r="P402" i="15"/>
  <c r="BI400" i="15"/>
  <c r="BH400" i="15"/>
  <c r="BG400" i="15"/>
  <c r="BF400" i="15"/>
  <c r="T400" i="15"/>
  <c r="R400" i="15"/>
  <c r="P400" i="15"/>
  <c r="BI398" i="15"/>
  <c r="BH398" i="15"/>
  <c r="BG398" i="15"/>
  <c r="BF398" i="15"/>
  <c r="T398" i="15"/>
  <c r="R398" i="15"/>
  <c r="P398" i="15"/>
  <c r="BI395" i="15"/>
  <c r="BH395" i="15"/>
  <c r="BG395" i="15"/>
  <c r="BF395" i="15"/>
  <c r="T395" i="15"/>
  <c r="R395" i="15"/>
  <c r="P395" i="15"/>
  <c r="BI393" i="15"/>
  <c r="BH393" i="15"/>
  <c r="BG393" i="15"/>
  <c r="BF393" i="15"/>
  <c r="T393" i="15"/>
  <c r="R393" i="15"/>
  <c r="P393" i="15"/>
  <c r="BI391" i="15"/>
  <c r="BH391" i="15"/>
  <c r="BG391" i="15"/>
  <c r="BF391" i="15"/>
  <c r="T391" i="15"/>
  <c r="R391" i="15"/>
  <c r="P391" i="15"/>
  <c r="BI389" i="15"/>
  <c r="BH389" i="15"/>
  <c r="BG389" i="15"/>
  <c r="BF389" i="15"/>
  <c r="T389" i="15"/>
  <c r="R389" i="15"/>
  <c r="P389" i="15"/>
  <c r="BI387" i="15"/>
  <c r="BH387" i="15"/>
  <c r="BG387" i="15"/>
  <c r="BF387" i="15"/>
  <c r="T387" i="15"/>
  <c r="R387" i="15"/>
  <c r="P387" i="15"/>
  <c r="BI385" i="15"/>
  <c r="BH385" i="15"/>
  <c r="BG385" i="15"/>
  <c r="BF385" i="15"/>
  <c r="T385" i="15"/>
  <c r="R385" i="15"/>
  <c r="P385" i="15"/>
  <c r="BI383" i="15"/>
  <c r="BH383" i="15"/>
  <c r="BG383" i="15"/>
  <c r="BF383" i="15"/>
  <c r="T383" i="15"/>
  <c r="R383" i="15"/>
  <c r="P383" i="15"/>
  <c r="BI381" i="15"/>
  <c r="BH381" i="15"/>
  <c r="BG381" i="15"/>
  <c r="BF381" i="15"/>
  <c r="T381" i="15"/>
  <c r="R381" i="15"/>
  <c r="P381" i="15"/>
  <c r="BI379" i="15"/>
  <c r="BH379" i="15"/>
  <c r="BG379" i="15"/>
  <c r="BF379" i="15"/>
  <c r="T379" i="15"/>
  <c r="R379" i="15"/>
  <c r="P379" i="15"/>
  <c r="BI377" i="15"/>
  <c r="BH377" i="15"/>
  <c r="BG377" i="15"/>
  <c r="BF377" i="15"/>
  <c r="T377" i="15"/>
  <c r="R377" i="15"/>
  <c r="P377" i="15"/>
  <c r="BI375" i="15"/>
  <c r="BH375" i="15"/>
  <c r="BG375" i="15"/>
  <c r="BF375" i="15"/>
  <c r="T375" i="15"/>
  <c r="R375" i="15"/>
  <c r="P375" i="15"/>
  <c r="BI373" i="15"/>
  <c r="BH373" i="15"/>
  <c r="BG373" i="15"/>
  <c r="BF373" i="15"/>
  <c r="T373" i="15"/>
  <c r="R373" i="15"/>
  <c r="P373" i="15"/>
  <c r="BI371" i="15"/>
  <c r="BH371" i="15"/>
  <c r="BG371" i="15"/>
  <c r="BF371" i="15"/>
  <c r="T371" i="15"/>
  <c r="R371" i="15"/>
  <c r="P371" i="15"/>
  <c r="BI369" i="15"/>
  <c r="BH369" i="15"/>
  <c r="BG369" i="15"/>
  <c r="BF369" i="15"/>
  <c r="T369" i="15"/>
  <c r="R369" i="15"/>
  <c r="P369" i="15"/>
  <c r="BI367" i="15"/>
  <c r="BH367" i="15"/>
  <c r="BG367" i="15"/>
  <c r="BF367" i="15"/>
  <c r="T367" i="15"/>
  <c r="R367" i="15"/>
  <c r="P367" i="15"/>
  <c r="BI365" i="15"/>
  <c r="BH365" i="15"/>
  <c r="BG365" i="15"/>
  <c r="BF365" i="15"/>
  <c r="T365" i="15"/>
  <c r="R365" i="15"/>
  <c r="P365" i="15"/>
  <c r="BI363" i="15"/>
  <c r="BH363" i="15"/>
  <c r="BG363" i="15"/>
  <c r="BF363" i="15"/>
  <c r="T363" i="15"/>
  <c r="R363" i="15"/>
  <c r="P363" i="15"/>
  <c r="BI361" i="15"/>
  <c r="BH361" i="15"/>
  <c r="BG361" i="15"/>
  <c r="BF361" i="15"/>
  <c r="T361" i="15"/>
  <c r="R361" i="15"/>
  <c r="P361" i="15"/>
  <c r="BI358" i="15"/>
  <c r="BH358" i="15"/>
  <c r="BG358" i="15"/>
  <c r="BF358" i="15"/>
  <c r="T358" i="15"/>
  <c r="R358" i="15"/>
  <c r="P358" i="15"/>
  <c r="BI356" i="15"/>
  <c r="BH356" i="15"/>
  <c r="BG356" i="15"/>
  <c r="BF356" i="15"/>
  <c r="T356" i="15"/>
  <c r="R356" i="15"/>
  <c r="P356" i="15"/>
  <c r="BI354" i="15"/>
  <c r="BH354" i="15"/>
  <c r="BG354" i="15"/>
  <c r="BF354" i="15"/>
  <c r="T354" i="15"/>
  <c r="R354" i="15"/>
  <c r="P354" i="15"/>
  <c r="BI352" i="15"/>
  <c r="BH352" i="15"/>
  <c r="BG352" i="15"/>
  <c r="BF352" i="15"/>
  <c r="T352" i="15"/>
  <c r="R352" i="15"/>
  <c r="P352" i="15"/>
  <c r="BI350" i="15"/>
  <c r="BH350" i="15"/>
  <c r="BG350" i="15"/>
  <c r="BF350" i="15"/>
  <c r="T350" i="15"/>
  <c r="R350" i="15"/>
  <c r="P350" i="15"/>
  <c r="BI348" i="15"/>
  <c r="BH348" i="15"/>
  <c r="BG348" i="15"/>
  <c r="BF348" i="15"/>
  <c r="T348" i="15"/>
  <c r="R348" i="15"/>
  <c r="P348" i="15"/>
  <c r="BI346" i="15"/>
  <c r="BH346" i="15"/>
  <c r="BG346" i="15"/>
  <c r="BF346" i="15"/>
  <c r="T346" i="15"/>
  <c r="R346" i="15"/>
  <c r="P346" i="15"/>
  <c r="BI344" i="15"/>
  <c r="BH344" i="15"/>
  <c r="BG344" i="15"/>
  <c r="BF344" i="15"/>
  <c r="T344" i="15"/>
  <c r="R344" i="15"/>
  <c r="P344" i="15"/>
  <c r="BI342" i="15"/>
  <c r="BH342" i="15"/>
  <c r="BG342" i="15"/>
  <c r="BF342" i="15"/>
  <c r="T342" i="15"/>
  <c r="R342" i="15"/>
  <c r="P342" i="15"/>
  <c r="BI340" i="15"/>
  <c r="BH340" i="15"/>
  <c r="BG340" i="15"/>
  <c r="BF340" i="15"/>
  <c r="T340" i="15"/>
  <c r="R340" i="15"/>
  <c r="P340" i="15"/>
  <c r="BI338" i="15"/>
  <c r="BH338" i="15"/>
  <c r="BG338" i="15"/>
  <c r="BF338" i="15"/>
  <c r="T338" i="15"/>
  <c r="R338" i="15"/>
  <c r="P338" i="15"/>
  <c r="BI336" i="15"/>
  <c r="BH336" i="15"/>
  <c r="BG336" i="15"/>
  <c r="BF336" i="15"/>
  <c r="T336" i="15"/>
  <c r="R336" i="15"/>
  <c r="P336" i="15"/>
  <c r="BI334" i="15"/>
  <c r="BH334" i="15"/>
  <c r="BG334" i="15"/>
  <c r="BF334" i="15"/>
  <c r="T334" i="15"/>
  <c r="R334" i="15"/>
  <c r="P334" i="15"/>
  <c r="BI332" i="15"/>
  <c r="BH332" i="15"/>
  <c r="BG332" i="15"/>
  <c r="BF332" i="15"/>
  <c r="T332" i="15"/>
  <c r="R332" i="15"/>
  <c r="P332" i="15"/>
  <c r="BI330" i="15"/>
  <c r="BH330" i="15"/>
  <c r="BG330" i="15"/>
  <c r="BF330" i="15"/>
  <c r="T330" i="15"/>
  <c r="R330" i="15"/>
  <c r="P330" i="15"/>
  <c r="BI328" i="15"/>
  <c r="BH328" i="15"/>
  <c r="BG328" i="15"/>
  <c r="BF328" i="15"/>
  <c r="T328" i="15"/>
  <c r="R328" i="15"/>
  <c r="P328" i="15"/>
  <c r="BI326" i="15"/>
  <c r="BH326" i="15"/>
  <c r="BG326" i="15"/>
  <c r="BF326" i="15"/>
  <c r="T326" i="15"/>
  <c r="R326" i="15"/>
  <c r="P326" i="15"/>
  <c r="BI324" i="15"/>
  <c r="BH324" i="15"/>
  <c r="BG324" i="15"/>
  <c r="BF324" i="15"/>
  <c r="T324" i="15"/>
  <c r="R324" i="15"/>
  <c r="P324" i="15"/>
  <c r="BI322" i="15"/>
  <c r="BH322" i="15"/>
  <c r="BG322" i="15"/>
  <c r="BF322" i="15"/>
  <c r="T322" i="15"/>
  <c r="R322" i="15"/>
  <c r="P322" i="15"/>
  <c r="BI320" i="15"/>
  <c r="BH320" i="15"/>
  <c r="BG320" i="15"/>
  <c r="BF320" i="15"/>
  <c r="T320" i="15"/>
  <c r="R320" i="15"/>
  <c r="P320" i="15"/>
  <c r="BI318" i="15"/>
  <c r="BH318" i="15"/>
  <c r="BG318" i="15"/>
  <c r="BF318" i="15"/>
  <c r="T318" i="15"/>
  <c r="R318" i="15"/>
  <c r="P318" i="15"/>
  <c r="BI316" i="15"/>
  <c r="BH316" i="15"/>
  <c r="BG316" i="15"/>
  <c r="BF316" i="15"/>
  <c r="T316" i="15"/>
  <c r="R316" i="15"/>
  <c r="P316" i="15"/>
  <c r="BI314" i="15"/>
  <c r="BH314" i="15"/>
  <c r="BG314" i="15"/>
  <c r="BF314" i="15"/>
  <c r="T314" i="15"/>
  <c r="R314" i="15"/>
  <c r="P314" i="15"/>
  <c r="BI312" i="15"/>
  <c r="BH312" i="15"/>
  <c r="BG312" i="15"/>
  <c r="BF312" i="15"/>
  <c r="T312" i="15"/>
  <c r="R312" i="15"/>
  <c r="P312" i="15"/>
  <c r="BI310" i="15"/>
  <c r="BH310" i="15"/>
  <c r="BG310" i="15"/>
  <c r="BF310" i="15"/>
  <c r="T310" i="15"/>
  <c r="R310" i="15"/>
  <c r="P310" i="15"/>
  <c r="BI308" i="15"/>
  <c r="BH308" i="15"/>
  <c r="BG308" i="15"/>
  <c r="BF308" i="15"/>
  <c r="T308" i="15"/>
  <c r="R308" i="15"/>
  <c r="P308" i="15"/>
  <c r="BI306" i="15"/>
  <c r="BH306" i="15"/>
  <c r="BG306" i="15"/>
  <c r="BF306" i="15"/>
  <c r="T306" i="15"/>
  <c r="R306" i="15"/>
  <c r="P306" i="15"/>
  <c r="BI304" i="15"/>
  <c r="BH304" i="15"/>
  <c r="BG304" i="15"/>
  <c r="BF304" i="15"/>
  <c r="T304" i="15"/>
  <c r="R304" i="15"/>
  <c r="P304" i="15"/>
  <c r="BI302" i="15"/>
  <c r="BH302" i="15"/>
  <c r="BG302" i="15"/>
  <c r="BF302" i="15"/>
  <c r="T302" i="15"/>
  <c r="R302" i="15"/>
  <c r="P302" i="15"/>
  <c r="BI300" i="15"/>
  <c r="BH300" i="15"/>
  <c r="BG300" i="15"/>
  <c r="BF300" i="15"/>
  <c r="T300" i="15"/>
  <c r="R300" i="15"/>
  <c r="P300" i="15"/>
  <c r="BI298" i="15"/>
  <c r="BH298" i="15"/>
  <c r="BG298" i="15"/>
  <c r="BF298" i="15"/>
  <c r="T298" i="15"/>
  <c r="R298" i="15"/>
  <c r="P298" i="15"/>
  <c r="BI296" i="15"/>
  <c r="BH296" i="15"/>
  <c r="BG296" i="15"/>
  <c r="BF296" i="15"/>
  <c r="T296" i="15"/>
  <c r="R296" i="15"/>
  <c r="P296" i="15"/>
  <c r="BI294" i="15"/>
  <c r="BH294" i="15"/>
  <c r="BG294" i="15"/>
  <c r="BF294" i="15"/>
  <c r="T294" i="15"/>
  <c r="R294" i="15"/>
  <c r="P294" i="15"/>
  <c r="BI292" i="15"/>
  <c r="BH292" i="15"/>
  <c r="BG292" i="15"/>
  <c r="BF292" i="15"/>
  <c r="T292" i="15"/>
  <c r="R292" i="15"/>
  <c r="P292" i="15"/>
  <c r="BI290" i="15"/>
  <c r="BH290" i="15"/>
  <c r="BG290" i="15"/>
  <c r="BF290" i="15"/>
  <c r="T290" i="15"/>
  <c r="R290" i="15"/>
  <c r="P290" i="15"/>
  <c r="BI288" i="15"/>
  <c r="BH288" i="15"/>
  <c r="BG288" i="15"/>
  <c r="BF288" i="15"/>
  <c r="T288" i="15"/>
  <c r="R288" i="15"/>
  <c r="P288" i="15"/>
  <c r="BI286" i="15"/>
  <c r="BH286" i="15"/>
  <c r="BG286" i="15"/>
  <c r="BF286" i="15"/>
  <c r="T286" i="15"/>
  <c r="R286" i="15"/>
  <c r="P286" i="15"/>
  <c r="BI284" i="15"/>
  <c r="BH284" i="15"/>
  <c r="BG284" i="15"/>
  <c r="BF284" i="15"/>
  <c r="T284" i="15"/>
  <c r="R284" i="15"/>
  <c r="P284" i="15"/>
  <c r="BI282" i="15"/>
  <c r="BH282" i="15"/>
  <c r="BG282" i="15"/>
  <c r="BF282" i="15"/>
  <c r="T282" i="15"/>
  <c r="R282" i="15"/>
  <c r="P282" i="15"/>
  <c r="BI280" i="15"/>
  <c r="BH280" i="15"/>
  <c r="BG280" i="15"/>
  <c r="BF280" i="15"/>
  <c r="T280" i="15"/>
  <c r="R280" i="15"/>
  <c r="P280" i="15"/>
  <c r="BI278" i="15"/>
  <c r="BH278" i="15"/>
  <c r="BG278" i="15"/>
  <c r="BF278" i="15"/>
  <c r="T278" i="15"/>
  <c r="R278" i="15"/>
  <c r="P278" i="15"/>
  <c r="BI276" i="15"/>
  <c r="BH276" i="15"/>
  <c r="BG276" i="15"/>
  <c r="BF276" i="15"/>
  <c r="T276" i="15"/>
  <c r="R276" i="15"/>
  <c r="P276" i="15"/>
  <c r="BI274" i="15"/>
  <c r="BH274" i="15"/>
  <c r="BG274" i="15"/>
  <c r="BF274" i="15"/>
  <c r="T274" i="15"/>
  <c r="R274" i="15"/>
  <c r="P274" i="15"/>
  <c r="BI272" i="15"/>
  <c r="BH272" i="15"/>
  <c r="BG272" i="15"/>
  <c r="BF272" i="15"/>
  <c r="T272" i="15"/>
  <c r="R272" i="15"/>
  <c r="P272" i="15"/>
  <c r="BI270" i="15"/>
  <c r="BH270" i="15"/>
  <c r="BG270" i="15"/>
  <c r="BF270" i="15"/>
  <c r="T270" i="15"/>
  <c r="R270" i="15"/>
  <c r="P270" i="15"/>
  <c r="BI268" i="15"/>
  <c r="BH268" i="15"/>
  <c r="BG268" i="15"/>
  <c r="BF268" i="15"/>
  <c r="T268" i="15"/>
  <c r="R268" i="15"/>
  <c r="P268" i="15"/>
  <c r="BI266" i="15"/>
  <c r="BH266" i="15"/>
  <c r="BG266" i="15"/>
  <c r="BF266" i="15"/>
  <c r="T266" i="15"/>
  <c r="R266" i="15"/>
  <c r="P266" i="15"/>
  <c r="BI264" i="15"/>
  <c r="BH264" i="15"/>
  <c r="BG264" i="15"/>
  <c r="BF264" i="15"/>
  <c r="T264" i="15"/>
  <c r="R264" i="15"/>
  <c r="P264" i="15"/>
  <c r="BI262" i="15"/>
  <c r="BH262" i="15"/>
  <c r="BG262" i="15"/>
  <c r="BF262" i="15"/>
  <c r="T262" i="15"/>
  <c r="R262" i="15"/>
  <c r="P262" i="15"/>
  <c r="BI260" i="15"/>
  <c r="BH260" i="15"/>
  <c r="BG260" i="15"/>
  <c r="BF260" i="15"/>
  <c r="T260" i="15"/>
  <c r="R260" i="15"/>
  <c r="P260" i="15"/>
  <c r="BI258" i="15"/>
  <c r="BH258" i="15"/>
  <c r="BG258" i="15"/>
  <c r="BF258" i="15"/>
  <c r="T258" i="15"/>
  <c r="R258" i="15"/>
  <c r="P258" i="15"/>
  <c r="BI256" i="15"/>
  <c r="BH256" i="15"/>
  <c r="BG256" i="15"/>
  <c r="BF256" i="15"/>
  <c r="T256" i="15"/>
  <c r="R256" i="15"/>
  <c r="P256" i="15"/>
  <c r="BI254" i="15"/>
  <c r="BH254" i="15"/>
  <c r="BG254" i="15"/>
  <c r="BF254" i="15"/>
  <c r="T254" i="15"/>
  <c r="R254" i="15"/>
  <c r="P254" i="15"/>
  <c r="BI252" i="15"/>
  <c r="BH252" i="15"/>
  <c r="BG252" i="15"/>
  <c r="BF252" i="15"/>
  <c r="T252" i="15"/>
  <c r="R252" i="15"/>
  <c r="P252" i="15"/>
  <c r="BI250" i="15"/>
  <c r="BH250" i="15"/>
  <c r="BG250" i="15"/>
  <c r="BF250" i="15"/>
  <c r="T250" i="15"/>
  <c r="R250" i="15"/>
  <c r="P250" i="15"/>
  <c r="BI248" i="15"/>
  <c r="BH248" i="15"/>
  <c r="BG248" i="15"/>
  <c r="BF248" i="15"/>
  <c r="T248" i="15"/>
  <c r="R248" i="15"/>
  <c r="P248" i="15"/>
  <c r="BI246" i="15"/>
  <c r="BH246" i="15"/>
  <c r="BG246" i="15"/>
  <c r="BF246" i="15"/>
  <c r="T246" i="15"/>
  <c r="R246" i="15"/>
  <c r="P246" i="15"/>
  <c r="BI244" i="15"/>
  <c r="BH244" i="15"/>
  <c r="BG244" i="15"/>
  <c r="BF244" i="15"/>
  <c r="T244" i="15"/>
  <c r="R244" i="15"/>
  <c r="P244" i="15"/>
  <c r="BI242" i="15"/>
  <c r="BH242" i="15"/>
  <c r="BG242" i="15"/>
  <c r="BF242" i="15"/>
  <c r="T242" i="15"/>
  <c r="R242" i="15"/>
  <c r="P242" i="15"/>
  <c r="BI240" i="15"/>
  <c r="BH240" i="15"/>
  <c r="BG240" i="15"/>
  <c r="BF240" i="15"/>
  <c r="T240" i="15"/>
  <c r="R240" i="15"/>
  <c r="P240" i="15"/>
  <c r="BI238" i="15"/>
  <c r="BH238" i="15"/>
  <c r="BG238" i="15"/>
  <c r="BF238" i="15"/>
  <c r="T238" i="15"/>
  <c r="R238" i="15"/>
  <c r="P238" i="15"/>
  <c r="BI236" i="15"/>
  <c r="BH236" i="15"/>
  <c r="BG236" i="15"/>
  <c r="BF236" i="15"/>
  <c r="T236" i="15"/>
  <c r="R236" i="15"/>
  <c r="P236" i="15"/>
  <c r="BI234" i="15"/>
  <c r="BH234" i="15"/>
  <c r="BG234" i="15"/>
  <c r="BF234" i="15"/>
  <c r="T234" i="15"/>
  <c r="R234" i="15"/>
  <c r="P234" i="15"/>
  <c r="BI232" i="15"/>
  <c r="BH232" i="15"/>
  <c r="BG232" i="15"/>
  <c r="BF232" i="15"/>
  <c r="T232" i="15"/>
  <c r="R232" i="15"/>
  <c r="P232" i="15"/>
  <c r="BI230" i="15"/>
  <c r="BH230" i="15"/>
  <c r="BG230" i="15"/>
  <c r="BF230" i="15"/>
  <c r="T230" i="15"/>
  <c r="R230" i="15"/>
  <c r="P230" i="15"/>
  <c r="BI228" i="15"/>
  <c r="BH228" i="15"/>
  <c r="BG228" i="15"/>
  <c r="BF228" i="15"/>
  <c r="T228" i="15"/>
  <c r="R228" i="15"/>
  <c r="P228" i="15"/>
  <c r="BI226" i="15"/>
  <c r="BH226" i="15"/>
  <c r="BG226" i="15"/>
  <c r="BF226" i="15"/>
  <c r="T226" i="15"/>
  <c r="R226" i="15"/>
  <c r="P226" i="15"/>
  <c r="BI224" i="15"/>
  <c r="BH224" i="15"/>
  <c r="BG224" i="15"/>
  <c r="BF224" i="15"/>
  <c r="T224" i="15"/>
  <c r="R224" i="15"/>
  <c r="P224" i="15"/>
  <c r="BI222" i="15"/>
  <c r="BH222" i="15"/>
  <c r="BG222" i="15"/>
  <c r="BF222" i="15"/>
  <c r="T222" i="15"/>
  <c r="R222" i="15"/>
  <c r="P222" i="15"/>
  <c r="BI220" i="15"/>
  <c r="BH220" i="15"/>
  <c r="BG220" i="15"/>
  <c r="BF220" i="15"/>
  <c r="T220" i="15"/>
  <c r="R220" i="15"/>
  <c r="P220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2" i="15"/>
  <c r="BH212" i="15"/>
  <c r="BG212" i="15"/>
  <c r="BF212" i="15"/>
  <c r="T212" i="15"/>
  <c r="R212" i="15"/>
  <c r="P212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4" i="15"/>
  <c r="BH194" i="15"/>
  <c r="BG194" i="15"/>
  <c r="BF194" i="15"/>
  <c r="T194" i="15"/>
  <c r="R194" i="15"/>
  <c r="P194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2" i="15"/>
  <c r="BH172" i="15"/>
  <c r="BG172" i="15"/>
  <c r="BF172" i="15"/>
  <c r="T172" i="15"/>
  <c r="R172" i="15"/>
  <c r="P172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F138" i="15"/>
  <c r="E136" i="15"/>
  <c r="BI121" i="15"/>
  <c r="BH121" i="15"/>
  <c r="BG121" i="15"/>
  <c r="BF121" i="15"/>
  <c r="BI120" i="15"/>
  <c r="BH120" i="15"/>
  <c r="BG120" i="15"/>
  <c r="BF120" i="15"/>
  <c r="BE120" i="15"/>
  <c r="BI119" i="15"/>
  <c r="BH119" i="15"/>
  <c r="BG119" i="15"/>
  <c r="BF119" i="15"/>
  <c r="BE119" i="15"/>
  <c r="BI118" i="15"/>
  <c r="BH118" i="15"/>
  <c r="BG118" i="15"/>
  <c r="BF118" i="15"/>
  <c r="BE118" i="15"/>
  <c r="BI117" i="15"/>
  <c r="BH117" i="15"/>
  <c r="BG117" i="15"/>
  <c r="BF117" i="15"/>
  <c r="BE117" i="15"/>
  <c r="BI116" i="15"/>
  <c r="BH116" i="15"/>
  <c r="BG116" i="15"/>
  <c r="BF116" i="15"/>
  <c r="BE116" i="15"/>
  <c r="F91" i="15"/>
  <c r="E89" i="15"/>
  <c r="J26" i="15"/>
  <c r="E26" i="15"/>
  <c r="J94" i="15" s="1"/>
  <c r="J25" i="15"/>
  <c r="J23" i="15"/>
  <c r="E23" i="15"/>
  <c r="J140" i="15" s="1"/>
  <c r="J22" i="15"/>
  <c r="J20" i="15"/>
  <c r="E20" i="15"/>
  <c r="F141" i="15" s="1"/>
  <c r="J19" i="15"/>
  <c r="J17" i="15"/>
  <c r="E17" i="15"/>
  <c r="F140" i="15" s="1"/>
  <c r="J16" i="15"/>
  <c r="J14" i="15"/>
  <c r="J138" i="15" s="1"/>
  <c r="E7" i="15"/>
  <c r="E85" i="15" s="1"/>
  <c r="J41" i="14"/>
  <c r="J40" i="14"/>
  <c r="AY112" i="1" s="1"/>
  <c r="J39" i="14"/>
  <c r="AX112" i="1" s="1"/>
  <c r="BI265" i="14"/>
  <c r="BH265" i="14"/>
  <c r="BG265" i="14"/>
  <c r="BF265" i="14"/>
  <c r="T265" i="14"/>
  <c r="R265" i="14"/>
  <c r="P265" i="14"/>
  <c r="BI263" i="14"/>
  <c r="BH263" i="14"/>
  <c r="BG263" i="14"/>
  <c r="BF263" i="14"/>
  <c r="T263" i="14"/>
  <c r="R263" i="14"/>
  <c r="P263" i="14"/>
  <c r="BI259" i="14"/>
  <c r="BH259" i="14"/>
  <c r="BG259" i="14"/>
  <c r="BF259" i="14"/>
  <c r="T259" i="14"/>
  <c r="R259" i="14"/>
  <c r="P259" i="14"/>
  <c r="BI257" i="14"/>
  <c r="BH257" i="14"/>
  <c r="BG257" i="14"/>
  <c r="BF257" i="14"/>
  <c r="T257" i="14"/>
  <c r="R257" i="14"/>
  <c r="P257" i="14"/>
  <c r="BI255" i="14"/>
  <c r="BH255" i="14"/>
  <c r="BG255" i="14"/>
  <c r="BF255" i="14"/>
  <c r="T255" i="14"/>
  <c r="R255" i="14"/>
  <c r="P255" i="14"/>
  <c r="BI253" i="14"/>
  <c r="BH253" i="14"/>
  <c r="BG253" i="14"/>
  <c r="BF253" i="14"/>
  <c r="T253" i="14"/>
  <c r="R253" i="14"/>
  <c r="P253" i="14"/>
  <c r="BI251" i="14"/>
  <c r="BH251" i="14"/>
  <c r="BG251" i="14"/>
  <c r="BF251" i="14"/>
  <c r="T251" i="14"/>
  <c r="R251" i="14"/>
  <c r="P251" i="14"/>
  <c r="BI249" i="14"/>
  <c r="BH249" i="14"/>
  <c r="BG249" i="14"/>
  <c r="BF249" i="14"/>
  <c r="T249" i="14"/>
  <c r="R249" i="14"/>
  <c r="P249" i="14"/>
  <c r="BI247" i="14"/>
  <c r="BH247" i="14"/>
  <c r="BG247" i="14"/>
  <c r="BF247" i="14"/>
  <c r="T247" i="14"/>
  <c r="R247" i="14"/>
  <c r="P247" i="14"/>
  <c r="BI245" i="14"/>
  <c r="BH245" i="14"/>
  <c r="BG245" i="14"/>
  <c r="BF245" i="14"/>
  <c r="T245" i="14"/>
  <c r="R245" i="14"/>
  <c r="P245" i="14"/>
  <c r="BI243" i="14"/>
  <c r="BH243" i="14"/>
  <c r="BG243" i="14"/>
  <c r="BF243" i="14"/>
  <c r="T243" i="14"/>
  <c r="R243" i="14"/>
  <c r="P243" i="14"/>
  <c r="BI240" i="14"/>
  <c r="BH240" i="14"/>
  <c r="BG240" i="14"/>
  <c r="BF240" i="14"/>
  <c r="T240" i="14"/>
  <c r="T239" i="14" s="1"/>
  <c r="R240" i="14"/>
  <c r="R239" i="14" s="1"/>
  <c r="P240" i="14"/>
  <c r="P239" i="14"/>
  <c r="BI237" i="14"/>
  <c r="BH237" i="14"/>
  <c r="BG237" i="14"/>
  <c r="BF237" i="14"/>
  <c r="T237" i="14"/>
  <c r="R237" i="14"/>
  <c r="P237" i="14"/>
  <c r="BI235" i="14"/>
  <c r="BH235" i="14"/>
  <c r="BG235" i="14"/>
  <c r="BF235" i="14"/>
  <c r="T235" i="14"/>
  <c r="R235" i="14"/>
  <c r="P235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8" i="14"/>
  <c r="BH228" i="14"/>
  <c r="BG228" i="14"/>
  <c r="BF228" i="14"/>
  <c r="T228" i="14"/>
  <c r="R228" i="14"/>
  <c r="P228" i="14"/>
  <c r="BI226" i="14"/>
  <c r="BH226" i="14"/>
  <c r="BG226" i="14"/>
  <c r="BF226" i="14"/>
  <c r="T226" i="14"/>
  <c r="R226" i="14"/>
  <c r="P226" i="14"/>
  <c r="BI224" i="14"/>
  <c r="BH224" i="14"/>
  <c r="BG224" i="14"/>
  <c r="BF224" i="14"/>
  <c r="T224" i="14"/>
  <c r="R224" i="14"/>
  <c r="P224" i="14"/>
  <c r="BI222" i="14"/>
  <c r="BH222" i="14"/>
  <c r="BG222" i="14"/>
  <c r="BF222" i="14"/>
  <c r="T222" i="14"/>
  <c r="R222" i="14"/>
  <c r="P222" i="14"/>
  <c r="BI220" i="14"/>
  <c r="BH220" i="14"/>
  <c r="BG220" i="14"/>
  <c r="BF220" i="14"/>
  <c r="T220" i="14"/>
  <c r="R220" i="14"/>
  <c r="P220" i="14"/>
  <c r="BI218" i="14"/>
  <c r="BH218" i="14"/>
  <c r="BG218" i="14"/>
  <c r="BF218" i="14"/>
  <c r="T218" i="14"/>
  <c r="R218" i="14"/>
  <c r="P218" i="14"/>
  <c r="BI216" i="14"/>
  <c r="BH216" i="14"/>
  <c r="BG216" i="14"/>
  <c r="BF216" i="14"/>
  <c r="T216" i="14"/>
  <c r="R216" i="14"/>
  <c r="P216" i="14"/>
  <c r="BI214" i="14"/>
  <c r="BH214" i="14"/>
  <c r="BG214" i="14"/>
  <c r="BF214" i="14"/>
  <c r="T214" i="14"/>
  <c r="R214" i="14"/>
  <c r="P214" i="14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6" i="14"/>
  <c r="BH206" i="14"/>
  <c r="BG206" i="14"/>
  <c r="BF206" i="14"/>
  <c r="T206" i="14"/>
  <c r="R206" i="14"/>
  <c r="P206" i="14"/>
  <c r="BI204" i="14"/>
  <c r="BH204" i="14"/>
  <c r="BG204" i="14"/>
  <c r="BF204" i="14"/>
  <c r="T204" i="14"/>
  <c r="R204" i="14"/>
  <c r="P204" i="14"/>
  <c r="BI201" i="14"/>
  <c r="BH201" i="14"/>
  <c r="BG201" i="14"/>
  <c r="BF201" i="14"/>
  <c r="T201" i="14"/>
  <c r="R201" i="14"/>
  <c r="P201" i="14"/>
  <c r="BI199" i="14"/>
  <c r="BH199" i="14"/>
  <c r="BG199" i="14"/>
  <c r="BF199" i="14"/>
  <c r="T199" i="14"/>
  <c r="R199" i="14"/>
  <c r="P199" i="14"/>
  <c r="BI197" i="14"/>
  <c r="BH197" i="14"/>
  <c r="BG197" i="14"/>
  <c r="BF197" i="14"/>
  <c r="T197" i="14"/>
  <c r="R197" i="14"/>
  <c r="P197" i="14"/>
  <c r="BI195" i="14"/>
  <c r="BH195" i="14"/>
  <c r="BG195" i="14"/>
  <c r="BF195" i="14"/>
  <c r="T195" i="14"/>
  <c r="R195" i="14"/>
  <c r="P195" i="14"/>
  <c r="BI193" i="14"/>
  <c r="BH193" i="14"/>
  <c r="BG193" i="14"/>
  <c r="BF193" i="14"/>
  <c r="T193" i="14"/>
  <c r="R193" i="14"/>
  <c r="P193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0" i="14"/>
  <c r="BH180" i="14"/>
  <c r="BG180" i="14"/>
  <c r="BF180" i="14"/>
  <c r="T180" i="14"/>
  <c r="R180" i="14"/>
  <c r="P180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3" i="14"/>
  <c r="BH173" i="14"/>
  <c r="BG173" i="14"/>
  <c r="BF173" i="14"/>
  <c r="T173" i="14"/>
  <c r="R173" i="14"/>
  <c r="P173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6" i="14"/>
  <c r="BH146" i="14"/>
  <c r="BG146" i="14"/>
  <c r="BF146" i="14"/>
  <c r="T146" i="14"/>
  <c r="R146" i="14"/>
  <c r="P146" i="14"/>
  <c r="F137" i="14"/>
  <c r="E135" i="14"/>
  <c r="BI120" i="14"/>
  <c r="BH120" i="14"/>
  <c r="BG120" i="14"/>
  <c r="BF120" i="14"/>
  <c r="BI119" i="14"/>
  <c r="BH119" i="14"/>
  <c r="BG119" i="14"/>
  <c r="BF119" i="14"/>
  <c r="BE119" i="14"/>
  <c r="BI118" i="14"/>
  <c r="BH118" i="14"/>
  <c r="BG118" i="14"/>
  <c r="BF118" i="14"/>
  <c r="BE118" i="14"/>
  <c r="BI117" i="14"/>
  <c r="BH117" i="14"/>
  <c r="BG117" i="14"/>
  <c r="BF117" i="14"/>
  <c r="BE117" i="14"/>
  <c r="BI116" i="14"/>
  <c r="BH116" i="14"/>
  <c r="BG116" i="14"/>
  <c r="BF116" i="14"/>
  <c r="BE116" i="14"/>
  <c r="BI115" i="14"/>
  <c r="BH115" i="14"/>
  <c r="BG115" i="14"/>
  <c r="BF115" i="14"/>
  <c r="BE115" i="14"/>
  <c r="F91" i="14"/>
  <c r="E89" i="14"/>
  <c r="J26" i="14"/>
  <c r="E26" i="14"/>
  <c r="J140" i="14" s="1"/>
  <c r="J25" i="14"/>
  <c r="J23" i="14"/>
  <c r="E23" i="14"/>
  <c r="J93" i="14"/>
  <c r="J22" i="14"/>
  <c r="J20" i="14"/>
  <c r="E20" i="14"/>
  <c r="F140" i="14" s="1"/>
  <c r="J19" i="14"/>
  <c r="J17" i="14"/>
  <c r="E17" i="14"/>
  <c r="F139" i="14" s="1"/>
  <c r="J16" i="14"/>
  <c r="J14" i="14"/>
  <c r="J137" i="14" s="1"/>
  <c r="E7" i="14"/>
  <c r="E85" i="14" s="1"/>
  <c r="J41" i="13"/>
  <c r="J40" i="13"/>
  <c r="AY111" i="1"/>
  <c r="J39" i="13"/>
  <c r="AX111" i="1" s="1"/>
  <c r="BI297" i="13"/>
  <c r="BH297" i="13"/>
  <c r="BG297" i="13"/>
  <c r="BF297" i="13"/>
  <c r="T297" i="13"/>
  <c r="R297" i="13"/>
  <c r="P297" i="13"/>
  <c r="BI295" i="13"/>
  <c r="BH295" i="13"/>
  <c r="BG295" i="13"/>
  <c r="BF295" i="13"/>
  <c r="T295" i="13"/>
  <c r="R295" i="13"/>
  <c r="P295" i="13"/>
  <c r="BI293" i="13"/>
  <c r="BH293" i="13"/>
  <c r="BG293" i="13"/>
  <c r="BF293" i="13"/>
  <c r="T293" i="13"/>
  <c r="R293" i="13"/>
  <c r="P293" i="13"/>
  <c r="BI291" i="13"/>
  <c r="BH291" i="13"/>
  <c r="BG291" i="13"/>
  <c r="BF291" i="13"/>
  <c r="T291" i="13"/>
  <c r="R291" i="13"/>
  <c r="P291" i="13"/>
  <c r="BI289" i="13"/>
  <c r="BH289" i="13"/>
  <c r="BG289" i="13"/>
  <c r="BF289" i="13"/>
  <c r="T289" i="13"/>
  <c r="R289" i="13"/>
  <c r="P289" i="13"/>
  <c r="BI287" i="13"/>
  <c r="BH287" i="13"/>
  <c r="BG287" i="13"/>
  <c r="BF287" i="13"/>
  <c r="T287" i="13"/>
  <c r="R287" i="13"/>
  <c r="P287" i="13"/>
  <c r="BI283" i="13"/>
  <c r="BH283" i="13"/>
  <c r="BG283" i="13"/>
  <c r="BF283" i="13"/>
  <c r="T283" i="13"/>
  <c r="R283" i="13"/>
  <c r="P283" i="13"/>
  <c r="BI281" i="13"/>
  <c r="BH281" i="13"/>
  <c r="BG281" i="13"/>
  <c r="BF281" i="13"/>
  <c r="T281" i="13"/>
  <c r="R281" i="13"/>
  <c r="P281" i="13"/>
  <c r="BI279" i="13"/>
  <c r="BH279" i="13"/>
  <c r="BG279" i="13"/>
  <c r="BF279" i="13"/>
  <c r="T279" i="13"/>
  <c r="R279" i="13"/>
  <c r="P279" i="13"/>
  <c r="BI277" i="13"/>
  <c r="BH277" i="13"/>
  <c r="BG277" i="13"/>
  <c r="BF277" i="13"/>
  <c r="T277" i="13"/>
  <c r="R277" i="13"/>
  <c r="P277" i="13"/>
  <c r="BI275" i="13"/>
  <c r="BH275" i="13"/>
  <c r="BG275" i="13"/>
  <c r="BF275" i="13"/>
  <c r="T275" i="13"/>
  <c r="R275" i="13"/>
  <c r="P275" i="13"/>
  <c r="BI273" i="13"/>
  <c r="BH273" i="13"/>
  <c r="BG273" i="13"/>
  <c r="BF273" i="13"/>
  <c r="T273" i="13"/>
  <c r="R273" i="13"/>
  <c r="P273" i="13"/>
  <c r="BI271" i="13"/>
  <c r="BH271" i="13"/>
  <c r="BG271" i="13"/>
  <c r="BF271" i="13"/>
  <c r="T271" i="13"/>
  <c r="R271" i="13"/>
  <c r="P271" i="13"/>
  <c r="BI269" i="13"/>
  <c r="BH269" i="13"/>
  <c r="BG269" i="13"/>
  <c r="BF269" i="13"/>
  <c r="T269" i="13"/>
  <c r="R269" i="13"/>
  <c r="P269" i="13"/>
  <c r="BI267" i="13"/>
  <c r="BH267" i="13"/>
  <c r="BG267" i="13"/>
  <c r="BF267" i="13"/>
  <c r="T267" i="13"/>
  <c r="R267" i="13"/>
  <c r="P267" i="13"/>
  <c r="BI264" i="13"/>
  <c r="BH264" i="13"/>
  <c r="BG264" i="13"/>
  <c r="BF264" i="13"/>
  <c r="T264" i="13"/>
  <c r="R264" i="13"/>
  <c r="P264" i="13"/>
  <c r="BI262" i="13"/>
  <c r="BH262" i="13"/>
  <c r="BG262" i="13"/>
  <c r="BF262" i="13"/>
  <c r="T262" i="13"/>
  <c r="R262" i="13"/>
  <c r="P262" i="13"/>
  <c r="BI260" i="13"/>
  <c r="BH260" i="13"/>
  <c r="BG260" i="13"/>
  <c r="BF260" i="13"/>
  <c r="T260" i="13"/>
  <c r="R260" i="13"/>
  <c r="P260" i="13"/>
  <c r="BI258" i="13"/>
  <c r="BH258" i="13"/>
  <c r="BG258" i="13"/>
  <c r="BF258" i="13"/>
  <c r="T258" i="13"/>
  <c r="R258" i="13"/>
  <c r="P258" i="13"/>
  <c r="BI255" i="13"/>
  <c r="BH255" i="13"/>
  <c r="BG255" i="13"/>
  <c r="BF255" i="13"/>
  <c r="T255" i="13"/>
  <c r="R255" i="13"/>
  <c r="P255" i="13"/>
  <c r="BI253" i="13"/>
  <c r="BH253" i="13"/>
  <c r="BG253" i="13"/>
  <c r="BF253" i="13"/>
  <c r="T253" i="13"/>
  <c r="R253" i="13"/>
  <c r="P253" i="13"/>
  <c r="BI251" i="13"/>
  <c r="BH251" i="13"/>
  <c r="BG251" i="13"/>
  <c r="BF251" i="13"/>
  <c r="T251" i="13"/>
  <c r="R251" i="13"/>
  <c r="P251" i="13"/>
  <c r="BI249" i="13"/>
  <c r="BH249" i="13"/>
  <c r="BG249" i="13"/>
  <c r="BF249" i="13"/>
  <c r="T249" i="13"/>
  <c r="R249" i="13"/>
  <c r="P249" i="13"/>
  <c r="BI247" i="13"/>
  <c r="BH247" i="13"/>
  <c r="BG247" i="13"/>
  <c r="BF247" i="13"/>
  <c r="T247" i="13"/>
  <c r="R247" i="13"/>
  <c r="P247" i="13"/>
  <c r="BI245" i="13"/>
  <c r="BH245" i="13"/>
  <c r="BG245" i="13"/>
  <c r="BF245" i="13"/>
  <c r="T245" i="13"/>
  <c r="R245" i="13"/>
  <c r="P245" i="13"/>
  <c r="BI242" i="13"/>
  <c r="BH242" i="13"/>
  <c r="BG242" i="13"/>
  <c r="BF242" i="13"/>
  <c r="T242" i="13"/>
  <c r="R242" i="13"/>
  <c r="P242" i="13"/>
  <c r="BI240" i="13"/>
  <c r="BH240" i="13"/>
  <c r="BG240" i="13"/>
  <c r="BF240" i="13"/>
  <c r="T240" i="13"/>
  <c r="R240" i="13"/>
  <c r="P240" i="13"/>
  <c r="BI238" i="13"/>
  <c r="BH238" i="13"/>
  <c r="BG238" i="13"/>
  <c r="BF238" i="13"/>
  <c r="T238" i="13"/>
  <c r="R238" i="13"/>
  <c r="P238" i="13"/>
  <c r="BI236" i="13"/>
  <c r="BH236" i="13"/>
  <c r="BG236" i="13"/>
  <c r="BF236" i="13"/>
  <c r="T236" i="13"/>
  <c r="R236" i="13"/>
  <c r="P236" i="13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0" i="13"/>
  <c r="BH230" i="13"/>
  <c r="BG230" i="13"/>
  <c r="BF230" i="13"/>
  <c r="T230" i="13"/>
  <c r="R230" i="13"/>
  <c r="P230" i="13"/>
  <c r="BI228" i="13"/>
  <c r="BH228" i="13"/>
  <c r="BG228" i="13"/>
  <c r="BF228" i="13"/>
  <c r="T228" i="13"/>
  <c r="R228" i="13"/>
  <c r="P228" i="13"/>
  <c r="BI226" i="13"/>
  <c r="BH226" i="13"/>
  <c r="BG226" i="13"/>
  <c r="BF226" i="13"/>
  <c r="T226" i="13"/>
  <c r="R226" i="13"/>
  <c r="P226" i="13"/>
  <c r="BI224" i="13"/>
  <c r="BH224" i="13"/>
  <c r="BG224" i="13"/>
  <c r="BF224" i="13"/>
  <c r="T224" i="13"/>
  <c r="R224" i="13"/>
  <c r="P224" i="13"/>
  <c r="BI222" i="13"/>
  <c r="BH222" i="13"/>
  <c r="BG222" i="13"/>
  <c r="BF222" i="13"/>
  <c r="T222" i="13"/>
  <c r="R222" i="13"/>
  <c r="P222" i="13"/>
  <c r="BI220" i="13"/>
  <c r="BH220" i="13"/>
  <c r="BG220" i="13"/>
  <c r="BF220" i="13"/>
  <c r="T220" i="13"/>
  <c r="R220" i="13"/>
  <c r="P220" i="13"/>
  <c r="BI218" i="13"/>
  <c r="BH218" i="13"/>
  <c r="BG218" i="13"/>
  <c r="BF218" i="13"/>
  <c r="T218" i="13"/>
  <c r="R218" i="13"/>
  <c r="P218" i="13"/>
  <c r="BI216" i="13"/>
  <c r="BH216" i="13"/>
  <c r="BG216" i="13"/>
  <c r="BF216" i="13"/>
  <c r="T216" i="13"/>
  <c r="R216" i="13"/>
  <c r="P216" i="13"/>
  <c r="BI214" i="13"/>
  <c r="BH214" i="13"/>
  <c r="BG214" i="13"/>
  <c r="BF214" i="13"/>
  <c r="T214" i="13"/>
  <c r="R214" i="13"/>
  <c r="P214" i="13"/>
  <c r="BI211" i="13"/>
  <c r="BH211" i="13"/>
  <c r="BG211" i="13"/>
  <c r="BF211" i="13"/>
  <c r="T211" i="13"/>
  <c r="R211" i="13"/>
  <c r="P211" i="13"/>
  <c r="BI209" i="13"/>
  <c r="BH209" i="13"/>
  <c r="BG209" i="13"/>
  <c r="BF209" i="13"/>
  <c r="T209" i="13"/>
  <c r="R209" i="13"/>
  <c r="P209" i="13"/>
  <c r="BI207" i="13"/>
  <c r="BH207" i="13"/>
  <c r="BG207" i="13"/>
  <c r="BF207" i="13"/>
  <c r="T207" i="13"/>
  <c r="R207" i="13"/>
  <c r="P207" i="13"/>
  <c r="BI205" i="13"/>
  <c r="BH205" i="13"/>
  <c r="BG205" i="13"/>
  <c r="BF205" i="13"/>
  <c r="T205" i="13"/>
  <c r="R205" i="13"/>
  <c r="P205" i="13"/>
  <c r="BI203" i="13"/>
  <c r="BH203" i="13"/>
  <c r="BG203" i="13"/>
  <c r="BF203" i="13"/>
  <c r="T203" i="13"/>
  <c r="R203" i="13"/>
  <c r="P203" i="13"/>
  <c r="BI201" i="13"/>
  <c r="BH201" i="13"/>
  <c r="BG201" i="13"/>
  <c r="BF201" i="13"/>
  <c r="T201" i="13"/>
  <c r="R201" i="13"/>
  <c r="P201" i="13"/>
  <c r="BI199" i="13"/>
  <c r="BH199" i="13"/>
  <c r="BG199" i="13"/>
  <c r="BF199" i="13"/>
  <c r="T199" i="13"/>
  <c r="R199" i="13"/>
  <c r="P199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93" i="13"/>
  <c r="BH193" i="13"/>
  <c r="BG193" i="13"/>
  <c r="BF193" i="13"/>
  <c r="T193" i="13"/>
  <c r="R193" i="13"/>
  <c r="P193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7" i="13"/>
  <c r="BH187" i="13"/>
  <c r="BG187" i="13"/>
  <c r="BF187" i="13"/>
  <c r="T187" i="13"/>
  <c r="R187" i="13"/>
  <c r="P187" i="13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6" i="13"/>
  <c r="BH176" i="13"/>
  <c r="BG176" i="13"/>
  <c r="BF176" i="13"/>
  <c r="T176" i="13"/>
  <c r="R176" i="13"/>
  <c r="P176" i="13"/>
  <c r="BI173" i="13"/>
  <c r="BH173" i="13"/>
  <c r="BG173" i="13"/>
  <c r="BF173" i="13"/>
  <c r="T173" i="13"/>
  <c r="R173" i="13"/>
  <c r="P173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7" i="13"/>
  <c r="BH157" i="13"/>
  <c r="BG157" i="13"/>
  <c r="BF157" i="13"/>
  <c r="T157" i="13"/>
  <c r="R157" i="13"/>
  <c r="P157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F137" i="13"/>
  <c r="E135" i="13"/>
  <c r="BI120" i="13"/>
  <c r="BH120" i="13"/>
  <c r="BG120" i="13"/>
  <c r="BF120" i="13"/>
  <c r="BI119" i="13"/>
  <c r="BH119" i="13"/>
  <c r="BG119" i="13"/>
  <c r="BF119" i="13"/>
  <c r="BE119" i="13"/>
  <c r="BI118" i="13"/>
  <c r="BH118" i="13"/>
  <c r="BG118" i="13"/>
  <c r="BF118" i="13"/>
  <c r="BE118" i="13"/>
  <c r="BI117" i="13"/>
  <c r="BH117" i="13"/>
  <c r="BG117" i="13"/>
  <c r="BF117" i="13"/>
  <c r="BE117" i="13"/>
  <c r="BI116" i="13"/>
  <c r="BH116" i="13"/>
  <c r="BG116" i="13"/>
  <c r="BF116" i="13"/>
  <c r="BE116" i="13"/>
  <c r="BI115" i="13"/>
  <c r="BH115" i="13"/>
  <c r="BG115" i="13"/>
  <c r="BF115" i="13"/>
  <c r="BE115" i="13"/>
  <c r="F91" i="13"/>
  <c r="E89" i="13"/>
  <c r="J26" i="13"/>
  <c r="E26" i="13"/>
  <c r="J94" i="13" s="1"/>
  <c r="J25" i="13"/>
  <c r="J23" i="13"/>
  <c r="E23" i="13"/>
  <c r="J93" i="13" s="1"/>
  <c r="J22" i="13"/>
  <c r="J20" i="13"/>
  <c r="E20" i="13"/>
  <c r="F140" i="13" s="1"/>
  <c r="J19" i="13"/>
  <c r="J17" i="13"/>
  <c r="E17" i="13"/>
  <c r="F93" i="13" s="1"/>
  <c r="J16" i="13"/>
  <c r="J14" i="13"/>
  <c r="J137" i="13" s="1"/>
  <c r="E7" i="13"/>
  <c r="E131" i="13"/>
  <c r="J41" i="12"/>
  <c r="J40" i="12"/>
  <c r="AY109" i="1"/>
  <c r="J39" i="12"/>
  <c r="AX109" i="1"/>
  <c r="BI573" i="12"/>
  <c r="BH573" i="12"/>
  <c r="BG573" i="12"/>
  <c r="BF573" i="12"/>
  <c r="T573" i="12"/>
  <c r="R573" i="12"/>
  <c r="P573" i="12"/>
  <c r="BI571" i="12"/>
  <c r="BH571" i="12"/>
  <c r="BG571" i="12"/>
  <c r="BF571" i="12"/>
  <c r="T571" i="12"/>
  <c r="R571" i="12"/>
  <c r="P571" i="12"/>
  <c r="BI569" i="12"/>
  <c r="BH569" i="12"/>
  <c r="BG569" i="12"/>
  <c r="BF569" i="12"/>
  <c r="T569" i="12"/>
  <c r="R569" i="12"/>
  <c r="P569" i="12"/>
  <c r="BI567" i="12"/>
  <c r="BH567" i="12"/>
  <c r="BG567" i="12"/>
  <c r="BF567" i="12"/>
  <c r="T567" i="12"/>
  <c r="R567" i="12"/>
  <c r="P567" i="12"/>
  <c r="BI565" i="12"/>
  <c r="BH565" i="12"/>
  <c r="BG565" i="12"/>
  <c r="BF565" i="12"/>
  <c r="T565" i="12"/>
  <c r="R565" i="12"/>
  <c r="P565" i="12"/>
  <c r="BI563" i="12"/>
  <c r="BH563" i="12"/>
  <c r="BG563" i="12"/>
  <c r="BF563" i="12"/>
  <c r="T563" i="12"/>
  <c r="R563" i="12"/>
  <c r="P563" i="12"/>
  <c r="BI561" i="12"/>
  <c r="BH561" i="12"/>
  <c r="BG561" i="12"/>
  <c r="BF561" i="12"/>
  <c r="T561" i="12"/>
  <c r="R561" i="12"/>
  <c r="P561" i="12"/>
  <c r="BI559" i="12"/>
  <c r="BH559" i="12"/>
  <c r="BG559" i="12"/>
  <c r="BF559" i="12"/>
  <c r="T559" i="12"/>
  <c r="R559" i="12"/>
  <c r="P559" i="12"/>
  <c r="BI556" i="12"/>
  <c r="BH556" i="12"/>
  <c r="BG556" i="12"/>
  <c r="BF556" i="12"/>
  <c r="T556" i="12"/>
  <c r="R556" i="12"/>
  <c r="P556" i="12"/>
  <c r="BI554" i="12"/>
  <c r="BH554" i="12"/>
  <c r="BG554" i="12"/>
  <c r="BF554" i="12"/>
  <c r="T554" i="12"/>
  <c r="R554" i="12"/>
  <c r="P554" i="12"/>
  <c r="BI552" i="12"/>
  <c r="BH552" i="12"/>
  <c r="BG552" i="12"/>
  <c r="BF552" i="12"/>
  <c r="T552" i="12"/>
  <c r="R552" i="12"/>
  <c r="P552" i="12"/>
  <c r="BI550" i="12"/>
  <c r="BH550" i="12"/>
  <c r="BG550" i="12"/>
  <c r="BF550" i="12"/>
  <c r="T550" i="12"/>
  <c r="R550" i="12"/>
  <c r="P550" i="12"/>
  <c r="BI548" i="12"/>
  <c r="BH548" i="12"/>
  <c r="BG548" i="12"/>
  <c r="BF548" i="12"/>
  <c r="T548" i="12"/>
  <c r="R548" i="12"/>
  <c r="P548" i="12"/>
  <c r="BI546" i="12"/>
  <c r="BH546" i="12"/>
  <c r="BG546" i="12"/>
  <c r="BF546" i="12"/>
  <c r="T546" i="12"/>
  <c r="R546" i="12"/>
  <c r="P546" i="12"/>
  <c r="BI544" i="12"/>
  <c r="BH544" i="12"/>
  <c r="BG544" i="12"/>
  <c r="BF544" i="12"/>
  <c r="T544" i="12"/>
  <c r="R544" i="12"/>
  <c r="P544" i="12"/>
  <c r="BI542" i="12"/>
  <c r="BH542" i="12"/>
  <c r="BG542" i="12"/>
  <c r="BF542" i="12"/>
  <c r="T542" i="12"/>
  <c r="R542" i="12"/>
  <c r="P542" i="12"/>
  <c r="BI540" i="12"/>
  <c r="BH540" i="12"/>
  <c r="BG540" i="12"/>
  <c r="BF540" i="12"/>
  <c r="T540" i="12"/>
  <c r="R540" i="12"/>
  <c r="P540" i="12"/>
  <c r="BI538" i="12"/>
  <c r="BH538" i="12"/>
  <c r="BG538" i="12"/>
  <c r="BF538" i="12"/>
  <c r="T538" i="12"/>
  <c r="R538" i="12"/>
  <c r="P538" i="12"/>
  <c r="BI536" i="12"/>
  <c r="BH536" i="12"/>
  <c r="BG536" i="12"/>
  <c r="BF536" i="12"/>
  <c r="T536" i="12"/>
  <c r="R536" i="12"/>
  <c r="P536" i="12"/>
  <c r="BI533" i="12"/>
  <c r="BH533" i="12"/>
  <c r="BG533" i="12"/>
  <c r="BF533" i="12"/>
  <c r="T533" i="12"/>
  <c r="R533" i="12"/>
  <c r="P533" i="12"/>
  <c r="BI531" i="12"/>
  <c r="BH531" i="12"/>
  <c r="BG531" i="12"/>
  <c r="BF531" i="12"/>
  <c r="T531" i="12"/>
  <c r="R531" i="12"/>
  <c r="P531" i="12"/>
  <c r="BI529" i="12"/>
  <c r="BH529" i="12"/>
  <c r="BG529" i="12"/>
  <c r="BF529" i="12"/>
  <c r="T529" i="12"/>
  <c r="R529" i="12"/>
  <c r="P529" i="12"/>
  <c r="BI527" i="12"/>
  <c r="BH527" i="12"/>
  <c r="BG527" i="12"/>
  <c r="BF527" i="12"/>
  <c r="T527" i="12"/>
  <c r="R527" i="12"/>
  <c r="P527" i="12"/>
  <c r="BI525" i="12"/>
  <c r="BH525" i="12"/>
  <c r="BG525" i="12"/>
  <c r="BF525" i="12"/>
  <c r="T525" i="12"/>
  <c r="R525" i="12"/>
  <c r="P525" i="12"/>
  <c r="BI523" i="12"/>
  <c r="BH523" i="12"/>
  <c r="BG523" i="12"/>
  <c r="BF523" i="12"/>
  <c r="T523" i="12"/>
  <c r="R523" i="12"/>
  <c r="P523" i="12"/>
  <c r="BI521" i="12"/>
  <c r="BH521" i="12"/>
  <c r="BG521" i="12"/>
  <c r="BF521" i="12"/>
  <c r="T521" i="12"/>
  <c r="R521" i="12"/>
  <c r="P521" i="12"/>
  <c r="BI519" i="12"/>
  <c r="BH519" i="12"/>
  <c r="BG519" i="12"/>
  <c r="BF519" i="12"/>
  <c r="T519" i="12"/>
  <c r="R519" i="12"/>
  <c r="P519" i="12"/>
  <c r="BI517" i="12"/>
  <c r="BH517" i="12"/>
  <c r="BG517" i="12"/>
  <c r="BF517" i="12"/>
  <c r="T517" i="12"/>
  <c r="R517" i="12"/>
  <c r="P517" i="12"/>
  <c r="BI515" i="12"/>
  <c r="BH515" i="12"/>
  <c r="BG515" i="12"/>
  <c r="BF515" i="12"/>
  <c r="T515" i="12"/>
  <c r="R515" i="12"/>
  <c r="P515" i="12"/>
  <c r="BI513" i="12"/>
  <c r="BH513" i="12"/>
  <c r="BG513" i="12"/>
  <c r="BF513" i="12"/>
  <c r="T513" i="12"/>
  <c r="R513" i="12"/>
  <c r="P513" i="12"/>
  <c r="BI511" i="12"/>
  <c r="BH511" i="12"/>
  <c r="BG511" i="12"/>
  <c r="BF511" i="12"/>
  <c r="T511" i="12"/>
  <c r="R511" i="12"/>
  <c r="P511" i="12"/>
  <c r="BI509" i="12"/>
  <c r="BH509" i="12"/>
  <c r="BG509" i="12"/>
  <c r="BF509" i="12"/>
  <c r="T509" i="12"/>
  <c r="R509" i="12"/>
  <c r="P509" i="12"/>
  <c r="BI507" i="12"/>
  <c r="BH507" i="12"/>
  <c r="BG507" i="12"/>
  <c r="BF507" i="12"/>
  <c r="T507" i="12"/>
  <c r="R507" i="12"/>
  <c r="P507" i="12"/>
  <c r="BI505" i="12"/>
  <c r="BH505" i="12"/>
  <c r="BG505" i="12"/>
  <c r="BF505" i="12"/>
  <c r="T505" i="12"/>
  <c r="R505" i="12"/>
  <c r="P505" i="12"/>
  <c r="BI503" i="12"/>
  <c r="BH503" i="12"/>
  <c r="BG503" i="12"/>
  <c r="BF503" i="12"/>
  <c r="T503" i="12"/>
  <c r="R503" i="12"/>
  <c r="P503" i="12"/>
  <c r="BI501" i="12"/>
  <c r="BH501" i="12"/>
  <c r="BG501" i="12"/>
  <c r="BF501" i="12"/>
  <c r="T501" i="12"/>
  <c r="R501" i="12"/>
  <c r="P501" i="12"/>
  <c r="BI499" i="12"/>
  <c r="BH499" i="12"/>
  <c r="BG499" i="12"/>
  <c r="BF499" i="12"/>
  <c r="T499" i="12"/>
  <c r="R499" i="12"/>
  <c r="P499" i="12"/>
  <c r="BI497" i="12"/>
  <c r="BH497" i="12"/>
  <c r="BG497" i="12"/>
  <c r="BF497" i="12"/>
  <c r="T497" i="12"/>
  <c r="R497" i="12"/>
  <c r="P497" i="12"/>
  <c r="BI495" i="12"/>
  <c r="BH495" i="12"/>
  <c r="BG495" i="12"/>
  <c r="BF495" i="12"/>
  <c r="T495" i="12"/>
  <c r="R495" i="12"/>
  <c r="P495" i="12"/>
  <c r="BI493" i="12"/>
  <c r="BH493" i="12"/>
  <c r="BG493" i="12"/>
  <c r="BF493" i="12"/>
  <c r="T493" i="12"/>
  <c r="R493" i="12"/>
  <c r="P493" i="12"/>
  <c r="BI491" i="12"/>
  <c r="BH491" i="12"/>
  <c r="BG491" i="12"/>
  <c r="BF491" i="12"/>
  <c r="T491" i="12"/>
  <c r="R491" i="12"/>
  <c r="P491" i="12"/>
  <c r="BI489" i="12"/>
  <c r="BH489" i="12"/>
  <c r="BG489" i="12"/>
  <c r="BF489" i="12"/>
  <c r="T489" i="12"/>
  <c r="R489" i="12"/>
  <c r="P489" i="12"/>
  <c r="BI487" i="12"/>
  <c r="BH487" i="12"/>
  <c r="BG487" i="12"/>
  <c r="BF487" i="12"/>
  <c r="T487" i="12"/>
  <c r="R487" i="12"/>
  <c r="P487" i="12"/>
  <c r="BI485" i="12"/>
  <c r="BH485" i="12"/>
  <c r="BG485" i="12"/>
  <c r="BF485" i="12"/>
  <c r="T485" i="12"/>
  <c r="R485" i="12"/>
  <c r="P485" i="12"/>
  <c r="BI483" i="12"/>
  <c r="BH483" i="12"/>
  <c r="BG483" i="12"/>
  <c r="BF483" i="12"/>
  <c r="T483" i="12"/>
  <c r="R483" i="12"/>
  <c r="P483" i="12"/>
  <c r="BI481" i="12"/>
  <c r="BH481" i="12"/>
  <c r="BG481" i="12"/>
  <c r="BF481" i="12"/>
  <c r="T481" i="12"/>
  <c r="R481" i="12"/>
  <c r="P481" i="12"/>
  <c r="BI479" i="12"/>
  <c r="BH479" i="12"/>
  <c r="BG479" i="12"/>
  <c r="BF479" i="12"/>
  <c r="T479" i="12"/>
  <c r="R479" i="12"/>
  <c r="P479" i="12"/>
  <c r="BI477" i="12"/>
  <c r="BH477" i="12"/>
  <c r="BG477" i="12"/>
  <c r="BF477" i="12"/>
  <c r="T477" i="12"/>
  <c r="R477" i="12"/>
  <c r="P477" i="12"/>
  <c r="BI475" i="12"/>
  <c r="BH475" i="12"/>
  <c r="BG475" i="12"/>
  <c r="BF475" i="12"/>
  <c r="T475" i="12"/>
  <c r="R475" i="12"/>
  <c r="P475" i="12"/>
  <c r="BI473" i="12"/>
  <c r="BH473" i="12"/>
  <c r="BG473" i="12"/>
  <c r="BF473" i="12"/>
  <c r="T473" i="12"/>
  <c r="R473" i="12"/>
  <c r="P473" i="12"/>
  <c r="BI471" i="12"/>
  <c r="BH471" i="12"/>
  <c r="BG471" i="12"/>
  <c r="BF471" i="12"/>
  <c r="T471" i="12"/>
  <c r="R471" i="12"/>
  <c r="P471" i="12"/>
  <c r="BI469" i="12"/>
  <c r="BH469" i="12"/>
  <c r="BG469" i="12"/>
  <c r="BF469" i="12"/>
  <c r="T469" i="12"/>
  <c r="R469" i="12"/>
  <c r="P469" i="12"/>
  <c r="BI467" i="12"/>
  <c r="BH467" i="12"/>
  <c r="BG467" i="12"/>
  <c r="BF467" i="12"/>
  <c r="T467" i="12"/>
  <c r="R467" i="12"/>
  <c r="P467" i="12"/>
  <c r="BI465" i="12"/>
  <c r="BH465" i="12"/>
  <c r="BG465" i="12"/>
  <c r="BF465" i="12"/>
  <c r="T465" i="12"/>
  <c r="R465" i="12"/>
  <c r="P465" i="12"/>
  <c r="BI463" i="12"/>
  <c r="BH463" i="12"/>
  <c r="BG463" i="12"/>
  <c r="BF463" i="12"/>
  <c r="T463" i="12"/>
  <c r="R463" i="12"/>
  <c r="P463" i="12"/>
  <c r="BI461" i="12"/>
  <c r="BH461" i="12"/>
  <c r="BG461" i="12"/>
  <c r="BF461" i="12"/>
  <c r="T461" i="12"/>
  <c r="R461" i="12"/>
  <c r="P461" i="12"/>
  <c r="BI459" i="12"/>
  <c r="BH459" i="12"/>
  <c r="BG459" i="12"/>
  <c r="BF459" i="12"/>
  <c r="T459" i="12"/>
  <c r="R459" i="12"/>
  <c r="P459" i="12"/>
  <c r="BI457" i="12"/>
  <c r="BH457" i="12"/>
  <c r="BG457" i="12"/>
  <c r="BF457" i="12"/>
  <c r="T457" i="12"/>
  <c r="R457" i="12"/>
  <c r="P457" i="12"/>
  <c r="BI455" i="12"/>
  <c r="BH455" i="12"/>
  <c r="BG455" i="12"/>
  <c r="BF455" i="12"/>
  <c r="T455" i="12"/>
  <c r="R455" i="12"/>
  <c r="P455" i="12"/>
  <c r="BI453" i="12"/>
  <c r="BH453" i="12"/>
  <c r="BG453" i="12"/>
  <c r="BF453" i="12"/>
  <c r="T453" i="12"/>
  <c r="R453" i="12"/>
  <c r="P453" i="12"/>
  <c r="BI451" i="12"/>
  <c r="BH451" i="12"/>
  <c r="BG451" i="12"/>
  <c r="BF451" i="12"/>
  <c r="T451" i="12"/>
  <c r="R451" i="12"/>
  <c r="P451" i="12"/>
  <c r="BI449" i="12"/>
  <c r="BH449" i="12"/>
  <c r="BG449" i="12"/>
  <c r="BF449" i="12"/>
  <c r="T449" i="12"/>
  <c r="R449" i="12"/>
  <c r="P449" i="12"/>
  <c r="BI447" i="12"/>
  <c r="BH447" i="12"/>
  <c r="BG447" i="12"/>
  <c r="BF447" i="12"/>
  <c r="T447" i="12"/>
  <c r="R447" i="12"/>
  <c r="P447" i="12"/>
  <c r="BI445" i="12"/>
  <c r="BH445" i="12"/>
  <c r="BG445" i="12"/>
  <c r="BF445" i="12"/>
  <c r="T445" i="12"/>
  <c r="R445" i="12"/>
  <c r="P445" i="12"/>
  <c r="BI443" i="12"/>
  <c r="BH443" i="12"/>
  <c r="BG443" i="12"/>
  <c r="BF443" i="12"/>
  <c r="T443" i="12"/>
  <c r="R443" i="12"/>
  <c r="P443" i="12"/>
  <c r="BI441" i="12"/>
  <c r="BH441" i="12"/>
  <c r="BG441" i="12"/>
  <c r="BF441" i="12"/>
  <c r="T441" i="12"/>
  <c r="R441" i="12"/>
  <c r="P441" i="12"/>
  <c r="BI439" i="12"/>
  <c r="BH439" i="12"/>
  <c r="BG439" i="12"/>
  <c r="BF439" i="12"/>
  <c r="T439" i="12"/>
  <c r="R439" i="12"/>
  <c r="P439" i="12"/>
  <c r="BI437" i="12"/>
  <c r="BH437" i="12"/>
  <c r="BG437" i="12"/>
  <c r="BF437" i="12"/>
  <c r="T437" i="12"/>
  <c r="R437" i="12"/>
  <c r="P437" i="12"/>
  <c r="BI435" i="12"/>
  <c r="BH435" i="12"/>
  <c r="BG435" i="12"/>
  <c r="BF435" i="12"/>
  <c r="T435" i="12"/>
  <c r="R435" i="12"/>
  <c r="P435" i="12"/>
  <c r="BI431" i="12"/>
  <c r="BH431" i="12"/>
  <c r="BG431" i="12"/>
  <c r="BF431" i="12"/>
  <c r="T431" i="12"/>
  <c r="R431" i="12"/>
  <c r="P431" i="12"/>
  <c r="BI429" i="12"/>
  <c r="BH429" i="12"/>
  <c r="BG429" i="12"/>
  <c r="BF429" i="12"/>
  <c r="T429" i="12"/>
  <c r="R429" i="12"/>
  <c r="P429" i="12"/>
  <c r="BI427" i="12"/>
  <c r="BH427" i="12"/>
  <c r="BG427" i="12"/>
  <c r="BF427" i="12"/>
  <c r="T427" i="12"/>
  <c r="R427" i="12"/>
  <c r="P427" i="12"/>
  <c r="BI425" i="12"/>
  <c r="BH425" i="12"/>
  <c r="BG425" i="12"/>
  <c r="BF425" i="12"/>
  <c r="T425" i="12"/>
  <c r="R425" i="12"/>
  <c r="P425" i="12"/>
  <c r="BI423" i="12"/>
  <c r="BH423" i="12"/>
  <c r="BG423" i="12"/>
  <c r="BF423" i="12"/>
  <c r="T423" i="12"/>
  <c r="R423" i="12"/>
  <c r="P423" i="12"/>
  <c r="BI421" i="12"/>
  <c r="BH421" i="12"/>
  <c r="BG421" i="12"/>
  <c r="BF421" i="12"/>
  <c r="T421" i="12"/>
  <c r="R421" i="12"/>
  <c r="P421" i="12"/>
  <c r="BI419" i="12"/>
  <c r="BH419" i="12"/>
  <c r="BG419" i="12"/>
  <c r="BF419" i="12"/>
  <c r="T419" i="12"/>
  <c r="R419" i="12"/>
  <c r="P419" i="12"/>
  <c r="BI417" i="12"/>
  <c r="BH417" i="12"/>
  <c r="BG417" i="12"/>
  <c r="BF417" i="12"/>
  <c r="T417" i="12"/>
  <c r="R417" i="12"/>
  <c r="P417" i="12"/>
  <c r="BI415" i="12"/>
  <c r="BH415" i="12"/>
  <c r="BG415" i="12"/>
  <c r="BF415" i="12"/>
  <c r="T415" i="12"/>
  <c r="R415" i="12"/>
  <c r="P415" i="12"/>
  <c r="BI413" i="12"/>
  <c r="BH413" i="12"/>
  <c r="BG413" i="12"/>
  <c r="BF413" i="12"/>
  <c r="T413" i="12"/>
  <c r="R413" i="12"/>
  <c r="P413" i="12"/>
  <c r="BI411" i="12"/>
  <c r="BH411" i="12"/>
  <c r="BG411" i="12"/>
  <c r="BF411" i="12"/>
  <c r="T411" i="12"/>
  <c r="R411" i="12"/>
  <c r="P411" i="12"/>
  <c r="BI409" i="12"/>
  <c r="BH409" i="12"/>
  <c r="BG409" i="12"/>
  <c r="BF409" i="12"/>
  <c r="T409" i="12"/>
  <c r="R409" i="12"/>
  <c r="P409" i="12"/>
  <c r="BI406" i="12"/>
  <c r="BH406" i="12"/>
  <c r="BG406" i="12"/>
  <c r="BF406" i="12"/>
  <c r="T406" i="12"/>
  <c r="R406" i="12"/>
  <c r="P406" i="12"/>
  <c r="BI404" i="12"/>
  <c r="BH404" i="12"/>
  <c r="BG404" i="12"/>
  <c r="BF404" i="12"/>
  <c r="T404" i="12"/>
  <c r="R404" i="12"/>
  <c r="P404" i="12"/>
  <c r="BI402" i="12"/>
  <c r="BH402" i="12"/>
  <c r="BG402" i="12"/>
  <c r="BF402" i="12"/>
  <c r="T402" i="12"/>
  <c r="R402" i="12"/>
  <c r="P402" i="12"/>
  <c r="BI400" i="12"/>
  <c r="BH400" i="12"/>
  <c r="BG400" i="12"/>
  <c r="BF400" i="12"/>
  <c r="T400" i="12"/>
  <c r="R400" i="12"/>
  <c r="P400" i="12"/>
  <c r="BI398" i="12"/>
  <c r="BH398" i="12"/>
  <c r="BG398" i="12"/>
  <c r="BF398" i="12"/>
  <c r="T398" i="12"/>
  <c r="R398" i="12"/>
  <c r="P398" i="12"/>
  <c r="BI396" i="12"/>
  <c r="BH396" i="12"/>
  <c r="BG396" i="12"/>
  <c r="BF396" i="12"/>
  <c r="T396" i="12"/>
  <c r="R396" i="12"/>
  <c r="P396" i="12"/>
  <c r="BI394" i="12"/>
  <c r="BH394" i="12"/>
  <c r="BG394" i="12"/>
  <c r="BF394" i="12"/>
  <c r="T394" i="12"/>
  <c r="R394" i="12"/>
  <c r="P394" i="12"/>
  <c r="BI392" i="12"/>
  <c r="BH392" i="12"/>
  <c r="BG392" i="12"/>
  <c r="BF392" i="12"/>
  <c r="T392" i="12"/>
  <c r="R392" i="12"/>
  <c r="P392" i="12"/>
  <c r="BI390" i="12"/>
  <c r="BH390" i="12"/>
  <c r="BG390" i="12"/>
  <c r="BF390" i="12"/>
  <c r="T390" i="12"/>
  <c r="R390" i="12"/>
  <c r="P390" i="12"/>
  <c r="BI388" i="12"/>
  <c r="BH388" i="12"/>
  <c r="BG388" i="12"/>
  <c r="BF388" i="12"/>
  <c r="T388" i="12"/>
  <c r="R388" i="12"/>
  <c r="P388" i="12"/>
  <c r="BI386" i="12"/>
  <c r="BH386" i="12"/>
  <c r="BG386" i="12"/>
  <c r="BF386" i="12"/>
  <c r="T386" i="12"/>
  <c r="R386" i="12"/>
  <c r="P386" i="12"/>
  <c r="BI384" i="12"/>
  <c r="BH384" i="12"/>
  <c r="BG384" i="12"/>
  <c r="BF384" i="12"/>
  <c r="T384" i="12"/>
  <c r="R384" i="12"/>
  <c r="P384" i="12"/>
  <c r="BI382" i="12"/>
  <c r="BH382" i="12"/>
  <c r="BG382" i="12"/>
  <c r="BF382" i="12"/>
  <c r="T382" i="12"/>
  <c r="R382" i="12"/>
  <c r="P382" i="12"/>
  <c r="BI380" i="12"/>
  <c r="BH380" i="12"/>
  <c r="BG380" i="12"/>
  <c r="BF380" i="12"/>
  <c r="T380" i="12"/>
  <c r="R380" i="12"/>
  <c r="P380" i="12"/>
  <c r="BI377" i="12"/>
  <c r="BH377" i="12"/>
  <c r="BG377" i="12"/>
  <c r="BF377" i="12"/>
  <c r="T377" i="12"/>
  <c r="R377" i="12"/>
  <c r="P377" i="12"/>
  <c r="BI375" i="12"/>
  <c r="BH375" i="12"/>
  <c r="BG375" i="12"/>
  <c r="BF375" i="12"/>
  <c r="T375" i="12"/>
  <c r="R375" i="12"/>
  <c r="P375" i="12"/>
  <c r="BI373" i="12"/>
  <c r="BH373" i="12"/>
  <c r="BG373" i="12"/>
  <c r="BF373" i="12"/>
  <c r="T373" i="12"/>
  <c r="R373" i="12"/>
  <c r="P373" i="12"/>
  <c r="BI371" i="12"/>
  <c r="BH371" i="12"/>
  <c r="BG371" i="12"/>
  <c r="BF371" i="12"/>
  <c r="T371" i="12"/>
  <c r="R371" i="12"/>
  <c r="P371" i="12"/>
  <c r="BI369" i="12"/>
  <c r="BH369" i="12"/>
  <c r="BG369" i="12"/>
  <c r="BF369" i="12"/>
  <c r="T369" i="12"/>
  <c r="R369" i="12"/>
  <c r="P369" i="12"/>
  <c r="BI367" i="12"/>
  <c r="BH367" i="12"/>
  <c r="BG367" i="12"/>
  <c r="BF367" i="12"/>
  <c r="T367" i="12"/>
  <c r="R367" i="12"/>
  <c r="P367" i="12"/>
  <c r="BI365" i="12"/>
  <c r="BH365" i="12"/>
  <c r="BG365" i="12"/>
  <c r="BF365" i="12"/>
  <c r="T365" i="12"/>
  <c r="R365" i="12"/>
  <c r="P365" i="12"/>
  <c r="BI363" i="12"/>
  <c r="BH363" i="12"/>
  <c r="BG363" i="12"/>
  <c r="BF363" i="12"/>
  <c r="T363" i="12"/>
  <c r="R363" i="12"/>
  <c r="P363" i="12"/>
  <c r="BI361" i="12"/>
  <c r="BH361" i="12"/>
  <c r="BG361" i="12"/>
  <c r="BF361" i="12"/>
  <c r="T361" i="12"/>
  <c r="R361" i="12"/>
  <c r="P361" i="12"/>
  <c r="BI359" i="12"/>
  <c r="BH359" i="12"/>
  <c r="BG359" i="12"/>
  <c r="BF359" i="12"/>
  <c r="T359" i="12"/>
  <c r="R359" i="12"/>
  <c r="P359" i="12"/>
  <c r="BI357" i="12"/>
  <c r="BH357" i="12"/>
  <c r="BG357" i="12"/>
  <c r="BF357" i="12"/>
  <c r="T357" i="12"/>
  <c r="R357" i="12"/>
  <c r="P357" i="12"/>
  <c r="BI355" i="12"/>
  <c r="BH355" i="12"/>
  <c r="BG355" i="12"/>
  <c r="BF355" i="12"/>
  <c r="T355" i="12"/>
  <c r="R355" i="12"/>
  <c r="P355" i="12"/>
  <c r="BI353" i="12"/>
  <c r="BH353" i="12"/>
  <c r="BG353" i="12"/>
  <c r="BF353" i="12"/>
  <c r="T353" i="12"/>
  <c r="R353" i="12"/>
  <c r="P353" i="12"/>
  <c r="BI351" i="12"/>
  <c r="BH351" i="12"/>
  <c r="BG351" i="12"/>
  <c r="BF351" i="12"/>
  <c r="T351" i="12"/>
  <c r="R351" i="12"/>
  <c r="P351" i="12"/>
  <c r="BI349" i="12"/>
  <c r="BH349" i="12"/>
  <c r="BG349" i="12"/>
  <c r="BF349" i="12"/>
  <c r="T349" i="12"/>
  <c r="R349" i="12"/>
  <c r="P349" i="12"/>
  <c r="BI347" i="12"/>
  <c r="BH347" i="12"/>
  <c r="BG347" i="12"/>
  <c r="BF347" i="12"/>
  <c r="T347" i="12"/>
  <c r="R347" i="12"/>
  <c r="P347" i="12"/>
  <c r="BI345" i="12"/>
  <c r="BH345" i="12"/>
  <c r="BG345" i="12"/>
  <c r="BF345" i="12"/>
  <c r="T345" i="12"/>
  <c r="R345" i="12"/>
  <c r="P345" i="12"/>
  <c r="BI343" i="12"/>
  <c r="BH343" i="12"/>
  <c r="BG343" i="12"/>
  <c r="BF343" i="12"/>
  <c r="T343" i="12"/>
  <c r="R343" i="12"/>
  <c r="P343" i="12"/>
  <c r="BI340" i="12"/>
  <c r="BH340" i="12"/>
  <c r="BG340" i="12"/>
  <c r="BF340" i="12"/>
  <c r="T340" i="12"/>
  <c r="R340" i="12"/>
  <c r="P340" i="12"/>
  <c r="BI338" i="12"/>
  <c r="BH338" i="12"/>
  <c r="BG338" i="12"/>
  <c r="BF338" i="12"/>
  <c r="T338" i="12"/>
  <c r="R338" i="12"/>
  <c r="P338" i="12"/>
  <c r="BI336" i="12"/>
  <c r="BH336" i="12"/>
  <c r="BG336" i="12"/>
  <c r="BF336" i="12"/>
  <c r="T336" i="12"/>
  <c r="R336" i="12"/>
  <c r="P336" i="12"/>
  <c r="BI334" i="12"/>
  <c r="BH334" i="12"/>
  <c r="BG334" i="12"/>
  <c r="BF334" i="12"/>
  <c r="T334" i="12"/>
  <c r="R334" i="12"/>
  <c r="P334" i="12"/>
  <c r="BI332" i="12"/>
  <c r="BH332" i="12"/>
  <c r="BG332" i="12"/>
  <c r="BF332" i="12"/>
  <c r="T332" i="12"/>
  <c r="R332" i="12"/>
  <c r="P332" i="12"/>
  <c r="BI330" i="12"/>
  <c r="BH330" i="12"/>
  <c r="BG330" i="12"/>
  <c r="BF330" i="12"/>
  <c r="T330" i="12"/>
  <c r="R330" i="12"/>
  <c r="P330" i="12"/>
  <c r="BI328" i="12"/>
  <c r="BH328" i="12"/>
  <c r="BG328" i="12"/>
  <c r="BF328" i="12"/>
  <c r="T328" i="12"/>
  <c r="R328" i="12"/>
  <c r="P328" i="12"/>
  <c r="BI326" i="12"/>
  <c r="BH326" i="12"/>
  <c r="BG326" i="12"/>
  <c r="BF326" i="12"/>
  <c r="T326" i="12"/>
  <c r="R326" i="12"/>
  <c r="P326" i="12"/>
  <c r="BI324" i="12"/>
  <c r="BH324" i="12"/>
  <c r="BG324" i="12"/>
  <c r="BF324" i="12"/>
  <c r="T324" i="12"/>
  <c r="R324" i="12"/>
  <c r="P324" i="12"/>
  <c r="BI322" i="12"/>
  <c r="BH322" i="12"/>
  <c r="BG322" i="12"/>
  <c r="BF322" i="12"/>
  <c r="T322" i="12"/>
  <c r="R322" i="12"/>
  <c r="P322" i="12"/>
  <c r="BI320" i="12"/>
  <c r="BH320" i="12"/>
  <c r="BG320" i="12"/>
  <c r="BF320" i="12"/>
  <c r="T320" i="12"/>
  <c r="R320" i="12"/>
  <c r="P320" i="12"/>
  <c r="BI318" i="12"/>
  <c r="BH318" i="12"/>
  <c r="BG318" i="12"/>
  <c r="BF318" i="12"/>
  <c r="T318" i="12"/>
  <c r="R318" i="12"/>
  <c r="P318" i="12"/>
  <c r="BI316" i="12"/>
  <c r="BH316" i="12"/>
  <c r="BG316" i="12"/>
  <c r="BF316" i="12"/>
  <c r="T316" i="12"/>
  <c r="R316" i="12"/>
  <c r="P316" i="12"/>
  <c r="BI314" i="12"/>
  <c r="BH314" i="12"/>
  <c r="BG314" i="12"/>
  <c r="BF314" i="12"/>
  <c r="T314" i="12"/>
  <c r="R314" i="12"/>
  <c r="P314" i="12"/>
  <c r="BI312" i="12"/>
  <c r="BH312" i="12"/>
  <c r="BG312" i="12"/>
  <c r="BF312" i="12"/>
  <c r="T312" i="12"/>
  <c r="R312" i="12"/>
  <c r="P312" i="12"/>
  <c r="BI310" i="12"/>
  <c r="BH310" i="12"/>
  <c r="BG310" i="12"/>
  <c r="BF310" i="12"/>
  <c r="T310" i="12"/>
  <c r="R310" i="12"/>
  <c r="P310" i="12"/>
  <c r="BI308" i="12"/>
  <c r="BH308" i="12"/>
  <c r="BG308" i="12"/>
  <c r="BF308" i="12"/>
  <c r="T308" i="12"/>
  <c r="R308" i="12"/>
  <c r="P308" i="12"/>
  <c r="BI306" i="12"/>
  <c r="BH306" i="12"/>
  <c r="BG306" i="12"/>
  <c r="BF306" i="12"/>
  <c r="T306" i="12"/>
  <c r="R306" i="12"/>
  <c r="P306" i="12"/>
  <c r="BI304" i="12"/>
  <c r="BH304" i="12"/>
  <c r="BG304" i="12"/>
  <c r="BF304" i="12"/>
  <c r="T304" i="12"/>
  <c r="R304" i="12"/>
  <c r="P304" i="12"/>
  <c r="BI302" i="12"/>
  <c r="BH302" i="12"/>
  <c r="BG302" i="12"/>
  <c r="BF302" i="12"/>
  <c r="T302" i="12"/>
  <c r="R302" i="12"/>
  <c r="P302" i="12"/>
  <c r="BI300" i="12"/>
  <c r="BH300" i="12"/>
  <c r="BG300" i="12"/>
  <c r="BF300" i="12"/>
  <c r="T300" i="12"/>
  <c r="R300" i="12"/>
  <c r="P300" i="12"/>
  <c r="BI298" i="12"/>
  <c r="BH298" i="12"/>
  <c r="BG298" i="12"/>
  <c r="BF298" i="12"/>
  <c r="T298" i="12"/>
  <c r="R298" i="12"/>
  <c r="P298" i="12"/>
  <c r="BI296" i="12"/>
  <c r="BH296" i="12"/>
  <c r="BG296" i="12"/>
  <c r="BF296" i="12"/>
  <c r="T296" i="12"/>
  <c r="R296" i="12"/>
  <c r="P296" i="12"/>
  <c r="BI294" i="12"/>
  <c r="BH294" i="12"/>
  <c r="BG294" i="12"/>
  <c r="BF294" i="12"/>
  <c r="T294" i="12"/>
  <c r="R294" i="12"/>
  <c r="P294" i="12"/>
  <c r="BI292" i="12"/>
  <c r="BH292" i="12"/>
  <c r="BG292" i="12"/>
  <c r="BF292" i="12"/>
  <c r="T292" i="12"/>
  <c r="R292" i="12"/>
  <c r="P292" i="12"/>
  <c r="BI290" i="12"/>
  <c r="BH290" i="12"/>
  <c r="BG290" i="12"/>
  <c r="BF290" i="12"/>
  <c r="T290" i="12"/>
  <c r="R290" i="12"/>
  <c r="P290" i="12"/>
  <c r="BI288" i="12"/>
  <c r="BH288" i="12"/>
  <c r="BG288" i="12"/>
  <c r="BF288" i="12"/>
  <c r="T288" i="12"/>
  <c r="R288" i="12"/>
  <c r="P288" i="12"/>
  <c r="BI286" i="12"/>
  <c r="BH286" i="12"/>
  <c r="BG286" i="12"/>
  <c r="BF286" i="12"/>
  <c r="T286" i="12"/>
  <c r="R286" i="12"/>
  <c r="P286" i="12"/>
  <c r="BI284" i="12"/>
  <c r="BH284" i="12"/>
  <c r="BG284" i="12"/>
  <c r="BF284" i="12"/>
  <c r="T284" i="12"/>
  <c r="R284" i="12"/>
  <c r="P284" i="12"/>
  <c r="BI282" i="12"/>
  <c r="BH282" i="12"/>
  <c r="BG282" i="12"/>
  <c r="BF282" i="12"/>
  <c r="T282" i="12"/>
  <c r="R282" i="12"/>
  <c r="P282" i="12"/>
  <c r="BI280" i="12"/>
  <c r="BH280" i="12"/>
  <c r="BG280" i="12"/>
  <c r="BF280" i="12"/>
  <c r="T280" i="12"/>
  <c r="R280" i="12"/>
  <c r="P280" i="12"/>
  <c r="BI278" i="12"/>
  <c r="BH278" i="12"/>
  <c r="BG278" i="12"/>
  <c r="BF278" i="12"/>
  <c r="T278" i="12"/>
  <c r="R278" i="12"/>
  <c r="P278" i="12"/>
  <c r="BI276" i="12"/>
  <c r="BH276" i="12"/>
  <c r="BG276" i="12"/>
  <c r="BF276" i="12"/>
  <c r="T276" i="12"/>
  <c r="R276" i="12"/>
  <c r="P276" i="12"/>
  <c r="BI274" i="12"/>
  <c r="BH274" i="12"/>
  <c r="BG274" i="12"/>
  <c r="BF274" i="12"/>
  <c r="T274" i="12"/>
  <c r="R274" i="12"/>
  <c r="P274" i="12"/>
  <c r="BI272" i="12"/>
  <c r="BH272" i="12"/>
  <c r="BG272" i="12"/>
  <c r="BF272" i="12"/>
  <c r="T272" i="12"/>
  <c r="R272" i="12"/>
  <c r="P272" i="12"/>
  <c r="BI270" i="12"/>
  <c r="BH270" i="12"/>
  <c r="BG270" i="12"/>
  <c r="BF270" i="12"/>
  <c r="T270" i="12"/>
  <c r="R270" i="12"/>
  <c r="P270" i="12"/>
  <c r="BI268" i="12"/>
  <c r="BH268" i="12"/>
  <c r="BG268" i="12"/>
  <c r="BF268" i="12"/>
  <c r="T268" i="12"/>
  <c r="R268" i="12"/>
  <c r="P268" i="12"/>
  <c r="BI266" i="12"/>
  <c r="BH266" i="12"/>
  <c r="BG266" i="12"/>
  <c r="BF266" i="12"/>
  <c r="T266" i="12"/>
  <c r="R266" i="12"/>
  <c r="P266" i="12"/>
  <c r="BI264" i="12"/>
  <c r="BH264" i="12"/>
  <c r="BG264" i="12"/>
  <c r="BF264" i="12"/>
  <c r="T264" i="12"/>
  <c r="R264" i="12"/>
  <c r="P264" i="12"/>
  <c r="BI262" i="12"/>
  <c r="BH262" i="12"/>
  <c r="BG262" i="12"/>
  <c r="BF262" i="12"/>
  <c r="T262" i="12"/>
  <c r="R262" i="12"/>
  <c r="P262" i="12"/>
  <c r="BI260" i="12"/>
  <c r="BH260" i="12"/>
  <c r="BG260" i="12"/>
  <c r="BF260" i="12"/>
  <c r="T260" i="12"/>
  <c r="R260" i="12"/>
  <c r="P260" i="12"/>
  <c r="BI258" i="12"/>
  <c r="BH258" i="12"/>
  <c r="BG258" i="12"/>
  <c r="BF258" i="12"/>
  <c r="T258" i="12"/>
  <c r="R258" i="12"/>
  <c r="P258" i="12"/>
  <c r="BI256" i="12"/>
  <c r="BH256" i="12"/>
  <c r="BG256" i="12"/>
  <c r="BF256" i="12"/>
  <c r="T256" i="12"/>
  <c r="R256" i="12"/>
  <c r="P256" i="12"/>
  <c r="BI254" i="12"/>
  <c r="BH254" i="12"/>
  <c r="BG254" i="12"/>
  <c r="BF254" i="12"/>
  <c r="T254" i="12"/>
  <c r="R254" i="12"/>
  <c r="P254" i="12"/>
  <c r="BI252" i="12"/>
  <c r="BH252" i="12"/>
  <c r="BG252" i="12"/>
  <c r="BF252" i="12"/>
  <c r="T252" i="12"/>
  <c r="R252" i="12"/>
  <c r="P252" i="12"/>
  <c r="BI250" i="12"/>
  <c r="BH250" i="12"/>
  <c r="BG250" i="12"/>
  <c r="BF250" i="12"/>
  <c r="T250" i="12"/>
  <c r="R250" i="12"/>
  <c r="P250" i="12"/>
  <c r="BI248" i="12"/>
  <c r="BH248" i="12"/>
  <c r="BG248" i="12"/>
  <c r="BF248" i="12"/>
  <c r="T248" i="12"/>
  <c r="R248" i="12"/>
  <c r="P248" i="12"/>
  <c r="BI246" i="12"/>
  <c r="BH246" i="12"/>
  <c r="BG246" i="12"/>
  <c r="BF246" i="12"/>
  <c r="T246" i="12"/>
  <c r="R246" i="12"/>
  <c r="P246" i="12"/>
  <c r="BI244" i="12"/>
  <c r="BH244" i="12"/>
  <c r="BG244" i="12"/>
  <c r="BF244" i="12"/>
  <c r="T244" i="12"/>
  <c r="R244" i="12"/>
  <c r="P244" i="12"/>
  <c r="BI242" i="12"/>
  <c r="BH242" i="12"/>
  <c r="BG242" i="12"/>
  <c r="BF242" i="12"/>
  <c r="T242" i="12"/>
  <c r="R242" i="12"/>
  <c r="P242" i="12"/>
  <c r="BI240" i="12"/>
  <c r="BH240" i="12"/>
  <c r="BG240" i="12"/>
  <c r="BF240" i="12"/>
  <c r="T240" i="12"/>
  <c r="R240" i="12"/>
  <c r="P240" i="12"/>
  <c r="BI238" i="12"/>
  <c r="BH238" i="12"/>
  <c r="BG238" i="12"/>
  <c r="BF238" i="12"/>
  <c r="T238" i="12"/>
  <c r="R238" i="12"/>
  <c r="P238" i="12"/>
  <c r="BI236" i="12"/>
  <c r="BH236" i="12"/>
  <c r="BG236" i="12"/>
  <c r="BF236" i="12"/>
  <c r="T236" i="12"/>
  <c r="R236" i="12"/>
  <c r="P236" i="12"/>
  <c r="BI234" i="12"/>
  <c r="BH234" i="12"/>
  <c r="BG234" i="12"/>
  <c r="BF234" i="12"/>
  <c r="T234" i="12"/>
  <c r="R234" i="12"/>
  <c r="P234" i="12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8" i="12"/>
  <c r="BH228" i="12"/>
  <c r="BG228" i="12"/>
  <c r="BF228" i="12"/>
  <c r="T228" i="12"/>
  <c r="R228" i="12"/>
  <c r="P228" i="12"/>
  <c r="BI226" i="12"/>
  <c r="BH226" i="12"/>
  <c r="BG226" i="12"/>
  <c r="BF226" i="12"/>
  <c r="T226" i="12"/>
  <c r="R226" i="12"/>
  <c r="P226" i="12"/>
  <c r="BI224" i="12"/>
  <c r="BH224" i="12"/>
  <c r="BG224" i="12"/>
  <c r="BF224" i="12"/>
  <c r="T224" i="12"/>
  <c r="R224" i="12"/>
  <c r="P224" i="12"/>
  <c r="BI222" i="12"/>
  <c r="BH222" i="12"/>
  <c r="BG222" i="12"/>
  <c r="BF222" i="12"/>
  <c r="T222" i="12"/>
  <c r="R222" i="12"/>
  <c r="P222" i="12"/>
  <c r="BI220" i="12"/>
  <c r="BH220" i="12"/>
  <c r="BG220" i="12"/>
  <c r="BF220" i="12"/>
  <c r="T220" i="12"/>
  <c r="R220" i="12"/>
  <c r="P220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0" i="12"/>
  <c r="BH200" i="12"/>
  <c r="BG200" i="12"/>
  <c r="BF200" i="12"/>
  <c r="T200" i="12"/>
  <c r="R200" i="12"/>
  <c r="P200" i="12"/>
  <c r="BI198" i="12"/>
  <c r="BH198" i="12"/>
  <c r="BG198" i="12"/>
  <c r="BF198" i="12"/>
  <c r="T198" i="12"/>
  <c r="R198" i="12"/>
  <c r="P198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2" i="12"/>
  <c r="BH192" i="12"/>
  <c r="BG192" i="12"/>
  <c r="BF192" i="12"/>
  <c r="T192" i="12"/>
  <c r="R192" i="12"/>
  <c r="P192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3" i="12"/>
  <c r="BH183" i="12"/>
  <c r="BG183" i="12"/>
  <c r="BF183" i="12"/>
  <c r="T183" i="12"/>
  <c r="R183" i="12"/>
  <c r="P183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7" i="12"/>
  <c r="BH177" i="12"/>
  <c r="BG177" i="12"/>
  <c r="BF177" i="12"/>
  <c r="T177" i="12"/>
  <c r="R177" i="12"/>
  <c r="P177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F138" i="12"/>
  <c r="E136" i="12"/>
  <c r="BI121" i="12"/>
  <c r="BH121" i="12"/>
  <c r="BG121" i="12"/>
  <c r="BF121" i="12"/>
  <c r="BI120" i="12"/>
  <c r="BH120" i="12"/>
  <c r="BG120" i="12"/>
  <c r="BF120" i="12"/>
  <c r="BE120" i="12"/>
  <c r="BI119" i="12"/>
  <c r="BH119" i="12"/>
  <c r="BG119" i="12"/>
  <c r="BF119" i="12"/>
  <c r="BE119" i="12"/>
  <c r="BI118" i="12"/>
  <c r="BH118" i="12"/>
  <c r="BG118" i="12"/>
  <c r="BF118" i="12"/>
  <c r="BE118" i="12"/>
  <c r="BI117" i="12"/>
  <c r="BH117" i="12"/>
  <c r="BG117" i="12"/>
  <c r="BF117" i="12"/>
  <c r="BE117" i="12"/>
  <c r="BI116" i="12"/>
  <c r="BH116" i="12"/>
  <c r="BG116" i="12"/>
  <c r="BF116" i="12"/>
  <c r="BE116" i="12"/>
  <c r="F91" i="12"/>
  <c r="E89" i="12"/>
  <c r="J26" i="12"/>
  <c r="E26" i="12"/>
  <c r="J141" i="12" s="1"/>
  <c r="J25" i="12"/>
  <c r="J23" i="12"/>
  <c r="E23" i="12"/>
  <c r="J140" i="12" s="1"/>
  <c r="J22" i="12"/>
  <c r="J20" i="12"/>
  <c r="E20" i="12"/>
  <c r="F141" i="12" s="1"/>
  <c r="J19" i="12"/>
  <c r="J17" i="12"/>
  <c r="E17" i="12"/>
  <c r="F93" i="12"/>
  <c r="J16" i="12"/>
  <c r="J14" i="12"/>
  <c r="J138" i="12"/>
  <c r="E7" i="12"/>
  <c r="E85" i="12"/>
  <c r="J41" i="11"/>
  <c r="J40" i="11"/>
  <c r="AY108" i="1"/>
  <c r="J39" i="11"/>
  <c r="AX108" i="1"/>
  <c r="BI287" i="11"/>
  <c r="BH287" i="11"/>
  <c r="BG287" i="11"/>
  <c r="BF287" i="11"/>
  <c r="T287" i="11"/>
  <c r="R287" i="11"/>
  <c r="P287" i="11"/>
  <c r="BI285" i="11"/>
  <c r="BH285" i="11"/>
  <c r="BG285" i="11"/>
  <c r="BF285" i="11"/>
  <c r="T285" i="11"/>
  <c r="R285" i="11"/>
  <c r="P285" i="11"/>
  <c r="BI283" i="11"/>
  <c r="BH283" i="11"/>
  <c r="BG283" i="11"/>
  <c r="BF283" i="11"/>
  <c r="T283" i="11"/>
  <c r="R283" i="11"/>
  <c r="P283" i="11"/>
  <c r="BI281" i="11"/>
  <c r="BH281" i="11"/>
  <c r="BG281" i="11"/>
  <c r="BF281" i="11"/>
  <c r="T281" i="11"/>
  <c r="R281" i="11"/>
  <c r="P281" i="11"/>
  <c r="BI279" i="11"/>
  <c r="BH279" i="11"/>
  <c r="BG279" i="11"/>
  <c r="BF279" i="11"/>
  <c r="T279" i="11"/>
  <c r="R279" i="11"/>
  <c r="P279" i="11"/>
  <c r="BI275" i="11"/>
  <c r="BH275" i="11"/>
  <c r="BG275" i="11"/>
  <c r="BF275" i="11"/>
  <c r="T275" i="11"/>
  <c r="R275" i="11"/>
  <c r="P275" i="11"/>
  <c r="BI273" i="11"/>
  <c r="BH273" i="11"/>
  <c r="BG273" i="11"/>
  <c r="BF273" i="11"/>
  <c r="T273" i="11"/>
  <c r="R273" i="11"/>
  <c r="P273" i="11"/>
  <c r="BI271" i="11"/>
  <c r="BH271" i="11"/>
  <c r="BG271" i="11"/>
  <c r="BF271" i="11"/>
  <c r="T271" i="11"/>
  <c r="R271" i="11"/>
  <c r="P271" i="11"/>
  <c r="BI269" i="11"/>
  <c r="BH269" i="11"/>
  <c r="BG269" i="11"/>
  <c r="BF269" i="11"/>
  <c r="T269" i="11"/>
  <c r="R269" i="11"/>
  <c r="P269" i="11"/>
  <c r="BI267" i="11"/>
  <c r="BH267" i="11"/>
  <c r="BG267" i="11"/>
  <c r="BF267" i="11"/>
  <c r="T267" i="11"/>
  <c r="R267" i="11"/>
  <c r="P267" i="11"/>
  <c r="BI265" i="11"/>
  <c r="BH265" i="11"/>
  <c r="BG265" i="11"/>
  <c r="BF265" i="11"/>
  <c r="T265" i="11"/>
  <c r="R265" i="11"/>
  <c r="P265" i="11"/>
  <c r="BI263" i="11"/>
  <c r="BH263" i="11"/>
  <c r="BG263" i="11"/>
  <c r="BF263" i="11"/>
  <c r="T263" i="11"/>
  <c r="R263" i="11"/>
  <c r="P263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2" i="11"/>
  <c r="BH252" i="11"/>
  <c r="BG252" i="11"/>
  <c r="BF252" i="11"/>
  <c r="T252" i="11"/>
  <c r="R252" i="11"/>
  <c r="P252" i="11"/>
  <c r="BI250" i="11"/>
  <c r="BH250" i="11"/>
  <c r="BG250" i="11"/>
  <c r="BF250" i="11"/>
  <c r="T250" i="11"/>
  <c r="R250" i="11"/>
  <c r="P250" i="11"/>
  <c r="BI247" i="11"/>
  <c r="BH247" i="11"/>
  <c r="BG247" i="11"/>
  <c r="BF247" i="11"/>
  <c r="T247" i="11"/>
  <c r="R247" i="11"/>
  <c r="P247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1" i="11"/>
  <c r="BH241" i="11"/>
  <c r="BG241" i="11"/>
  <c r="BF241" i="11"/>
  <c r="T241" i="11"/>
  <c r="R241" i="11"/>
  <c r="P241" i="11"/>
  <c r="BI239" i="11"/>
  <c r="BH239" i="11"/>
  <c r="BG239" i="11"/>
  <c r="BF239" i="11"/>
  <c r="T239" i="11"/>
  <c r="R239" i="11"/>
  <c r="P239" i="11"/>
  <c r="BI237" i="11"/>
  <c r="BH237" i="11"/>
  <c r="BG237" i="11"/>
  <c r="BF237" i="11"/>
  <c r="T237" i="11"/>
  <c r="R237" i="11"/>
  <c r="P237" i="11"/>
  <c r="BI234" i="11"/>
  <c r="BH234" i="11"/>
  <c r="BG234" i="11"/>
  <c r="BF234" i="11"/>
  <c r="T234" i="11"/>
  <c r="R234" i="11"/>
  <c r="P234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8" i="11"/>
  <c r="BH228" i="11"/>
  <c r="BG228" i="11"/>
  <c r="BF228" i="11"/>
  <c r="T228" i="11"/>
  <c r="R228" i="11"/>
  <c r="P228" i="11"/>
  <c r="BI226" i="11"/>
  <c r="BH226" i="11"/>
  <c r="BG226" i="11"/>
  <c r="BF226" i="11"/>
  <c r="T226" i="11"/>
  <c r="R226" i="11"/>
  <c r="P226" i="11"/>
  <c r="BI224" i="11"/>
  <c r="BH224" i="11"/>
  <c r="BG224" i="11"/>
  <c r="BF224" i="11"/>
  <c r="T224" i="11"/>
  <c r="R224" i="11"/>
  <c r="P224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3" i="11"/>
  <c r="BH203" i="11"/>
  <c r="BG203" i="11"/>
  <c r="BF203" i="11"/>
  <c r="T203" i="11"/>
  <c r="R203" i="11"/>
  <c r="P203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3" i="11"/>
  <c r="BH193" i="11"/>
  <c r="BG193" i="11"/>
  <c r="BF193" i="11"/>
  <c r="T193" i="11"/>
  <c r="R193" i="11"/>
  <c r="P193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6" i="11"/>
  <c r="BH176" i="11"/>
  <c r="BG176" i="11"/>
  <c r="BF176" i="11"/>
  <c r="T176" i="11"/>
  <c r="R176" i="11"/>
  <c r="P176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7" i="11"/>
  <c r="BH157" i="11"/>
  <c r="BG157" i="11"/>
  <c r="BF157" i="11"/>
  <c r="T157" i="11"/>
  <c r="R157" i="11"/>
  <c r="P157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F137" i="11"/>
  <c r="E135" i="11"/>
  <c r="BI120" i="11"/>
  <c r="BH120" i="11"/>
  <c r="BG120" i="11"/>
  <c r="BF120" i="11"/>
  <c r="BI119" i="11"/>
  <c r="BH119" i="11"/>
  <c r="BG119" i="11"/>
  <c r="BF119" i="11"/>
  <c r="BE119" i="11"/>
  <c r="BI118" i="11"/>
  <c r="BH118" i="11"/>
  <c r="BG118" i="11"/>
  <c r="BF118" i="11"/>
  <c r="BE118" i="11"/>
  <c r="BI117" i="11"/>
  <c r="BH117" i="11"/>
  <c r="BG117" i="11"/>
  <c r="BF117" i="11"/>
  <c r="BE117" i="11"/>
  <c r="BI116" i="11"/>
  <c r="BH116" i="11"/>
  <c r="BG116" i="11"/>
  <c r="BF116" i="11"/>
  <c r="BE116" i="11"/>
  <c r="BI115" i="11"/>
  <c r="BH115" i="11"/>
  <c r="BG115" i="11"/>
  <c r="BF115" i="11"/>
  <c r="BE115" i="11"/>
  <c r="F91" i="11"/>
  <c r="E89" i="11"/>
  <c r="J26" i="11"/>
  <c r="E26" i="11"/>
  <c r="J94" i="11" s="1"/>
  <c r="J25" i="11"/>
  <c r="J23" i="11"/>
  <c r="E23" i="11"/>
  <c r="J93" i="11"/>
  <c r="J22" i="11"/>
  <c r="J20" i="11"/>
  <c r="E20" i="11"/>
  <c r="F140" i="11" s="1"/>
  <c r="J19" i="11"/>
  <c r="J17" i="11"/>
  <c r="E17" i="11"/>
  <c r="F139" i="11"/>
  <c r="J16" i="11"/>
  <c r="J14" i="11"/>
  <c r="J137" i="11" s="1"/>
  <c r="E7" i="11"/>
  <c r="E131" i="11" s="1"/>
  <c r="J41" i="10"/>
  <c r="J40" i="10"/>
  <c r="AY106" i="1"/>
  <c r="J39" i="10"/>
  <c r="AX106" i="1" s="1"/>
  <c r="BI581" i="10"/>
  <c r="BH581" i="10"/>
  <c r="BG581" i="10"/>
  <c r="BF581" i="10"/>
  <c r="T581" i="10"/>
  <c r="R581" i="10"/>
  <c r="P581" i="10"/>
  <c r="BI579" i="10"/>
  <c r="BH579" i="10"/>
  <c r="BG579" i="10"/>
  <c r="BF579" i="10"/>
  <c r="T579" i="10"/>
  <c r="R579" i="10"/>
  <c r="P579" i="10"/>
  <c r="BI577" i="10"/>
  <c r="BH577" i="10"/>
  <c r="BG577" i="10"/>
  <c r="BF577" i="10"/>
  <c r="T577" i="10"/>
  <c r="R577" i="10"/>
  <c r="P577" i="10"/>
  <c r="BI575" i="10"/>
  <c r="BH575" i="10"/>
  <c r="BG575" i="10"/>
  <c r="BF575" i="10"/>
  <c r="T575" i="10"/>
  <c r="R575" i="10"/>
  <c r="P575" i="10"/>
  <c r="BI573" i="10"/>
  <c r="BH573" i="10"/>
  <c r="BG573" i="10"/>
  <c r="BF573" i="10"/>
  <c r="T573" i="10"/>
  <c r="R573" i="10"/>
  <c r="P573" i="10"/>
  <c r="BI571" i="10"/>
  <c r="BH571" i="10"/>
  <c r="BG571" i="10"/>
  <c r="BF571" i="10"/>
  <c r="T571" i="10"/>
  <c r="R571" i="10"/>
  <c r="P571" i="10"/>
  <c r="BI569" i="10"/>
  <c r="BH569" i="10"/>
  <c r="BG569" i="10"/>
  <c r="BF569" i="10"/>
  <c r="T569" i="10"/>
  <c r="R569" i="10"/>
  <c r="P569" i="10"/>
  <c r="BI567" i="10"/>
  <c r="BH567" i="10"/>
  <c r="BG567" i="10"/>
  <c r="BF567" i="10"/>
  <c r="T567" i="10"/>
  <c r="R567" i="10"/>
  <c r="P567" i="10"/>
  <c r="BI564" i="10"/>
  <c r="BH564" i="10"/>
  <c r="BG564" i="10"/>
  <c r="BF564" i="10"/>
  <c r="T564" i="10"/>
  <c r="R564" i="10"/>
  <c r="P564" i="10"/>
  <c r="BI562" i="10"/>
  <c r="BH562" i="10"/>
  <c r="BG562" i="10"/>
  <c r="BF562" i="10"/>
  <c r="T562" i="10"/>
  <c r="R562" i="10"/>
  <c r="P562" i="10"/>
  <c r="BI560" i="10"/>
  <c r="BH560" i="10"/>
  <c r="BG560" i="10"/>
  <c r="BF560" i="10"/>
  <c r="T560" i="10"/>
  <c r="R560" i="10"/>
  <c r="P560" i="10"/>
  <c r="BI558" i="10"/>
  <c r="BH558" i="10"/>
  <c r="BG558" i="10"/>
  <c r="BF558" i="10"/>
  <c r="T558" i="10"/>
  <c r="R558" i="10"/>
  <c r="P558" i="10"/>
  <c r="BI556" i="10"/>
  <c r="BH556" i="10"/>
  <c r="BG556" i="10"/>
  <c r="BF556" i="10"/>
  <c r="T556" i="10"/>
  <c r="R556" i="10"/>
  <c r="P556" i="10"/>
  <c r="BI554" i="10"/>
  <c r="BH554" i="10"/>
  <c r="BG554" i="10"/>
  <c r="BF554" i="10"/>
  <c r="T554" i="10"/>
  <c r="R554" i="10"/>
  <c r="P554" i="10"/>
  <c r="BI552" i="10"/>
  <c r="BH552" i="10"/>
  <c r="BG552" i="10"/>
  <c r="BF552" i="10"/>
  <c r="T552" i="10"/>
  <c r="R552" i="10"/>
  <c r="P552" i="10"/>
  <c r="BI550" i="10"/>
  <c r="BH550" i="10"/>
  <c r="BG550" i="10"/>
  <c r="BF550" i="10"/>
  <c r="T550" i="10"/>
  <c r="R550" i="10"/>
  <c r="P550" i="10"/>
  <c r="BI548" i="10"/>
  <c r="BH548" i="10"/>
  <c r="BG548" i="10"/>
  <c r="BF548" i="10"/>
  <c r="T548" i="10"/>
  <c r="R548" i="10"/>
  <c r="P548" i="10"/>
  <c r="BI546" i="10"/>
  <c r="BH546" i="10"/>
  <c r="BG546" i="10"/>
  <c r="BF546" i="10"/>
  <c r="T546" i="10"/>
  <c r="R546" i="10"/>
  <c r="P546" i="10"/>
  <c r="BI544" i="10"/>
  <c r="BH544" i="10"/>
  <c r="BG544" i="10"/>
  <c r="BF544" i="10"/>
  <c r="T544" i="10"/>
  <c r="R544" i="10"/>
  <c r="P544" i="10"/>
  <c r="BI541" i="10"/>
  <c r="BH541" i="10"/>
  <c r="BG541" i="10"/>
  <c r="BF541" i="10"/>
  <c r="T541" i="10"/>
  <c r="R541" i="10"/>
  <c r="P541" i="10"/>
  <c r="BI539" i="10"/>
  <c r="BH539" i="10"/>
  <c r="BG539" i="10"/>
  <c r="BF539" i="10"/>
  <c r="T539" i="10"/>
  <c r="R539" i="10"/>
  <c r="P539" i="10"/>
  <c r="BI537" i="10"/>
  <c r="BH537" i="10"/>
  <c r="BG537" i="10"/>
  <c r="BF537" i="10"/>
  <c r="T537" i="10"/>
  <c r="R537" i="10"/>
  <c r="P537" i="10"/>
  <c r="BI535" i="10"/>
  <c r="BH535" i="10"/>
  <c r="BG535" i="10"/>
  <c r="BF535" i="10"/>
  <c r="T535" i="10"/>
  <c r="R535" i="10"/>
  <c r="P535" i="10"/>
  <c r="BI533" i="10"/>
  <c r="BH533" i="10"/>
  <c r="BG533" i="10"/>
  <c r="BF533" i="10"/>
  <c r="T533" i="10"/>
  <c r="R533" i="10"/>
  <c r="P533" i="10"/>
  <c r="BI531" i="10"/>
  <c r="BH531" i="10"/>
  <c r="BG531" i="10"/>
  <c r="BF531" i="10"/>
  <c r="T531" i="10"/>
  <c r="R531" i="10"/>
  <c r="P531" i="10"/>
  <c r="BI529" i="10"/>
  <c r="BH529" i="10"/>
  <c r="BG529" i="10"/>
  <c r="BF529" i="10"/>
  <c r="T529" i="10"/>
  <c r="R529" i="10"/>
  <c r="P529" i="10"/>
  <c r="BI527" i="10"/>
  <c r="BH527" i="10"/>
  <c r="BG527" i="10"/>
  <c r="BF527" i="10"/>
  <c r="T527" i="10"/>
  <c r="R527" i="10"/>
  <c r="P527" i="10"/>
  <c r="BI525" i="10"/>
  <c r="BH525" i="10"/>
  <c r="BG525" i="10"/>
  <c r="BF525" i="10"/>
  <c r="T525" i="10"/>
  <c r="R525" i="10"/>
  <c r="P525" i="10"/>
  <c r="BI523" i="10"/>
  <c r="BH523" i="10"/>
  <c r="BG523" i="10"/>
  <c r="BF523" i="10"/>
  <c r="T523" i="10"/>
  <c r="R523" i="10"/>
  <c r="P523" i="10"/>
  <c r="BI521" i="10"/>
  <c r="BH521" i="10"/>
  <c r="BG521" i="10"/>
  <c r="BF521" i="10"/>
  <c r="T521" i="10"/>
  <c r="R521" i="10"/>
  <c r="P521" i="10"/>
  <c r="BI519" i="10"/>
  <c r="BH519" i="10"/>
  <c r="BG519" i="10"/>
  <c r="BF519" i="10"/>
  <c r="T519" i="10"/>
  <c r="R519" i="10"/>
  <c r="P519" i="10"/>
  <c r="BI517" i="10"/>
  <c r="BH517" i="10"/>
  <c r="BG517" i="10"/>
  <c r="BF517" i="10"/>
  <c r="T517" i="10"/>
  <c r="R517" i="10"/>
  <c r="P517" i="10"/>
  <c r="BI515" i="10"/>
  <c r="BH515" i="10"/>
  <c r="BG515" i="10"/>
  <c r="BF515" i="10"/>
  <c r="T515" i="10"/>
  <c r="R515" i="10"/>
  <c r="P515" i="10"/>
  <c r="BI513" i="10"/>
  <c r="BH513" i="10"/>
  <c r="BG513" i="10"/>
  <c r="BF513" i="10"/>
  <c r="T513" i="10"/>
  <c r="R513" i="10"/>
  <c r="P513" i="10"/>
  <c r="BI511" i="10"/>
  <c r="BH511" i="10"/>
  <c r="BG511" i="10"/>
  <c r="BF511" i="10"/>
  <c r="T511" i="10"/>
  <c r="R511" i="10"/>
  <c r="P511" i="10"/>
  <c r="BI509" i="10"/>
  <c r="BH509" i="10"/>
  <c r="BG509" i="10"/>
  <c r="BF509" i="10"/>
  <c r="T509" i="10"/>
  <c r="R509" i="10"/>
  <c r="P509" i="10"/>
  <c r="BI507" i="10"/>
  <c r="BH507" i="10"/>
  <c r="BG507" i="10"/>
  <c r="BF507" i="10"/>
  <c r="T507" i="10"/>
  <c r="R507" i="10"/>
  <c r="P507" i="10"/>
  <c r="BI505" i="10"/>
  <c r="BH505" i="10"/>
  <c r="BG505" i="10"/>
  <c r="BF505" i="10"/>
  <c r="T505" i="10"/>
  <c r="R505" i="10"/>
  <c r="P505" i="10"/>
  <c r="BI503" i="10"/>
  <c r="BH503" i="10"/>
  <c r="BG503" i="10"/>
  <c r="BF503" i="10"/>
  <c r="T503" i="10"/>
  <c r="R503" i="10"/>
  <c r="P503" i="10"/>
  <c r="BI501" i="10"/>
  <c r="BH501" i="10"/>
  <c r="BG501" i="10"/>
  <c r="BF501" i="10"/>
  <c r="T501" i="10"/>
  <c r="R501" i="10"/>
  <c r="P501" i="10"/>
  <c r="BI499" i="10"/>
  <c r="BH499" i="10"/>
  <c r="BG499" i="10"/>
  <c r="BF499" i="10"/>
  <c r="T499" i="10"/>
  <c r="R499" i="10"/>
  <c r="P499" i="10"/>
  <c r="BI497" i="10"/>
  <c r="BH497" i="10"/>
  <c r="BG497" i="10"/>
  <c r="BF497" i="10"/>
  <c r="T497" i="10"/>
  <c r="R497" i="10"/>
  <c r="P497" i="10"/>
  <c r="BI495" i="10"/>
  <c r="BH495" i="10"/>
  <c r="BG495" i="10"/>
  <c r="BF495" i="10"/>
  <c r="T495" i="10"/>
  <c r="R495" i="10"/>
  <c r="P495" i="10"/>
  <c r="BI493" i="10"/>
  <c r="BH493" i="10"/>
  <c r="BG493" i="10"/>
  <c r="BF493" i="10"/>
  <c r="T493" i="10"/>
  <c r="R493" i="10"/>
  <c r="P493" i="10"/>
  <c r="BI491" i="10"/>
  <c r="BH491" i="10"/>
  <c r="BG491" i="10"/>
  <c r="BF491" i="10"/>
  <c r="T491" i="10"/>
  <c r="R491" i="10"/>
  <c r="P491" i="10"/>
  <c r="BI489" i="10"/>
  <c r="BH489" i="10"/>
  <c r="BG489" i="10"/>
  <c r="BF489" i="10"/>
  <c r="T489" i="10"/>
  <c r="R489" i="10"/>
  <c r="P489" i="10"/>
  <c r="BI487" i="10"/>
  <c r="BH487" i="10"/>
  <c r="BG487" i="10"/>
  <c r="BF487" i="10"/>
  <c r="T487" i="10"/>
  <c r="R487" i="10"/>
  <c r="P487" i="10"/>
  <c r="BI485" i="10"/>
  <c r="BH485" i="10"/>
  <c r="BG485" i="10"/>
  <c r="BF485" i="10"/>
  <c r="T485" i="10"/>
  <c r="R485" i="10"/>
  <c r="P485" i="10"/>
  <c r="BI483" i="10"/>
  <c r="BH483" i="10"/>
  <c r="BG483" i="10"/>
  <c r="BF483" i="10"/>
  <c r="T483" i="10"/>
  <c r="R483" i="10"/>
  <c r="P483" i="10"/>
  <c r="BI481" i="10"/>
  <c r="BH481" i="10"/>
  <c r="BG481" i="10"/>
  <c r="BF481" i="10"/>
  <c r="T481" i="10"/>
  <c r="R481" i="10"/>
  <c r="P481" i="10"/>
  <c r="BI479" i="10"/>
  <c r="BH479" i="10"/>
  <c r="BG479" i="10"/>
  <c r="BF479" i="10"/>
  <c r="T479" i="10"/>
  <c r="R479" i="10"/>
  <c r="P479" i="10"/>
  <c r="BI477" i="10"/>
  <c r="BH477" i="10"/>
  <c r="BG477" i="10"/>
  <c r="BF477" i="10"/>
  <c r="T477" i="10"/>
  <c r="R477" i="10"/>
  <c r="P477" i="10"/>
  <c r="BI475" i="10"/>
  <c r="BH475" i="10"/>
  <c r="BG475" i="10"/>
  <c r="BF475" i="10"/>
  <c r="T475" i="10"/>
  <c r="R475" i="10"/>
  <c r="P475" i="10"/>
  <c r="BI473" i="10"/>
  <c r="BH473" i="10"/>
  <c r="BG473" i="10"/>
  <c r="BF473" i="10"/>
  <c r="T473" i="10"/>
  <c r="R473" i="10"/>
  <c r="P473" i="10"/>
  <c r="BI471" i="10"/>
  <c r="BH471" i="10"/>
  <c r="BG471" i="10"/>
  <c r="BF471" i="10"/>
  <c r="T471" i="10"/>
  <c r="R471" i="10"/>
  <c r="P471" i="10"/>
  <c r="BI469" i="10"/>
  <c r="BH469" i="10"/>
  <c r="BG469" i="10"/>
  <c r="BF469" i="10"/>
  <c r="T469" i="10"/>
  <c r="R469" i="10"/>
  <c r="P469" i="10"/>
  <c r="BI467" i="10"/>
  <c r="BH467" i="10"/>
  <c r="BG467" i="10"/>
  <c r="BF467" i="10"/>
  <c r="T467" i="10"/>
  <c r="R467" i="10"/>
  <c r="P467" i="10"/>
  <c r="BI465" i="10"/>
  <c r="BH465" i="10"/>
  <c r="BG465" i="10"/>
  <c r="BF465" i="10"/>
  <c r="T465" i="10"/>
  <c r="R465" i="10"/>
  <c r="P465" i="10"/>
  <c r="BI463" i="10"/>
  <c r="BH463" i="10"/>
  <c r="BG463" i="10"/>
  <c r="BF463" i="10"/>
  <c r="T463" i="10"/>
  <c r="R463" i="10"/>
  <c r="P463" i="10"/>
  <c r="BI461" i="10"/>
  <c r="BH461" i="10"/>
  <c r="BG461" i="10"/>
  <c r="BF461" i="10"/>
  <c r="T461" i="10"/>
  <c r="R461" i="10"/>
  <c r="P461" i="10"/>
  <c r="BI459" i="10"/>
  <c r="BH459" i="10"/>
  <c r="BG459" i="10"/>
  <c r="BF459" i="10"/>
  <c r="T459" i="10"/>
  <c r="R459" i="10"/>
  <c r="P459" i="10"/>
  <c r="BI457" i="10"/>
  <c r="BH457" i="10"/>
  <c r="BG457" i="10"/>
  <c r="BF457" i="10"/>
  <c r="T457" i="10"/>
  <c r="R457" i="10"/>
  <c r="P457" i="10"/>
  <c r="BI455" i="10"/>
  <c r="BH455" i="10"/>
  <c r="BG455" i="10"/>
  <c r="BF455" i="10"/>
  <c r="T455" i="10"/>
  <c r="R455" i="10"/>
  <c r="P455" i="10"/>
  <c r="BI453" i="10"/>
  <c r="BH453" i="10"/>
  <c r="BG453" i="10"/>
  <c r="BF453" i="10"/>
  <c r="T453" i="10"/>
  <c r="R453" i="10"/>
  <c r="P453" i="10"/>
  <c r="BI451" i="10"/>
  <c r="BH451" i="10"/>
  <c r="BG451" i="10"/>
  <c r="BF451" i="10"/>
  <c r="T451" i="10"/>
  <c r="R451" i="10"/>
  <c r="P451" i="10"/>
  <c r="BI449" i="10"/>
  <c r="BH449" i="10"/>
  <c r="BG449" i="10"/>
  <c r="BF449" i="10"/>
  <c r="T449" i="10"/>
  <c r="R449" i="10"/>
  <c r="P449" i="10"/>
  <c r="BI445" i="10"/>
  <c r="BH445" i="10"/>
  <c r="BG445" i="10"/>
  <c r="BF445" i="10"/>
  <c r="T445" i="10"/>
  <c r="R445" i="10"/>
  <c r="P445" i="10"/>
  <c r="BI443" i="10"/>
  <c r="BH443" i="10"/>
  <c r="BG443" i="10"/>
  <c r="BF443" i="10"/>
  <c r="T443" i="10"/>
  <c r="R443" i="10"/>
  <c r="P443" i="10"/>
  <c r="BI441" i="10"/>
  <c r="BH441" i="10"/>
  <c r="BG441" i="10"/>
  <c r="BF441" i="10"/>
  <c r="T441" i="10"/>
  <c r="R441" i="10"/>
  <c r="P441" i="10"/>
  <c r="BI439" i="10"/>
  <c r="BH439" i="10"/>
  <c r="BG439" i="10"/>
  <c r="BF439" i="10"/>
  <c r="T439" i="10"/>
  <c r="R439" i="10"/>
  <c r="P439" i="10"/>
  <c r="BI437" i="10"/>
  <c r="BH437" i="10"/>
  <c r="BG437" i="10"/>
  <c r="BF437" i="10"/>
  <c r="T437" i="10"/>
  <c r="R437" i="10"/>
  <c r="P437" i="10"/>
  <c r="BI435" i="10"/>
  <c r="BH435" i="10"/>
  <c r="BG435" i="10"/>
  <c r="BF435" i="10"/>
  <c r="T435" i="10"/>
  <c r="R435" i="10"/>
  <c r="P435" i="10"/>
  <c r="BI433" i="10"/>
  <c r="BH433" i="10"/>
  <c r="BG433" i="10"/>
  <c r="BF433" i="10"/>
  <c r="T433" i="10"/>
  <c r="R433" i="10"/>
  <c r="P433" i="10"/>
  <c r="BI431" i="10"/>
  <c r="BH431" i="10"/>
  <c r="BG431" i="10"/>
  <c r="BF431" i="10"/>
  <c r="T431" i="10"/>
  <c r="R431" i="10"/>
  <c r="P431" i="10"/>
  <c r="BI429" i="10"/>
  <c r="BH429" i="10"/>
  <c r="BG429" i="10"/>
  <c r="BF429" i="10"/>
  <c r="T429" i="10"/>
  <c r="R429" i="10"/>
  <c r="P429" i="10"/>
  <c r="BI427" i="10"/>
  <c r="BH427" i="10"/>
  <c r="BG427" i="10"/>
  <c r="BF427" i="10"/>
  <c r="T427" i="10"/>
  <c r="R427" i="10"/>
  <c r="P427" i="10"/>
  <c r="BI425" i="10"/>
  <c r="BH425" i="10"/>
  <c r="BG425" i="10"/>
  <c r="BF425" i="10"/>
  <c r="T425" i="10"/>
  <c r="R425" i="10"/>
  <c r="P425" i="10"/>
  <c r="BI423" i="10"/>
  <c r="BH423" i="10"/>
  <c r="BG423" i="10"/>
  <c r="BF423" i="10"/>
  <c r="T423" i="10"/>
  <c r="R423" i="10"/>
  <c r="P423" i="10"/>
  <c r="BI420" i="10"/>
  <c r="BH420" i="10"/>
  <c r="BG420" i="10"/>
  <c r="BF420" i="10"/>
  <c r="T420" i="10"/>
  <c r="R420" i="10"/>
  <c r="P420" i="10"/>
  <c r="BI418" i="10"/>
  <c r="BH418" i="10"/>
  <c r="BG418" i="10"/>
  <c r="BF418" i="10"/>
  <c r="T418" i="10"/>
  <c r="R418" i="10"/>
  <c r="P418" i="10"/>
  <c r="BI416" i="10"/>
  <c r="BH416" i="10"/>
  <c r="BG416" i="10"/>
  <c r="BF416" i="10"/>
  <c r="T416" i="10"/>
  <c r="R416" i="10"/>
  <c r="P416" i="10"/>
  <c r="BI414" i="10"/>
  <c r="BH414" i="10"/>
  <c r="BG414" i="10"/>
  <c r="BF414" i="10"/>
  <c r="T414" i="10"/>
  <c r="R414" i="10"/>
  <c r="P414" i="10"/>
  <c r="BI412" i="10"/>
  <c r="BH412" i="10"/>
  <c r="BG412" i="10"/>
  <c r="BF412" i="10"/>
  <c r="T412" i="10"/>
  <c r="R412" i="10"/>
  <c r="P412" i="10"/>
  <c r="BI410" i="10"/>
  <c r="BH410" i="10"/>
  <c r="BG410" i="10"/>
  <c r="BF410" i="10"/>
  <c r="T410" i="10"/>
  <c r="R410" i="10"/>
  <c r="P410" i="10"/>
  <c r="BI408" i="10"/>
  <c r="BH408" i="10"/>
  <c r="BG408" i="10"/>
  <c r="BF408" i="10"/>
  <c r="T408" i="10"/>
  <c r="R408" i="10"/>
  <c r="P408" i="10"/>
  <c r="BI406" i="10"/>
  <c r="BH406" i="10"/>
  <c r="BG406" i="10"/>
  <c r="BF406" i="10"/>
  <c r="T406" i="10"/>
  <c r="R406" i="10"/>
  <c r="P406" i="10"/>
  <c r="BI404" i="10"/>
  <c r="BH404" i="10"/>
  <c r="BG404" i="10"/>
  <c r="BF404" i="10"/>
  <c r="T404" i="10"/>
  <c r="R404" i="10"/>
  <c r="P404" i="10"/>
  <c r="BI402" i="10"/>
  <c r="BH402" i="10"/>
  <c r="BG402" i="10"/>
  <c r="BF402" i="10"/>
  <c r="T402" i="10"/>
  <c r="R402" i="10"/>
  <c r="P402" i="10"/>
  <c r="BI400" i="10"/>
  <c r="BH400" i="10"/>
  <c r="BG400" i="10"/>
  <c r="BF400" i="10"/>
  <c r="T400" i="10"/>
  <c r="R400" i="10"/>
  <c r="P400" i="10"/>
  <c r="BI398" i="10"/>
  <c r="BH398" i="10"/>
  <c r="BG398" i="10"/>
  <c r="BF398" i="10"/>
  <c r="T398" i="10"/>
  <c r="R398" i="10"/>
  <c r="P398" i="10"/>
  <c r="BI396" i="10"/>
  <c r="BH396" i="10"/>
  <c r="BG396" i="10"/>
  <c r="BF396" i="10"/>
  <c r="T396" i="10"/>
  <c r="R396" i="10"/>
  <c r="P396" i="10"/>
  <c r="BI394" i="10"/>
  <c r="BH394" i="10"/>
  <c r="BG394" i="10"/>
  <c r="BF394" i="10"/>
  <c r="T394" i="10"/>
  <c r="R394" i="10"/>
  <c r="P394" i="10"/>
  <c r="BI392" i="10"/>
  <c r="BH392" i="10"/>
  <c r="BG392" i="10"/>
  <c r="BF392" i="10"/>
  <c r="T392" i="10"/>
  <c r="R392" i="10"/>
  <c r="P392" i="10"/>
  <c r="BI390" i="10"/>
  <c r="BH390" i="10"/>
  <c r="BG390" i="10"/>
  <c r="BF390" i="10"/>
  <c r="T390" i="10"/>
  <c r="R390" i="10"/>
  <c r="P390" i="10"/>
  <c r="BI388" i="10"/>
  <c r="BH388" i="10"/>
  <c r="BG388" i="10"/>
  <c r="BF388" i="10"/>
  <c r="T388" i="10"/>
  <c r="R388" i="10"/>
  <c r="P388" i="10"/>
  <c r="BI386" i="10"/>
  <c r="BH386" i="10"/>
  <c r="BG386" i="10"/>
  <c r="BF386" i="10"/>
  <c r="T386" i="10"/>
  <c r="R386" i="10"/>
  <c r="P386" i="10"/>
  <c r="BI384" i="10"/>
  <c r="BH384" i="10"/>
  <c r="BG384" i="10"/>
  <c r="BF384" i="10"/>
  <c r="T384" i="10"/>
  <c r="R384" i="10"/>
  <c r="P384" i="10"/>
  <c r="BI382" i="10"/>
  <c r="BH382" i="10"/>
  <c r="BG382" i="10"/>
  <c r="BF382" i="10"/>
  <c r="T382" i="10"/>
  <c r="R382" i="10"/>
  <c r="P382" i="10"/>
  <c r="BI380" i="10"/>
  <c r="BH380" i="10"/>
  <c r="BG380" i="10"/>
  <c r="BF380" i="10"/>
  <c r="T380" i="10"/>
  <c r="R380" i="10"/>
  <c r="P380" i="10"/>
  <c r="BI378" i="10"/>
  <c r="BH378" i="10"/>
  <c r="BG378" i="10"/>
  <c r="BF378" i="10"/>
  <c r="T378" i="10"/>
  <c r="R378" i="10"/>
  <c r="P378" i="10"/>
  <c r="BI375" i="10"/>
  <c r="BH375" i="10"/>
  <c r="BG375" i="10"/>
  <c r="BF375" i="10"/>
  <c r="T375" i="10"/>
  <c r="R375" i="10"/>
  <c r="P375" i="10"/>
  <c r="BI373" i="10"/>
  <c r="BH373" i="10"/>
  <c r="BG373" i="10"/>
  <c r="BF373" i="10"/>
  <c r="T373" i="10"/>
  <c r="R373" i="10"/>
  <c r="P373" i="10"/>
  <c r="BI371" i="10"/>
  <c r="BH371" i="10"/>
  <c r="BG371" i="10"/>
  <c r="BF371" i="10"/>
  <c r="T371" i="10"/>
  <c r="R371" i="10"/>
  <c r="P371" i="10"/>
  <c r="BI369" i="10"/>
  <c r="BH369" i="10"/>
  <c r="BG369" i="10"/>
  <c r="BF369" i="10"/>
  <c r="T369" i="10"/>
  <c r="R369" i="10"/>
  <c r="P369" i="10"/>
  <c r="BI367" i="10"/>
  <c r="BH367" i="10"/>
  <c r="BG367" i="10"/>
  <c r="BF367" i="10"/>
  <c r="T367" i="10"/>
  <c r="R367" i="10"/>
  <c r="P367" i="10"/>
  <c r="BI365" i="10"/>
  <c r="BH365" i="10"/>
  <c r="BG365" i="10"/>
  <c r="BF365" i="10"/>
  <c r="T365" i="10"/>
  <c r="R365" i="10"/>
  <c r="P365" i="10"/>
  <c r="BI363" i="10"/>
  <c r="BH363" i="10"/>
  <c r="BG363" i="10"/>
  <c r="BF363" i="10"/>
  <c r="T363" i="10"/>
  <c r="R363" i="10"/>
  <c r="P363" i="10"/>
  <c r="BI361" i="10"/>
  <c r="BH361" i="10"/>
  <c r="BG361" i="10"/>
  <c r="BF361" i="10"/>
  <c r="T361" i="10"/>
  <c r="R361" i="10"/>
  <c r="P361" i="10"/>
  <c r="BI359" i="10"/>
  <c r="BH359" i="10"/>
  <c r="BG359" i="10"/>
  <c r="BF359" i="10"/>
  <c r="T359" i="10"/>
  <c r="R359" i="10"/>
  <c r="P359" i="10"/>
  <c r="BI357" i="10"/>
  <c r="BH357" i="10"/>
  <c r="BG357" i="10"/>
  <c r="BF357" i="10"/>
  <c r="T357" i="10"/>
  <c r="R357" i="10"/>
  <c r="P357" i="10"/>
  <c r="BI355" i="10"/>
  <c r="BH355" i="10"/>
  <c r="BG355" i="10"/>
  <c r="BF355" i="10"/>
  <c r="T355" i="10"/>
  <c r="R355" i="10"/>
  <c r="P355" i="10"/>
  <c r="BI353" i="10"/>
  <c r="BH353" i="10"/>
  <c r="BG353" i="10"/>
  <c r="BF353" i="10"/>
  <c r="T353" i="10"/>
  <c r="R353" i="10"/>
  <c r="P353" i="10"/>
  <c r="BI351" i="10"/>
  <c r="BH351" i="10"/>
  <c r="BG351" i="10"/>
  <c r="BF351" i="10"/>
  <c r="T351" i="10"/>
  <c r="R351" i="10"/>
  <c r="P351" i="10"/>
  <c r="BI349" i="10"/>
  <c r="BH349" i="10"/>
  <c r="BG349" i="10"/>
  <c r="BF349" i="10"/>
  <c r="T349" i="10"/>
  <c r="R349" i="10"/>
  <c r="P349" i="10"/>
  <c r="BI347" i="10"/>
  <c r="BH347" i="10"/>
  <c r="BG347" i="10"/>
  <c r="BF347" i="10"/>
  <c r="T347" i="10"/>
  <c r="R347" i="10"/>
  <c r="P347" i="10"/>
  <c r="BI345" i="10"/>
  <c r="BH345" i="10"/>
  <c r="BG345" i="10"/>
  <c r="BF345" i="10"/>
  <c r="T345" i="10"/>
  <c r="R345" i="10"/>
  <c r="P345" i="10"/>
  <c r="BI343" i="10"/>
  <c r="BH343" i="10"/>
  <c r="BG343" i="10"/>
  <c r="BF343" i="10"/>
  <c r="T343" i="10"/>
  <c r="R343" i="10"/>
  <c r="P343" i="10"/>
  <c r="BI341" i="10"/>
  <c r="BH341" i="10"/>
  <c r="BG341" i="10"/>
  <c r="BF341" i="10"/>
  <c r="T341" i="10"/>
  <c r="R341" i="10"/>
  <c r="P341" i="10"/>
  <c r="BI338" i="10"/>
  <c r="BH338" i="10"/>
  <c r="BG338" i="10"/>
  <c r="BF338" i="10"/>
  <c r="T338" i="10"/>
  <c r="R338" i="10"/>
  <c r="P338" i="10"/>
  <c r="BI336" i="10"/>
  <c r="BH336" i="10"/>
  <c r="BG336" i="10"/>
  <c r="BF336" i="10"/>
  <c r="T336" i="10"/>
  <c r="R336" i="10"/>
  <c r="P336" i="10"/>
  <c r="BI334" i="10"/>
  <c r="BH334" i="10"/>
  <c r="BG334" i="10"/>
  <c r="BF334" i="10"/>
  <c r="T334" i="10"/>
  <c r="R334" i="10"/>
  <c r="P334" i="10"/>
  <c r="BI332" i="10"/>
  <c r="BH332" i="10"/>
  <c r="BG332" i="10"/>
  <c r="BF332" i="10"/>
  <c r="T332" i="10"/>
  <c r="R332" i="10"/>
  <c r="P332" i="10"/>
  <c r="BI330" i="10"/>
  <c r="BH330" i="10"/>
  <c r="BG330" i="10"/>
  <c r="BF330" i="10"/>
  <c r="T330" i="10"/>
  <c r="R330" i="10"/>
  <c r="P330" i="10"/>
  <c r="BI328" i="10"/>
  <c r="BH328" i="10"/>
  <c r="BG328" i="10"/>
  <c r="BF328" i="10"/>
  <c r="T328" i="10"/>
  <c r="R328" i="10"/>
  <c r="P328" i="10"/>
  <c r="BI326" i="10"/>
  <c r="BH326" i="10"/>
  <c r="BG326" i="10"/>
  <c r="BF326" i="10"/>
  <c r="T326" i="10"/>
  <c r="R326" i="10"/>
  <c r="P326" i="10"/>
  <c r="BI324" i="10"/>
  <c r="BH324" i="10"/>
  <c r="BG324" i="10"/>
  <c r="BF324" i="10"/>
  <c r="T324" i="10"/>
  <c r="R324" i="10"/>
  <c r="P324" i="10"/>
  <c r="BI322" i="10"/>
  <c r="BH322" i="10"/>
  <c r="BG322" i="10"/>
  <c r="BF322" i="10"/>
  <c r="T322" i="10"/>
  <c r="R322" i="10"/>
  <c r="P322" i="10"/>
  <c r="BI320" i="10"/>
  <c r="BH320" i="10"/>
  <c r="BG320" i="10"/>
  <c r="BF320" i="10"/>
  <c r="T320" i="10"/>
  <c r="R320" i="10"/>
  <c r="P320" i="10"/>
  <c r="BI318" i="10"/>
  <c r="BH318" i="10"/>
  <c r="BG318" i="10"/>
  <c r="BF318" i="10"/>
  <c r="T318" i="10"/>
  <c r="R318" i="10"/>
  <c r="P318" i="10"/>
  <c r="BI316" i="10"/>
  <c r="BH316" i="10"/>
  <c r="BG316" i="10"/>
  <c r="BF316" i="10"/>
  <c r="T316" i="10"/>
  <c r="R316" i="10"/>
  <c r="P316" i="10"/>
  <c r="BI314" i="10"/>
  <c r="BH314" i="10"/>
  <c r="BG314" i="10"/>
  <c r="BF314" i="10"/>
  <c r="T314" i="10"/>
  <c r="R314" i="10"/>
  <c r="P314" i="10"/>
  <c r="BI312" i="10"/>
  <c r="BH312" i="10"/>
  <c r="BG312" i="10"/>
  <c r="BF312" i="10"/>
  <c r="T312" i="10"/>
  <c r="R312" i="10"/>
  <c r="P312" i="10"/>
  <c r="BI310" i="10"/>
  <c r="BH310" i="10"/>
  <c r="BG310" i="10"/>
  <c r="BF310" i="10"/>
  <c r="T310" i="10"/>
  <c r="R310" i="10"/>
  <c r="P310" i="10"/>
  <c r="BI308" i="10"/>
  <c r="BH308" i="10"/>
  <c r="BG308" i="10"/>
  <c r="BF308" i="10"/>
  <c r="T308" i="10"/>
  <c r="R308" i="10"/>
  <c r="P308" i="10"/>
  <c r="BI306" i="10"/>
  <c r="BH306" i="10"/>
  <c r="BG306" i="10"/>
  <c r="BF306" i="10"/>
  <c r="T306" i="10"/>
  <c r="R306" i="10"/>
  <c r="P306" i="10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6" i="10"/>
  <c r="BH296" i="10"/>
  <c r="BG296" i="10"/>
  <c r="BF296" i="10"/>
  <c r="T296" i="10"/>
  <c r="R296" i="10"/>
  <c r="P296" i="10"/>
  <c r="BI294" i="10"/>
  <c r="BH294" i="10"/>
  <c r="BG294" i="10"/>
  <c r="BF294" i="10"/>
  <c r="T294" i="10"/>
  <c r="R294" i="10"/>
  <c r="P294" i="10"/>
  <c r="BI292" i="10"/>
  <c r="BH292" i="10"/>
  <c r="BG292" i="10"/>
  <c r="BF292" i="10"/>
  <c r="T292" i="10"/>
  <c r="R292" i="10"/>
  <c r="P292" i="10"/>
  <c r="BI290" i="10"/>
  <c r="BH290" i="10"/>
  <c r="BG290" i="10"/>
  <c r="BF290" i="10"/>
  <c r="T290" i="10"/>
  <c r="R290" i="10"/>
  <c r="P290" i="10"/>
  <c r="BI288" i="10"/>
  <c r="BH288" i="10"/>
  <c r="BG288" i="10"/>
  <c r="BF288" i="10"/>
  <c r="T288" i="10"/>
  <c r="R288" i="10"/>
  <c r="P288" i="10"/>
  <c r="BI286" i="10"/>
  <c r="BH286" i="10"/>
  <c r="BG286" i="10"/>
  <c r="BF286" i="10"/>
  <c r="T286" i="10"/>
  <c r="R286" i="10"/>
  <c r="P286" i="10"/>
  <c r="BI284" i="10"/>
  <c r="BH284" i="10"/>
  <c r="BG284" i="10"/>
  <c r="BF284" i="10"/>
  <c r="T284" i="10"/>
  <c r="R284" i="10"/>
  <c r="P284" i="10"/>
  <c r="BI282" i="10"/>
  <c r="BH282" i="10"/>
  <c r="BG282" i="10"/>
  <c r="BF282" i="10"/>
  <c r="T282" i="10"/>
  <c r="R282" i="10"/>
  <c r="P282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6" i="10"/>
  <c r="BH276" i="10"/>
  <c r="BG276" i="10"/>
  <c r="BF276" i="10"/>
  <c r="T276" i="10"/>
  <c r="R276" i="10"/>
  <c r="P276" i="10"/>
  <c r="BI274" i="10"/>
  <c r="BH274" i="10"/>
  <c r="BG274" i="10"/>
  <c r="BF274" i="10"/>
  <c r="T274" i="10"/>
  <c r="R274" i="10"/>
  <c r="P274" i="10"/>
  <c r="BI272" i="10"/>
  <c r="BH272" i="10"/>
  <c r="BG272" i="10"/>
  <c r="BF272" i="10"/>
  <c r="T272" i="10"/>
  <c r="R272" i="10"/>
  <c r="P272" i="10"/>
  <c r="BI270" i="10"/>
  <c r="BH270" i="10"/>
  <c r="BG270" i="10"/>
  <c r="BF270" i="10"/>
  <c r="T270" i="10"/>
  <c r="R270" i="10"/>
  <c r="P270" i="10"/>
  <c r="BI268" i="10"/>
  <c r="BH268" i="10"/>
  <c r="BG268" i="10"/>
  <c r="BF268" i="10"/>
  <c r="T268" i="10"/>
  <c r="R268" i="10"/>
  <c r="P268" i="10"/>
  <c r="BI266" i="10"/>
  <c r="BH266" i="10"/>
  <c r="BG266" i="10"/>
  <c r="BF266" i="10"/>
  <c r="T266" i="10"/>
  <c r="R266" i="10"/>
  <c r="P266" i="10"/>
  <c r="BI264" i="10"/>
  <c r="BH264" i="10"/>
  <c r="BG264" i="10"/>
  <c r="BF264" i="10"/>
  <c r="T264" i="10"/>
  <c r="R264" i="10"/>
  <c r="P264" i="10"/>
  <c r="BI262" i="10"/>
  <c r="BH262" i="10"/>
  <c r="BG262" i="10"/>
  <c r="BF262" i="10"/>
  <c r="T262" i="10"/>
  <c r="R262" i="10"/>
  <c r="P262" i="10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4" i="10"/>
  <c r="BH254" i="10"/>
  <c r="BG254" i="10"/>
  <c r="BF254" i="10"/>
  <c r="T254" i="10"/>
  <c r="R254" i="10"/>
  <c r="P254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R250" i="10"/>
  <c r="P250" i="10"/>
  <c r="BI248" i="10"/>
  <c r="BH248" i="10"/>
  <c r="BG248" i="10"/>
  <c r="BF248" i="10"/>
  <c r="T248" i="10"/>
  <c r="R248" i="10"/>
  <c r="P248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40" i="10"/>
  <c r="BH240" i="10"/>
  <c r="BG240" i="10"/>
  <c r="BF240" i="10"/>
  <c r="T240" i="10"/>
  <c r="R240" i="10"/>
  <c r="P240" i="10"/>
  <c r="BI238" i="10"/>
  <c r="BH238" i="10"/>
  <c r="BG238" i="10"/>
  <c r="BF238" i="10"/>
  <c r="T238" i="10"/>
  <c r="R238" i="10"/>
  <c r="P238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F138" i="10"/>
  <c r="E136" i="10"/>
  <c r="BI121" i="10"/>
  <c r="BH121" i="10"/>
  <c r="BG121" i="10"/>
  <c r="BF121" i="10"/>
  <c r="BI120" i="10"/>
  <c r="BH120" i="10"/>
  <c r="BG120" i="10"/>
  <c r="BF120" i="10"/>
  <c r="BE120" i="10"/>
  <c r="BI119" i="10"/>
  <c r="BH119" i="10"/>
  <c r="BG119" i="10"/>
  <c r="BF119" i="10"/>
  <c r="BE119" i="10"/>
  <c r="BI118" i="10"/>
  <c r="BH118" i="10"/>
  <c r="BG118" i="10"/>
  <c r="BF118" i="10"/>
  <c r="BE118" i="10"/>
  <c r="BI117" i="10"/>
  <c r="BH117" i="10"/>
  <c r="BG117" i="10"/>
  <c r="BF117" i="10"/>
  <c r="BE117" i="10"/>
  <c r="BI116" i="10"/>
  <c r="BH116" i="10"/>
  <c r="BG116" i="10"/>
  <c r="BF116" i="10"/>
  <c r="BE116" i="10"/>
  <c r="F91" i="10"/>
  <c r="E89" i="10"/>
  <c r="J26" i="10"/>
  <c r="E26" i="10"/>
  <c r="J141" i="10" s="1"/>
  <c r="J25" i="10"/>
  <c r="J23" i="10"/>
  <c r="E23" i="10"/>
  <c r="J93" i="10"/>
  <c r="J22" i="10"/>
  <c r="J20" i="10"/>
  <c r="E20" i="10"/>
  <c r="F141" i="10" s="1"/>
  <c r="J19" i="10"/>
  <c r="J17" i="10"/>
  <c r="E17" i="10"/>
  <c r="F140" i="10"/>
  <c r="J16" i="10"/>
  <c r="J14" i="10"/>
  <c r="J138" i="10" s="1"/>
  <c r="E7" i="10"/>
  <c r="E132" i="10"/>
  <c r="J41" i="9"/>
  <c r="J40" i="9"/>
  <c r="AY105" i="1"/>
  <c r="J39" i="9"/>
  <c r="AX105" i="1" s="1"/>
  <c r="BI267" i="9"/>
  <c r="BH267" i="9"/>
  <c r="BG267" i="9"/>
  <c r="BF267" i="9"/>
  <c r="T267" i="9"/>
  <c r="T266" i="9"/>
  <c r="T265" i="9" s="1"/>
  <c r="R267" i="9"/>
  <c r="R266" i="9" s="1"/>
  <c r="R265" i="9" s="1"/>
  <c r="P267" i="9"/>
  <c r="P266" i="9" s="1"/>
  <c r="P265" i="9" s="1"/>
  <c r="BI263" i="9"/>
  <c r="BH263" i="9"/>
  <c r="BG263" i="9"/>
  <c r="BF263" i="9"/>
  <c r="T263" i="9"/>
  <c r="R263" i="9"/>
  <c r="P263" i="9"/>
  <c r="BI261" i="9"/>
  <c r="BH261" i="9"/>
  <c r="BG261" i="9"/>
  <c r="BF261" i="9"/>
  <c r="T261" i="9"/>
  <c r="R261" i="9"/>
  <c r="P261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4" i="9"/>
  <c r="BH244" i="9"/>
  <c r="BG244" i="9"/>
  <c r="BF244" i="9"/>
  <c r="T244" i="9"/>
  <c r="R244" i="9"/>
  <c r="P244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F137" i="9"/>
  <c r="E135" i="9"/>
  <c r="BI120" i="9"/>
  <c r="BH120" i="9"/>
  <c r="BG120" i="9"/>
  <c r="BF120" i="9"/>
  <c r="BI119" i="9"/>
  <c r="BH119" i="9"/>
  <c r="BG119" i="9"/>
  <c r="BF119" i="9"/>
  <c r="BE119" i="9"/>
  <c r="BI118" i="9"/>
  <c r="BH118" i="9"/>
  <c r="BG118" i="9"/>
  <c r="BF118" i="9"/>
  <c r="BE118" i="9"/>
  <c r="BI117" i="9"/>
  <c r="BH117" i="9"/>
  <c r="BG117" i="9"/>
  <c r="BF117" i="9"/>
  <c r="BE117" i="9"/>
  <c r="BI116" i="9"/>
  <c r="BH116" i="9"/>
  <c r="BG116" i="9"/>
  <c r="BF116" i="9"/>
  <c r="BE116" i="9"/>
  <c r="BI115" i="9"/>
  <c r="BH115" i="9"/>
  <c r="BG115" i="9"/>
  <c r="BF115" i="9"/>
  <c r="BE115" i="9"/>
  <c r="F91" i="9"/>
  <c r="E89" i="9"/>
  <c r="J26" i="9"/>
  <c r="E26" i="9"/>
  <c r="J94" i="9" s="1"/>
  <c r="J25" i="9"/>
  <c r="J23" i="9"/>
  <c r="E23" i="9"/>
  <c r="J93" i="9"/>
  <c r="J22" i="9"/>
  <c r="J20" i="9"/>
  <c r="E20" i="9"/>
  <c r="F140" i="9"/>
  <c r="J19" i="9"/>
  <c r="J17" i="9"/>
  <c r="E17" i="9"/>
  <c r="F139" i="9"/>
  <c r="J16" i="9"/>
  <c r="J14" i="9"/>
  <c r="J137" i="9" s="1"/>
  <c r="E7" i="9"/>
  <c r="E85" i="9"/>
  <c r="J41" i="8"/>
  <c r="J40" i="8"/>
  <c r="AY104" i="1"/>
  <c r="J39" i="8"/>
  <c r="AX104" i="1"/>
  <c r="BI267" i="8"/>
  <c r="BH267" i="8"/>
  <c r="BG267" i="8"/>
  <c r="BF267" i="8"/>
  <c r="T267" i="8"/>
  <c r="R267" i="8"/>
  <c r="P267" i="8"/>
  <c r="BI265" i="8"/>
  <c r="BH265" i="8"/>
  <c r="BG265" i="8"/>
  <c r="BF265" i="8"/>
  <c r="T265" i="8"/>
  <c r="R265" i="8"/>
  <c r="P265" i="8"/>
  <c r="BI261" i="8"/>
  <c r="BH261" i="8"/>
  <c r="BG261" i="8"/>
  <c r="BF261" i="8"/>
  <c r="T261" i="8"/>
  <c r="R261" i="8"/>
  <c r="P261" i="8"/>
  <c r="BI259" i="8"/>
  <c r="BH259" i="8"/>
  <c r="BG259" i="8"/>
  <c r="BF259" i="8"/>
  <c r="T259" i="8"/>
  <c r="R259" i="8"/>
  <c r="P259" i="8"/>
  <c r="BI257" i="8"/>
  <c r="BH257" i="8"/>
  <c r="BG257" i="8"/>
  <c r="BF257" i="8"/>
  <c r="T257" i="8"/>
  <c r="R257" i="8"/>
  <c r="P257" i="8"/>
  <c r="BI255" i="8"/>
  <c r="BH255" i="8"/>
  <c r="BG255" i="8"/>
  <c r="BF255" i="8"/>
  <c r="T255" i="8"/>
  <c r="R255" i="8"/>
  <c r="P255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3" i="8"/>
  <c r="BH233" i="8"/>
  <c r="BG233" i="8"/>
  <c r="BF233" i="8"/>
  <c r="T233" i="8"/>
  <c r="R233" i="8"/>
  <c r="P233" i="8"/>
  <c r="BI231" i="8"/>
  <c r="BH231" i="8"/>
  <c r="BG231" i="8"/>
  <c r="BF231" i="8"/>
  <c r="T231" i="8"/>
  <c r="R231" i="8"/>
  <c r="P231" i="8"/>
  <c r="BI228" i="8"/>
  <c r="BH228" i="8"/>
  <c r="BG228" i="8"/>
  <c r="BF228" i="8"/>
  <c r="T228" i="8"/>
  <c r="R228" i="8"/>
  <c r="P228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F137" i="8"/>
  <c r="E135" i="8"/>
  <c r="BI120" i="8"/>
  <c r="BH120" i="8"/>
  <c r="BG120" i="8"/>
  <c r="BF120" i="8"/>
  <c r="BI119" i="8"/>
  <c r="BH119" i="8"/>
  <c r="BG119" i="8"/>
  <c r="BF119" i="8"/>
  <c r="BE119" i="8"/>
  <c r="BI118" i="8"/>
  <c r="BH118" i="8"/>
  <c r="BG118" i="8"/>
  <c r="BF118" i="8"/>
  <c r="BE118" i="8"/>
  <c r="BI117" i="8"/>
  <c r="BH117" i="8"/>
  <c r="BG117" i="8"/>
  <c r="BF117" i="8"/>
  <c r="BE117" i="8"/>
  <c r="BI116" i="8"/>
  <c r="BH116" i="8"/>
  <c r="BG116" i="8"/>
  <c r="BF116" i="8"/>
  <c r="BE116" i="8"/>
  <c r="BI115" i="8"/>
  <c r="BH115" i="8"/>
  <c r="BG115" i="8"/>
  <c r="BF115" i="8"/>
  <c r="BE115" i="8"/>
  <c r="F91" i="8"/>
  <c r="E89" i="8"/>
  <c r="J26" i="8"/>
  <c r="E26" i="8"/>
  <c r="J140" i="8" s="1"/>
  <c r="J25" i="8"/>
  <c r="J23" i="8"/>
  <c r="E23" i="8"/>
  <c r="J93" i="8" s="1"/>
  <c r="J22" i="8"/>
  <c r="J20" i="8"/>
  <c r="E20" i="8"/>
  <c r="F94" i="8" s="1"/>
  <c r="J19" i="8"/>
  <c r="J17" i="8"/>
  <c r="E17" i="8"/>
  <c r="F139" i="8" s="1"/>
  <c r="J16" i="8"/>
  <c r="J14" i="8"/>
  <c r="J137" i="8"/>
  <c r="E7" i="8"/>
  <c r="E85" i="8"/>
  <c r="J41" i="7"/>
  <c r="J40" i="7"/>
  <c r="AY103" i="1" s="1"/>
  <c r="J39" i="7"/>
  <c r="AX103" i="1" s="1"/>
  <c r="BI293" i="7"/>
  <c r="BH293" i="7"/>
  <c r="BG293" i="7"/>
  <c r="BF293" i="7"/>
  <c r="T293" i="7"/>
  <c r="R293" i="7"/>
  <c r="P293" i="7"/>
  <c r="BI291" i="7"/>
  <c r="BH291" i="7"/>
  <c r="BG291" i="7"/>
  <c r="BF291" i="7"/>
  <c r="T291" i="7"/>
  <c r="R291" i="7"/>
  <c r="P291" i="7"/>
  <c r="BI289" i="7"/>
  <c r="BH289" i="7"/>
  <c r="BG289" i="7"/>
  <c r="BF289" i="7"/>
  <c r="T289" i="7"/>
  <c r="R289" i="7"/>
  <c r="P289" i="7"/>
  <c r="BI287" i="7"/>
  <c r="BH287" i="7"/>
  <c r="BG287" i="7"/>
  <c r="BF287" i="7"/>
  <c r="T287" i="7"/>
  <c r="R287" i="7"/>
  <c r="P287" i="7"/>
  <c r="BI283" i="7"/>
  <c r="BH283" i="7"/>
  <c r="BG283" i="7"/>
  <c r="BF283" i="7"/>
  <c r="T283" i="7"/>
  <c r="R283" i="7"/>
  <c r="P283" i="7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R271" i="7"/>
  <c r="P271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4" i="7"/>
  <c r="BH264" i="7"/>
  <c r="BG264" i="7"/>
  <c r="BF264" i="7"/>
  <c r="T264" i="7"/>
  <c r="R264" i="7"/>
  <c r="P264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5" i="7"/>
  <c r="BH255" i="7"/>
  <c r="BG255" i="7"/>
  <c r="BF255" i="7"/>
  <c r="T255" i="7"/>
  <c r="R255" i="7"/>
  <c r="P255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F137" i="7"/>
  <c r="E135" i="7"/>
  <c r="BI120" i="7"/>
  <c r="BH120" i="7"/>
  <c r="BG120" i="7"/>
  <c r="BF120" i="7"/>
  <c r="BI119" i="7"/>
  <c r="BH119" i="7"/>
  <c r="BG119" i="7"/>
  <c r="BF119" i="7"/>
  <c r="BE119" i="7"/>
  <c r="BI118" i="7"/>
  <c r="BH118" i="7"/>
  <c r="BG118" i="7"/>
  <c r="BF118" i="7"/>
  <c r="BE118" i="7"/>
  <c r="BI117" i="7"/>
  <c r="BH117" i="7"/>
  <c r="BG117" i="7"/>
  <c r="BF117" i="7"/>
  <c r="BE117" i="7"/>
  <c r="BI116" i="7"/>
  <c r="BH116" i="7"/>
  <c r="BG116" i="7"/>
  <c r="BF116" i="7"/>
  <c r="BE116" i="7"/>
  <c r="BI115" i="7"/>
  <c r="BH115" i="7"/>
  <c r="BG115" i="7"/>
  <c r="BF115" i="7"/>
  <c r="BE115" i="7"/>
  <c r="F91" i="7"/>
  <c r="E89" i="7"/>
  <c r="J26" i="7"/>
  <c r="E26" i="7"/>
  <c r="J140" i="7" s="1"/>
  <c r="J25" i="7"/>
  <c r="J23" i="7"/>
  <c r="E23" i="7"/>
  <c r="J139" i="7" s="1"/>
  <c r="J22" i="7"/>
  <c r="J20" i="7"/>
  <c r="E20" i="7"/>
  <c r="F140" i="7" s="1"/>
  <c r="J19" i="7"/>
  <c r="J17" i="7"/>
  <c r="E17" i="7"/>
  <c r="F139" i="7" s="1"/>
  <c r="J16" i="7"/>
  <c r="J14" i="7"/>
  <c r="J137" i="7" s="1"/>
  <c r="E7" i="7"/>
  <c r="E85" i="7"/>
  <c r="J41" i="6"/>
  <c r="J40" i="6"/>
  <c r="AY101" i="1" s="1"/>
  <c r="J39" i="6"/>
  <c r="AX101" i="1" s="1"/>
  <c r="BI595" i="6"/>
  <c r="BH595" i="6"/>
  <c r="BG595" i="6"/>
  <c r="BF595" i="6"/>
  <c r="T595" i="6"/>
  <c r="R595" i="6"/>
  <c r="P595" i="6"/>
  <c r="BI593" i="6"/>
  <c r="BH593" i="6"/>
  <c r="BG593" i="6"/>
  <c r="BF593" i="6"/>
  <c r="T593" i="6"/>
  <c r="R593" i="6"/>
  <c r="P593" i="6"/>
  <c r="BI591" i="6"/>
  <c r="BH591" i="6"/>
  <c r="BG591" i="6"/>
  <c r="BF591" i="6"/>
  <c r="T591" i="6"/>
  <c r="R591" i="6"/>
  <c r="P591" i="6"/>
  <c r="BI589" i="6"/>
  <c r="BH589" i="6"/>
  <c r="BG589" i="6"/>
  <c r="BF589" i="6"/>
  <c r="T589" i="6"/>
  <c r="R589" i="6"/>
  <c r="P589" i="6"/>
  <c r="BI587" i="6"/>
  <c r="BH587" i="6"/>
  <c r="BG587" i="6"/>
  <c r="BF587" i="6"/>
  <c r="T587" i="6"/>
  <c r="R587" i="6"/>
  <c r="P587" i="6"/>
  <c r="BI585" i="6"/>
  <c r="BH585" i="6"/>
  <c r="BG585" i="6"/>
  <c r="BF585" i="6"/>
  <c r="T585" i="6"/>
  <c r="R585" i="6"/>
  <c r="P585" i="6"/>
  <c r="BI583" i="6"/>
  <c r="BH583" i="6"/>
  <c r="BG583" i="6"/>
  <c r="BF583" i="6"/>
  <c r="T583" i="6"/>
  <c r="R583" i="6"/>
  <c r="P583" i="6"/>
  <c r="BI581" i="6"/>
  <c r="BH581" i="6"/>
  <c r="BG581" i="6"/>
  <c r="BF581" i="6"/>
  <c r="T581" i="6"/>
  <c r="R581" i="6"/>
  <c r="P581" i="6"/>
  <c r="BI578" i="6"/>
  <c r="BH578" i="6"/>
  <c r="BG578" i="6"/>
  <c r="BF578" i="6"/>
  <c r="T578" i="6"/>
  <c r="R578" i="6"/>
  <c r="P578" i="6"/>
  <c r="BI576" i="6"/>
  <c r="BH576" i="6"/>
  <c r="BG576" i="6"/>
  <c r="BF576" i="6"/>
  <c r="T576" i="6"/>
  <c r="R576" i="6"/>
  <c r="P576" i="6"/>
  <c r="BI574" i="6"/>
  <c r="BH574" i="6"/>
  <c r="BG574" i="6"/>
  <c r="BF574" i="6"/>
  <c r="T574" i="6"/>
  <c r="R574" i="6"/>
  <c r="P574" i="6"/>
  <c r="BI572" i="6"/>
  <c r="BH572" i="6"/>
  <c r="BG572" i="6"/>
  <c r="BF572" i="6"/>
  <c r="T572" i="6"/>
  <c r="R572" i="6"/>
  <c r="P572" i="6"/>
  <c r="BI570" i="6"/>
  <c r="BH570" i="6"/>
  <c r="BG570" i="6"/>
  <c r="BF570" i="6"/>
  <c r="T570" i="6"/>
  <c r="R570" i="6"/>
  <c r="P570" i="6"/>
  <c r="BI568" i="6"/>
  <c r="BH568" i="6"/>
  <c r="BG568" i="6"/>
  <c r="BF568" i="6"/>
  <c r="T568" i="6"/>
  <c r="R568" i="6"/>
  <c r="P568" i="6"/>
  <c r="BI566" i="6"/>
  <c r="BH566" i="6"/>
  <c r="BG566" i="6"/>
  <c r="BF566" i="6"/>
  <c r="T566" i="6"/>
  <c r="R566" i="6"/>
  <c r="P566" i="6"/>
  <c r="BI564" i="6"/>
  <c r="BH564" i="6"/>
  <c r="BG564" i="6"/>
  <c r="BF564" i="6"/>
  <c r="T564" i="6"/>
  <c r="R564" i="6"/>
  <c r="P564" i="6"/>
  <c r="BI562" i="6"/>
  <c r="BH562" i="6"/>
  <c r="BG562" i="6"/>
  <c r="BF562" i="6"/>
  <c r="T562" i="6"/>
  <c r="R562" i="6"/>
  <c r="P562" i="6"/>
  <c r="BI560" i="6"/>
  <c r="BH560" i="6"/>
  <c r="BG560" i="6"/>
  <c r="BF560" i="6"/>
  <c r="T560" i="6"/>
  <c r="R560" i="6"/>
  <c r="P560" i="6"/>
  <c r="BI558" i="6"/>
  <c r="BH558" i="6"/>
  <c r="BG558" i="6"/>
  <c r="BF558" i="6"/>
  <c r="T558" i="6"/>
  <c r="R558" i="6"/>
  <c r="P558" i="6"/>
  <c r="BI556" i="6"/>
  <c r="BH556" i="6"/>
  <c r="BG556" i="6"/>
  <c r="BF556" i="6"/>
  <c r="T556" i="6"/>
  <c r="R556" i="6"/>
  <c r="P556" i="6"/>
  <c r="BI554" i="6"/>
  <c r="BH554" i="6"/>
  <c r="BG554" i="6"/>
  <c r="BF554" i="6"/>
  <c r="T554" i="6"/>
  <c r="R554" i="6"/>
  <c r="P554" i="6"/>
  <c r="BI551" i="6"/>
  <c r="BH551" i="6"/>
  <c r="BG551" i="6"/>
  <c r="BF551" i="6"/>
  <c r="T551" i="6"/>
  <c r="R551" i="6"/>
  <c r="P551" i="6"/>
  <c r="BI549" i="6"/>
  <c r="BH549" i="6"/>
  <c r="BG549" i="6"/>
  <c r="BF549" i="6"/>
  <c r="T549" i="6"/>
  <c r="R549" i="6"/>
  <c r="P549" i="6"/>
  <c r="BI547" i="6"/>
  <c r="BH547" i="6"/>
  <c r="BG547" i="6"/>
  <c r="BF547" i="6"/>
  <c r="T547" i="6"/>
  <c r="R547" i="6"/>
  <c r="P547" i="6"/>
  <c r="BI545" i="6"/>
  <c r="BH545" i="6"/>
  <c r="BG545" i="6"/>
  <c r="BF545" i="6"/>
  <c r="T545" i="6"/>
  <c r="R545" i="6"/>
  <c r="P545" i="6"/>
  <c r="BI543" i="6"/>
  <c r="BH543" i="6"/>
  <c r="BG543" i="6"/>
  <c r="BF543" i="6"/>
  <c r="T543" i="6"/>
  <c r="R543" i="6"/>
  <c r="P543" i="6"/>
  <c r="BI541" i="6"/>
  <c r="BH541" i="6"/>
  <c r="BG541" i="6"/>
  <c r="BF541" i="6"/>
  <c r="T541" i="6"/>
  <c r="R541" i="6"/>
  <c r="P541" i="6"/>
  <c r="BI539" i="6"/>
  <c r="BH539" i="6"/>
  <c r="BG539" i="6"/>
  <c r="BF539" i="6"/>
  <c r="T539" i="6"/>
  <c r="R539" i="6"/>
  <c r="P539" i="6"/>
  <c r="BI537" i="6"/>
  <c r="BH537" i="6"/>
  <c r="BG537" i="6"/>
  <c r="BF537" i="6"/>
  <c r="T537" i="6"/>
  <c r="R537" i="6"/>
  <c r="P537" i="6"/>
  <c r="BI535" i="6"/>
  <c r="BH535" i="6"/>
  <c r="BG535" i="6"/>
  <c r="BF535" i="6"/>
  <c r="T535" i="6"/>
  <c r="R535" i="6"/>
  <c r="P535" i="6"/>
  <c r="BI533" i="6"/>
  <c r="BH533" i="6"/>
  <c r="BG533" i="6"/>
  <c r="BF533" i="6"/>
  <c r="T533" i="6"/>
  <c r="R533" i="6"/>
  <c r="P533" i="6"/>
  <c r="BI531" i="6"/>
  <c r="BH531" i="6"/>
  <c r="BG531" i="6"/>
  <c r="BF531" i="6"/>
  <c r="T531" i="6"/>
  <c r="R531" i="6"/>
  <c r="P531" i="6"/>
  <c r="BI529" i="6"/>
  <c r="BH529" i="6"/>
  <c r="BG529" i="6"/>
  <c r="BF529" i="6"/>
  <c r="T529" i="6"/>
  <c r="R529" i="6"/>
  <c r="P529" i="6"/>
  <c r="BI527" i="6"/>
  <c r="BH527" i="6"/>
  <c r="BG527" i="6"/>
  <c r="BF527" i="6"/>
  <c r="T527" i="6"/>
  <c r="R527" i="6"/>
  <c r="P527" i="6"/>
  <c r="BI525" i="6"/>
  <c r="BH525" i="6"/>
  <c r="BG525" i="6"/>
  <c r="BF525" i="6"/>
  <c r="T525" i="6"/>
  <c r="R525" i="6"/>
  <c r="P525" i="6"/>
  <c r="BI523" i="6"/>
  <c r="BH523" i="6"/>
  <c r="BG523" i="6"/>
  <c r="BF523" i="6"/>
  <c r="T523" i="6"/>
  <c r="R523" i="6"/>
  <c r="P523" i="6"/>
  <c r="BI521" i="6"/>
  <c r="BH521" i="6"/>
  <c r="BG521" i="6"/>
  <c r="BF521" i="6"/>
  <c r="T521" i="6"/>
  <c r="R521" i="6"/>
  <c r="P521" i="6"/>
  <c r="BI519" i="6"/>
  <c r="BH519" i="6"/>
  <c r="BG519" i="6"/>
  <c r="BF519" i="6"/>
  <c r="T519" i="6"/>
  <c r="R519" i="6"/>
  <c r="P519" i="6"/>
  <c r="BI517" i="6"/>
  <c r="BH517" i="6"/>
  <c r="BG517" i="6"/>
  <c r="BF517" i="6"/>
  <c r="T517" i="6"/>
  <c r="R517" i="6"/>
  <c r="P517" i="6"/>
  <c r="BI515" i="6"/>
  <c r="BH515" i="6"/>
  <c r="BG515" i="6"/>
  <c r="BF515" i="6"/>
  <c r="T515" i="6"/>
  <c r="R515" i="6"/>
  <c r="P515" i="6"/>
  <c r="BI513" i="6"/>
  <c r="BH513" i="6"/>
  <c r="BG513" i="6"/>
  <c r="BF513" i="6"/>
  <c r="T513" i="6"/>
  <c r="R513" i="6"/>
  <c r="P513" i="6"/>
  <c r="BI511" i="6"/>
  <c r="BH511" i="6"/>
  <c r="BG511" i="6"/>
  <c r="BF511" i="6"/>
  <c r="T511" i="6"/>
  <c r="R511" i="6"/>
  <c r="P511" i="6"/>
  <c r="BI509" i="6"/>
  <c r="BH509" i="6"/>
  <c r="BG509" i="6"/>
  <c r="BF509" i="6"/>
  <c r="T509" i="6"/>
  <c r="R509" i="6"/>
  <c r="P509" i="6"/>
  <c r="BI507" i="6"/>
  <c r="BH507" i="6"/>
  <c r="BG507" i="6"/>
  <c r="BF507" i="6"/>
  <c r="T507" i="6"/>
  <c r="R507" i="6"/>
  <c r="P507" i="6"/>
  <c r="BI505" i="6"/>
  <c r="BH505" i="6"/>
  <c r="BG505" i="6"/>
  <c r="BF505" i="6"/>
  <c r="T505" i="6"/>
  <c r="R505" i="6"/>
  <c r="P505" i="6"/>
  <c r="BI503" i="6"/>
  <c r="BH503" i="6"/>
  <c r="BG503" i="6"/>
  <c r="BF503" i="6"/>
  <c r="T503" i="6"/>
  <c r="R503" i="6"/>
  <c r="P503" i="6"/>
  <c r="BI501" i="6"/>
  <c r="BH501" i="6"/>
  <c r="BG501" i="6"/>
  <c r="BF501" i="6"/>
  <c r="T501" i="6"/>
  <c r="R501" i="6"/>
  <c r="P501" i="6"/>
  <c r="BI499" i="6"/>
  <c r="BH499" i="6"/>
  <c r="BG499" i="6"/>
  <c r="BF499" i="6"/>
  <c r="T499" i="6"/>
  <c r="R499" i="6"/>
  <c r="P499" i="6"/>
  <c r="BI497" i="6"/>
  <c r="BH497" i="6"/>
  <c r="BG497" i="6"/>
  <c r="BF497" i="6"/>
  <c r="T497" i="6"/>
  <c r="R497" i="6"/>
  <c r="P497" i="6"/>
  <c r="BI495" i="6"/>
  <c r="BH495" i="6"/>
  <c r="BG495" i="6"/>
  <c r="BF495" i="6"/>
  <c r="T495" i="6"/>
  <c r="R495" i="6"/>
  <c r="P495" i="6"/>
  <c r="BI493" i="6"/>
  <c r="BH493" i="6"/>
  <c r="BG493" i="6"/>
  <c r="BF493" i="6"/>
  <c r="T493" i="6"/>
  <c r="R493" i="6"/>
  <c r="P493" i="6"/>
  <c r="BI491" i="6"/>
  <c r="BH491" i="6"/>
  <c r="BG491" i="6"/>
  <c r="BF491" i="6"/>
  <c r="T491" i="6"/>
  <c r="R491" i="6"/>
  <c r="P491" i="6"/>
  <c r="BI489" i="6"/>
  <c r="BH489" i="6"/>
  <c r="BG489" i="6"/>
  <c r="BF489" i="6"/>
  <c r="T489" i="6"/>
  <c r="R489" i="6"/>
  <c r="P489" i="6"/>
  <c r="BI487" i="6"/>
  <c r="BH487" i="6"/>
  <c r="BG487" i="6"/>
  <c r="BF487" i="6"/>
  <c r="T487" i="6"/>
  <c r="R487" i="6"/>
  <c r="P487" i="6"/>
  <c r="BI485" i="6"/>
  <c r="BH485" i="6"/>
  <c r="BG485" i="6"/>
  <c r="BF485" i="6"/>
  <c r="T485" i="6"/>
  <c r="R485" i="6"/>
  <c r="P485" i="6"/>
  <c r="BI483" i="6"/>
  <c r="BH483" i="6"/>
  <c r="BG483" i="6"/>
  <c r="BF483" i="6"/>
  <c r="T483" i="6"/>
  <c r="R483" i="6"/>
  <c r="P483" i="6"/>
  <c r="BI481" i="6"/>
  <c r="BH481" i="6"/>
  <c r="BG481" i="6"/>
  <c r="BF481" i="6"/>
  <c r="T481" i="6"/>
  <c r="R481" i="6"/>
  <c r="P481" i="6"/>
  <c r="BI479" i="6"/>
  <c r="BH479" i="6"/>
  <c r="BG479" i="6"/>
  <c r="BF479" i="6"/>
  <c r="T479" i="6"/>
  <c r="R479" i="6"/>
  <c r="P479" i="6"/>
  <c r="BI477" i="6"/>
  <c r="BH477" i="6"/>
  <c r="BG477" i="6"/>
  <c r="BF477" i="6"/>
  <c r="T477" i="6"/>
  <c r="R477" i="6"/>
  <c r="P477" i="6"/>
  <c r="BI475" i="6"/>
  <c r="BH475" i="6"/>
  <c r="BG475" i="6"/>
  <c r="BF475" i="6"/>
  <c r="T475" i="6"/>
  <c r="R475" i="6"/>
  <c r="P475" i="6"/>
  <c r="BI473" i="6"/>
  <c r="BH473" i="6"/>
  <c r="BG473" i="6"/>
  <c r="BF473" i="6"/>
  <c r="T473" i="6"/>
  <c r="R473" i="6"/>
  <c r="P473" i="6"/>
  <c r="BI471" i="6"/>
  <c r="BH471" i="6"/>
  <c r="BG471" i="6"/>
  <c r="BF471" i="6"/>
  <c r="T471" i="6"/>
  <c r="R471" i="6"/>
  <c r="P471" i="6"/>
  <c r="BI469" i="6"/>
  <c r="BH469" i="6"/>
  <c r="BG469" i="6"/>
  <c r="BF469" i="6"/>
  <c r="T469" i="6"/>
  <c r="R469" i="6"/>
  <c r="P469" i="6"/>
  <c r="BI467" i="6"/>
  <c r="BH467" i="6"/>
  <c r="BG467" i="6"/>
  <c r="BF467" i="6"/>
  <c r="T467" i="6"/>
  <c r="R467" i="6"/>
  <c r="P467" i="6"/>
  <c r="BI465" i="6"/>
  <c r="BH465" i="6"/>
  <c r="BG465" i="6"/>
  <c r="BF465" i="6"/>
  <c r="T465" i="6"/>
  <c r="R465" i="6"/>
  <c r="P465" i="6"/>
  <c r="BI463" i="6"/>
  <c r="BH463" i="6"/>
  <c r="BG463" i="6"/>
  <c r="BF463" i="6"/>
  <c r="T463" i="6"/>
  <c r="R463" i="6"/>
  <c r="P463" i="6"/>
  <c r="BI461" i="6"/>
  <c r="BH461" i="6"/>
  <c r="BG461" i="6"/>
  <c r="BF461" i="6"/>
  <c r="T461" i="6"/>
  <c r="R461" i="6"/>
  <c r="P461" i="6"/>
  <c r="BI459" i="6"/>
  <c r="BH459" i="6"/>
  <c r="BG459" i="6"/>
  <c r="BF459" i="6"/>
  <c r="T459" i="6"/>
  <c r="R459" i="6"/>
  <c r="P459" i="6"/>
  <c r="BI457" i="6"/>
  <c r="BH457" i="6"/>
  <c r="BG457" i="6"/>
  <c r="BF457" i="6"/>
  <c r="T457" i="6"/>
  <c r="R457" i="6"/>
  <c r="P457" i="6"/>
  <c r="BI455" i="6"/>
  <c r="BH455" i="6"/>
  <c r="BG455" i="6"/>
  <c r="BF455" i="6"/>
  <c r="T455" i="6"/>
  <c r="R455" i="6"/>
  <c r="P455" i="6"/>
  <c r="BI453" i="6"/>
  <c r="BH453" i="6"/>
  <c r="BG453" i="6"/>
  <c r="BF453" i="6"/>
  <c r="T453" i="6"/>
  <c r="R453" i="6"/>
  <c r="P453" i="6"/>
  <c r="BI451" i="6"/>
  <c r="BH451" i="6"/>
  <c r="BG451" i="6"/>
  <c r="BF451" i="6"/>
  <c r="T451" i="6"/>
  <c r="R451" i="6"/>
  <c r="P451" i="6"/>
  <c r="BI449" i="6"/>
  <c r="BH449" i="6"/>
  <c r="BG449" i="6"/>
  <c r="BF449" i="6"/>
  <c r="T449" i="6"/>
  <c r="R449" i="6"/>
  <c r="P449" i="6"/>
  <c r="BI447" i="6"/>
  <c r="BH447" i="6"/>
  <c r="BG447" i="6"/>
  <c r="BF447" i="6"/>
  <c r="T447" i="6"/>
  <c r="R447" i="6"/>
  <c r="P447" i="6"/>
  <c r="BI443" i="6"/>
  <c r="BH443" i="6"/>
  <c r="BG443" i="6"/>
  <c r="BF443" i="6"/>
  <c r="T443" i="6"/>
  <c r="R443" i="6"/>
  <c r="P443" i="6"/>
  <c r="BI441" i="6"/>
  <c r="BH441" i="6"/>
  <c r="BG441" i="6"/>
  <c r="BF441" i="6"/>
  <c r="T441" i="6"/>
  <c r="R441" i="6"/>
  <c r="P441" i="6"/>
  <c r="BI439" i="6"/>
  <c r="BH439" i="6"/>
  <c r="BG439" i="6"/>
  <c r="BF439" i="6"/>
  <c r="T439" i="6"/>
  <c r="R439" i="6"/>
  <c r="P439" i="6"/>
  <c r="BI437" i="6"/>
  <c r="BH437" i="6"/>
  <c r="BG437" i="6"/>
  <c r="BF437" i="6"/>
  <c r="T437" i="6"/>
  <c r="R437" i="6"/>
  <c r="P437" i="6"/>
  <c r="BI435" i="6"/>
  <c r="BH435" i="6"/>
  <c r="BG435" i="6"/>
  <c r="BF435" i="6"/>
  <c r="T435" i="6"/>
  <c r="R435" i="6"/>
  <c r="P435" i="6"/>
  <c r="BI433" i="6"/>
  <c r="BH433" i="6"/>
  <c r="BG433" i="6"/>
  <c r="BF433" i="6"/>
  <c r="T433" i="6"/>
  <c r="R433" i="6"/>
  <c r="P433" i="6"/>
  <c r="BI431" i="6"/>
  <c r="BH431" i="6"/>
  <c r="BG431" i="6"/>
  <c r="BF431" i="6"/>
  <c r="T431" i="6"/>
  <c r="R431" i="6"/>
  <c r="P431" i="6"/>
  <c r="BI429" i="6"/>
  <c r="BH429" i="6"/>
  <c r="BG429" i="6"/>
  <c r="BF429" i="6"/>
  <c r="T429" i="6"/>
  <c r="R429" i="6"/>
  <c r="P429" i="6"/>
  <c r="BI427" i="6"/>
  <c r="BH427" i="6"/>
  <c r="BG427" i="6"/>
  <c r="BF427" i="6"/>
  <c r="T427" i="6"/>
  <c r="R427" i="6"/>
  <c r="P427" i="6"/>
  <c r="BI425" i="6"/>
  <c r="BH425" i="6"/>
  <c r="BG425" i="6"/>
  <c r="BF425" i="6"/>
  <c r="T425" i="6"/>
  <c r="R425" i="6"/>
  <c r="P425" i="6"/>
  <c r="BI423" i="6"/>
  <c r="BH423" i="6"/>
  <c r="BG423" i="6"/>
  <c r="BF423" i="6"/>
  <c r="T423" i="6"/>
  <c r="R423" i="6"/>
  <c r="P423" i="6"/>
  <c r="BI421" i="6"/>
  <c r="BH421" i="6"/>
  <c r="BG421" i="6"/>
  <c r="BF421" i="6"/>
  <c r="T421" i="6"/>
  <c r="R421" i="6"/>
  <c r="P421" i="6"/>
  <c r="BI418" i="6"/>
  <c r="BH418" i="6"/>
  <c r="BG418" i="6"/>
  <c r="BF418" i="6"/>
  <c r="T418" i="6"/>
  <c r="R418" i="6"/>
  <c r="P418" i="6"/>
  <c r="BI416" i="6"/>
  <c r="BH416" i="6"/>
  <c r="BG416" i="6"/>
  <c r="BF416" i="6"/>
  <c r="T416" i="6"/>
  <c r="R416" i="6"/>
  <c r="P416" i="6"/>
  <c r="BI414" i="6"/>
  <c r="BH414" i="6"/>
  <c r="BG414" i="6"/>
  <c r="BF414" i="6"/>
  <c r="T414" i="6"/>
  <c r="R414" i="6"/>
  <c r="P414" i="6"/>
  <c r="BI412" i="6"/>
  <c r="BH412" i="6"/>
  <c r="BG412" i="6"/>
  <c r="BF412" i="6"/>
  <c r="T412" i="6"/>
  <c r="R412" i="6"/>
  <c r="P412" i="6"/>
  <c r="BI410" i="6"/>
  <c r="BH410" i="6"/>
  <c r="BG410" i="6"/>
  <c r="BF410" i="6"/>
  <c r="T410" i="6"/>
  <c r="R410" i="6"/>
  <c r="P410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4" i="6"/>
  <c r="BH404" i="6"/>
  <c r="BG404" i="6"/>
  <c r="BF404" i="6"/>
  <c r="T404" i="6"/>
  <c r="R404" i="6"/>
  <c r="P404" i="6"/>
  <c r="BI402" i="6"/>
  <c r="BH402" i="6"/>
  <c r="BG402" i="6"/>
  <c r="BF402" i="6"/>
  <c r="T402" i="6"/>
  <c r="R402" i="6"/>
  <c r="P402" i="6"/>
  <c r="BI400" i="6"/>
  <c r="BH400" i="6"/>
  <c r="BG400" i="6"/>
  <c r="BF400" i="6"/>
  <c r="T400" i="6"/>
  <c r="R400" i="6"/>
  <c r="P400" i="6"/>
  <c r="BI398" i="6"/>
  <c r="BH398" i="6"/>
  <c r="BG398" i="6"/>
  <c r="BF398" i="6"/>
  <c r="T398" i="6"/>
  <c r="R398" i="6"/>
  <c r="P398" i="6"/>
  <c r="BI396" i="6"/>
  <c r="BH396" i="6"/>
  <c r="BG396" i="6"/>
  <c r="BF396" i="6"/>
  <c r="T396" i="6"/>
  <c r="R396" i="6"/>
  <c r="P396" i="6"/>
  <c r="BI394" i="6"/>
  <c r="BH394" i="6"/>
  <c r="BG394" i="6"/>
  <c r="BF394" i="6"/>
  <c r="T394" i="6"/>
  <c r="R394" i="6"/>
  <c r="P394" i="6"/>
  <c r="BI392" i="6"/>
  <c r="BH392" i="6"/>
  <c r="BG392" i="6"/>
  <c r="BF392" i="6"/>
  <c r="T392" i="6"/>
  <c r="R392" i="6"/>
  <c r="P392" i="6"/>
  <c r="BI390" i="6"/>
  <c r="BH390" i="6"/>
  <c r="BG390" i="6"/>
  <c r="BF390" i="6"/>
  <c r="T390" i="6"/>
  <c r="R390" i="6"/>
  <c r="P390" i="6"/>
  <c r="BI388" i="6"/>
  <c r="BH388" i="6"/>
  <c r="BG388" i="6"/>
  <c r="BF388" i="6"/>
  <c r="T388" i="6"/>
  <c r="R388" i="6"/>
  <c r="P388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1" i="6"/>
  <c r="BH381" i="6"/>
  <c r="BG381" i="6"/>
  <c r="BF381" i="6"/>
  <c r="T381" i="6"/>
  <c r="R381" i="6"/>
  <c r="P381" i="6"/>
  <c r="BI379" i="6"/>
  <c r="BH379" i="6"/>
  <c r="BG379" i="6"/>
  <c r="BF379" i="6"/>
  <c r="T379" i="6"/>
  <c r="R379" i="6"/>
  <c r="P379" i="6"/>
  <c r="BI377" i="6"/>
  <c r="BH377" i="6"/>
  <c r="BG377" i="6"/>
  <c r="BF377" i="6"/>
  <c r="T377" i="6"/>
  <c r="R377" i="6"/>
  <c r="P377" i="6"/>
  <c r="BI375" i="6"/>
  <c r="BH375" i="6"/>
  <c r="BG375" i="6"/>
  <c r="BF375" i="6"/>
  <c r="T375" i="6"/>
  <c r="R375" i="6"/>
  <c r="P375" i="6"/>
  <c r="BI373" i="6"/>
  <c r="BH373" i="6"/>
  <c r="BG373" i="6"/>
  <c r="BF373" i="6"/>
  <c r="T373" i="6"/>
  <c r="R373" i="6"/>
  <c r="P373" i="6"/>
  <c r="BI371" i="6"/>
  <c r="BH371" i="6"/>
  <c r="BG371" i="6"/>
  <c r="BF371" i="6"/>
  <c r="T371" i="6"/>
  <c r="R371" i="6"/>
  <c r="P371" i="6"/>
  <c r="BI369" i="6"/>
  <c r="BH369" i="6"/>
  <c r="BG369" i="6"/>
  <c r="BF369" i="6"/>
  <c r="T369" i="6"/>
  <c r="R369" i="6"/>
  <c r="P369" i="6"/>
  <c r="BI367" i="6"/>
  <c r="BH367" i="6"/>
  <c r="BG367" i="6"/>
  <c r="BF367" i="6"/>
  <c r="T367" i="6"/>
  <c r="R367" i="6"/>
  <c r="P367" i="6"/>
  <c r="BI365" i="6"/>
  <c r="BH365" i="6"/>
  <c r="BG365" i="6"/>
  <c r="BF365" i="6"/>
  <c r="T365" i="6"/>
  <c r="R365" i="6"/>
  <c r="P365" i="6"/>
  <c r="BI363" i="6"/>
  <c r="BH363" i="6"/>
  <c r="BG363" i="6"/>
  <c r="BF363" i="6"/>
  <c r="T363" i="6"/>
  <c r="R363" i="6"/>
  <c r="P363" i="6"/>
  <c r="BI361" i="6"/>
  <c r="BH361" i="6"/>
  <c r="BG361" i="6"/>
  <c r="BF361" i="6"/>
  <c r="T361" i="6"/>
  <c r="R361" i="6"/>
  <c r="P361" i="6"/>
  <c r="BI359" i="6"/>
  <c r="BH359" i="6"/>
  <c r="BG359" i="6"/>
  <c r="BF359" i="6"/>
  <c r="T359" i="6"/>
  <c r="R359" i="6"/>
  <c r="P359" i="6"/>
  <c r="BI357" i="6"/>
  <c r="BH357" i="6"/>
  <c r="BG357" i="6"/>
  <c r="BF357" i="6"/>
  <c r="T357" i="6"/>
  <c r="R357" i="6"/>
  <c r="P357" i="6"/>
  <c r="BI355" i="6"/>
  <c r="BH355" i="6"/>
  <c r="BG355" i="6"/>
  <c r="BF355" i="6"/>
  <c r="T355" i="6"/>
  <c r="R355" i="6"/>
  <c r="P355" i="6"/>
  <c r="BI353" i="6"/>
  <c r="BH353" i="6"/>
  <c r="BG353" i="6"/>
  <c r="BF353" i="6"/>
  <c r="T353" i="6"/>
  <c r="R353" i="6"/>
  <c r="P353" i="6"/>
  <c r="BI351" i="6"/>
  <c r="BH351" i="6"/>
  <c r="BG351" i="6"/>
  <c r="BF351" i="6"/>
  <c r="T351" i="6"/>
  <c r="R351" i="6"/>
  <c r="P351" i="6"/>
  <c r="BI349" i="6"/>
  <c r="BH349" i="6"/>
  <c r="BG349" i="6"/>
  <c r="BF349" i="6"/>
  <c r="T349" i="6"/>
  <c r="R349" i="6"/>
  <c r="P349" i="6"/>
  <c r="BI347" i="6"/>
  <c r="BH347" i="6"/>
  <c r="BG347" i="6"/>
  <c r="BF347" i="6"/>
  <c r="T347" i="6"/>
  <c r="R347" i="6"/>
  <c r="P347" i="6"/>
  <c r="BI345" i="6"/>
  <c r="BH345" i="6"/>
  <c r="BG345" i="6"/>
  <c r="BF345" i="6"/>
  <c r="T345" i="6"/>
  <c r="R345" i="6"/>
  <c r="P345" i="6"/>
  <c r="BI343" i="6"/>
  <c r="BH343" i="6"/>
  <c r="BG343" i="6"/>
  <c r="BF343" i="6"/>
  <c r="T343" i="6"/>
  <c r="R343" i="6"/>
  <c r="P343" i="6"/>
  <c r="BI341" i="6"/>
  <c r="BH341" i="6"/>
  <c r="BG341" i="6"/>
  <c r="BF341" i="6"/>
  <c r="T341" i="6"/>
  <c r="R341" i="6"/>
  <c r="P341" i="6"/>
  <c r="BI338" i="6"/>
  <c r="BH338" i="6"/>
  <c r="BG338" i="6"/>
  <c r="BF338" i="6"/>
  <c r="T338" i="6"/>
  <c r="R338" i="6"/>
  <c r="P338" i="6"/>
  <c r="BI336" i="6"/>
  <c r="BH336" i="6"/>
  <c r="BG336" i="6"/>
  <c r="BF336" i="6"/>
  <c r="T336" i="6"/>
  <c r="R336" i="6"/>
  <c r="P336" i="6"/>
  <c r="BI334" i="6"/>
  <c r="BH334" i="6"/>
  <c r="BG334" i="6"/>
  <c r="BF334" i="6"/>
  <c r="T334" i="6"/>
  <c r="R334" i="6"/>
  <c r="P334" i="6"/>
  <c r="BI332" i="6"/>
  <c r="BH332" i="6"/>
  <c r="BG332" i="6"/>
  <c r="BF332" i="6"/>
  <c r="T332" i="6"/>
  <c r="R332" i="6"/>
  <c r="P332" i="6"/>
  <c r="BI330" i="6"/>
  <c r="BH330" i="6"/>
  <c r="BG330" i="6"/>
  <c r="BF330" i="6"/>
  <c r="T330" i="6"/>
  <c r="R330" i="6"/>
  <c r="P330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2" i="6"/>
  <c r="BH312" i="6"/>
  <c r="BG312" i="6"/>
  <c r="BF312" i="6"/>
  <c r="T312" i="6"/>
  <c r="R312" i="6"/>
  <c r="P312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300" i="6"/>
  <c r="BH300" i="6"/>
  <c r="BG300" i="6"/>
  <c r="BF300" i="6"/>
  <c r="T300" i="6"/>
  <c r="R300" i="6"/>
  <c r="P300" i="6"/>
  <c r="BI298" i="6"/>
  <c r="BH298" i="6"/>
  <c r="BG298" i="6"/>
  <c r="BF298" i="6"/>
  <c r="T298" i="6"/>
  <c r="R298" i="6"/>
  <c r="P298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8" i="6"/>
  <c r="BH288" i="6"/>
  <c r="BG288" i="6"/>
  <c r="BF288" i="6"/>
  <c r="T288" i="6"/>
  <c r="R288" i="6"/>
  <c r="P288" i="6"/>
  <c r="BI286" i="6"/>
  <c r="BH286" i="6"/>
  <c r="BG286" i="6"/>
  <c r="BF286" i="6"/>
  <c r="T286" i="6"/>
  <c r="R286" i="6"/>
  <c r="P286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R282" i="6"/>
  <c r="P282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F138" i="6"/>
  <c r="E136" i="6"/>
  <c r="BI121" i="6"/>
  <c r="BH121" i="6"/>
  <c r="BG121" i="6"/>
  <c r="BF121" i="6"/>
  <c r="BI120" i="6"/>
  <c r="BH120" i="6"/>
  <c r="BG120" i="6"/>
  <c r="BF120" i="6"/>
  <c r="BE120" i="6"/>
  <c r="BI119" i="6"/>
  <c r="BH119" i="6"/>
  <c r="BG119" i="6"/>
  <c r="BF119" i="6"/>
  <c r="BE119" i="6"/>
  <c r="BI118" i="6"/>
  <c r="BH118" i="6"/>
  <c r="BG118" i="6"/>
  <c r="BF118" i="6"/>
  <c r="BE118" i="6"/>
  <c r="BI117" i="6"/>
  <c r="BH117" i="6"/>
  <c r="BG117" i="6"/>
  <c r="BF117" i="6"/>
  <c r="BE117" i="6"/>
  <c r="BI116" i="6"/>
  <c r="BH116" i="6"/>
  <c r="BG116" i="6"/>
  <c r="BF116" i="6"/>
  <c r="BE116" i="6"/>
  <c r="F91" i="6"/>
  <c r="E89" i="6"/>
  <c r="J26" i="6"/>
  <c r="E26" i="6"/>
  <c r="J141" i="6" s="1"/>
  <c r="J25" i="6"/>
  <c r="J23" i="6"/>
  <c r="E23" i="6"/>
  <c r="J93" i="6" s="1"/>
  <c r="J22" i="6"/>
  <c r="J20" i="6"/>
  <c r="E20" i="6"/>
  <c r="F141" i="6" s="1"/>
  <c r="J19" i="6"/>
  <c r="J17" i="6"/>
  <c r="E17" i="6"/>
  <c r="F140" i="6" s="1"/>
  <c r="J16" i="6"/>
  <c r="J14" i="6"/>
  <c r="J138" i="6" s="1"/>
  <c r="E7" i="6"/>
  <c r="E85" i="6" s="1"/>
  <c r="J41" i="5"/>
  <c r="J40" i="5"/>
  <c r="AY100" i="1" s="1"/>
  <c r="J39" i="5"/>
  <c r="AX100" i="1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T217" i="5"/>
  <c r="R218" i="5"/>
  <c r="R217" i="5"/>
  <c r="P218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F133" i="5"/>
  <c r="E131" i="5"/>
  <c r="BI116" i="5"/>
  <c r="BH116" i="5"/>
  <c r="BG116" i="5"/>
  <c r="BF116" i="5"/>
  <c r="BI115" i="5"/>
  <c r="BH115" i="5"/>
  <c r="BG115" i="5"/>
  <c r="BF115" i="5"/>
  <c r="BE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F91" i="5"/>
  <c r="E89" i="5"/>
  <c r="J26" i="5"/>
  <c r="E26" i="5"/>
  <c r="J94" i="5" s="1"/>
  <c r="J25" i="5"/>
  <c r="J23" i="5"/>
  <c r="E23" i="5"/>
  <c r="J93" i="5" s="1"/>
  <c r="J22" i="5"/>
  <c r="J20" i="5"/>
  <c r="E20" i="5"/>
  <c r="F136" i="5" s="1"/>
  <c r="J19" i="5"/>
  <c r="J17" i="5"/>
  <c r="E17" i="5"/>
  <c r="F93" i="5" s="1"/>
  <c r="J16" i="5"/>
  <c r="J14" i="5"/>
  <c r="J133" i="5" s="1"/>
  <c r="E7" i="5"/>
  <c r="E85" i="5" s="1"/>
  <c r="J41" i="4"/>
  <c r="J40" i="4"/>
  <c r="AY99" i="1"/>
  <c r="J39" i="4"/>
  <c r="AX99" i="1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F136" i="4"/>
  <c r="E134" i="4"/>
  <c r="BI119" i="4"/>
  <c r="BH119" i="4"/>
  <c r="BG119" i="4"/>
  <c r="BF119" i="4"/>
  <c r="BI118" i="4"/>
  <c r="BH118" i="4"/>
  <c r="BG118" i="4"/>
  <c r="BF118" i="4"/>
  <c r="BE118" i="4"/>
  <c r="BI117" i="4"/>
  <c r="BH117" i="4"/>
  <c r="BG117" i="4"/>
  <c r="BF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F91" i="4"/>
  <c r="E89" i="4"/>
  <c r="J26" i="4"/>
  <c r="E26" i="4"/>
  <c r="J94" i="4" s="1"/>
  <c r="J25" i="4"/>
  <c r="J23" i="4"/>
  <c r="E23" i="4"/>
  <c r="J93" i="4" s="1"/>
  <c r="J22" i="4"/>
  <c r="J20" i="4"/>
  <c r="E20" i="4"/>
  <c r="F139" i="4" s="1"/>
  <c r="J19" i="4"/>
  <c r="J17" i="4"/>
  <c r="E17" i="4"/>
  <c r="F138" i="4" s="1"/>
  <c r="J16" i="4"/>
  <c r="J14" i="4"/>
  <c r="J91" i="4"/>
  <c r="E7" i="4"/>
  <c r="E130" i="4"/>
  <c r="J41" i="3"/>
  <c r="J40" i="3"/>
  <c r="AY97" i="1" s="1"/>
  <c r="J39" i="3"/>
  <c r="AX97" i="1" s="1"/>
  <c r="BI579" i="3"/>
  <c r="BH579" i="3"/>
  <c r="BG579" i="3"/>
  <c r="BF579" i="3"/>
  <c r="T579" i="3"/>
  <c r="R579" i="3"/>
  <c r="P579" i="3"/>
  <c r="BI577" i="3"/>
  <c r="BH577" i="3"/>
  <c r="BG577" i="3"/>
  <c r="BF577" i="3"/>
  <c r="T577" i="3"/>
  <c r="R577" i="3"/>
  <c r="P577" i="3"/>
  <c r="BI575" i="3"/>
  <c r="BH575" i="3"/>
  <c r="BG575" i="3"/>
  <c r="BF575" i="3"/>
  <c r="T575" i="3"/>
  <c r="R575" i="3"/>
  <c r="P575" i="3"/>
  <c r="BI573" i="3"/>
  <c r="BH573" i="3"/>
  <c r="BG573" i="3"/>
  <c r="BF573" i="3"/>
  <c r="T573" i="3"/>
  <c r="R573" i="3"/>
  <c r="P573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7" i="3"/>
  <c r="BH567" i="3"/>
  <c r="BG567" i="3"/>
  <c r="BF567" i="3"/>
  <c r="T567" i="3"/>
  <c r="R567" i="3"/>
  <c r="P567" i="3"/>
  <c r="BI565" i="3"/>
  <c r="BH565" i="3"/>
  <c r="BG565" i="3"/>
  <c r="BF565" i="3"/>
  <c r="T565" i="3"/>
  <c r="R565" i="3"/>
  <c r="P565" i="3"/>
  <c r="BI562" i="3"/>
  <c r="BH562" i="3"/>
  <c r="BG562" i="3"/>
  <c r="BF562" i="3"/>
  <c r="T562" i="3"/>
  <c r="R562" i="3"/>
  <c r="P562" i="3"/>
  <c r="BI560" i="3"/>
  <c r="BH560" i="3"/>
  <c r="BG560" i="3"/>
  <c r="BF560" i="3"/>
  <c r="T560" i="3"/>
  <c r="R560" i="3"/>
  <c r="P560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54" i="3"/>
  <c r="BH554" i="3"/>
  <c r="BG554" i="3"/>
  <c r="BF554" i="3"/>
  <c r="T554" i="3"/>
  <c r="R554" i="3"/>
  <c r="P554" i="3"/>
  <c r="BI552" i="3"/>
  <c r="BH552" i="3"/>
  <c r="BG552" i="3"/>
  <c r="BF552" i="3"/>
  <c r="T552" i="3"/>
  <c r="R552" i="3"/>
  <c r="P552" i="3"/>
  <c r="BI550" i="3"/>
  <c r="BH550" i="3"/>
  <c r="BG550" i="3"/>
  <c r="BF550" i="3"/>
  <c r="T550" i="3"/>
  <c r="R550" i="3"/>
  <c r="P550" i="3"/>
  <c r="BI548" i="3"/>
  <c r="BH548" i="3"/>
  <c r="BG548" i="3"/>
  <c r="BF548" i="3"/>
  <c r="T548" i="3"/>
  <c r="R548" i="3"/>
  <c r="P548" i="3"/>
  <c r="BI546" i="3"/>
  <c r="BH546" i="3"/>
  <c r="BG546" i="3"/>
  <c r="BF546" i="3"/>
  <c r="T546" i="3"/>
  <c r="R546" i="3"/>
  <c r="P546" i="3"/>
  <c r="BI544" i="3"/>
  <c r="BH544" i="3"/>
  <c r="BG544" i="3"/>
  <c r="BF544" i="3"/>
  <c r="T544" i="3"/>
  <c r="R544" i="3"/>
  <c r="P544" i="3"/>
  <c r="BI542" i="3"/>
  <c r="BH542" i="3"/>
  <c r="BG542" i="3"/>
  <c r="BF542" i="3"/>
  <c r="T542" i="3"/>
  <c r="R542" i="3"/>
  <c r="P542" i="3"/>
  <c r="BI540" i="3"/>
  <c r="BH540" i="3"/>
  <c r="BG540" i="3"/>
  <c r="BF540" i="3"/>
  <c r="T540" i="3"/>
  <c r="R540" i="3"/>
  <c r="P540" i="3"/>
  <c r="BI538" i="3"/>
  <c r="BH538" i="3"/>
  <c r="BG538" i="3"/>
  <c r="BF538" i="3"/>
  <c r="T538" i="3"/>
  <c r="R538" i="3"/>
  <c r="P538" i="3"/>
  <c r="BI535" i="3"/>
  <c r="BH535" i="3"/>
  <c r="BG535" i="3"/>
  <c r="BF535" i="3"/>
  <c r="T535" i="3"/>
  <c r="R535" i="3"/>
  <c r="P535" i="3"/>
  <c r="BI533" i="3"/>
  <c r="BH533" i="3"/>
  <c r="BG533" i="3"/>
  <c r="BF533" i="3"/>
  <c r="T533" i="3"/>
  <c r="R533" i="3"/>
  <c r="P533" i="3"/>
  <c r="BI531" i="3"/>
  <c r="BH531" i="3"/>
  <c r="BG531" i="3"/>
  <c r="BF531" i="3"/>
  <c r="T531" i="3"/>
  <c r="R531" i="3"/>
  <c r="P531" i="3"/>
  <c r="BI529" i="3"/>
  <c r="BH529" i="3"/>
  <c r="BG529" i="3"/>
  <c r="BF529" i="3"/>
  <c r="T529" i="3"/>
  <c r="R529" i="3"/>
  <c r="P529" i="3"/>
  <c r="BI527" i="3"/>
  <c r="BH527" i="3"/>
  <c r="BG527" i="3"/>
  <c r="BF527" i="3"/>
  <c r="T527" i="3"/>
  <c r="R527" i="3"/>
  <c r="P527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21" i="3"/>
  <c r="BH521" i="3"/>
  <c r="BG521" i="3"/>
  <c r="BF521" i="3"/>
  <c r="T521" i="3"/>
  <c r="R521" i="3"/>
  <c r="P521" i="3"/>
  <c r="BI519" i="3"/>
  <c r="BH519" i="3"/>
  <c r="BG519" i="3"/>
  <c r="BF519" i="3"/>
  <c r="T519" i="3"/>
  <c r="R519" i="3"/>
  <c r="P519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3" i="3"/>
  <c r="BH513" i="3"/>
  <c r="BG513" i="3"/>
  <c r="BF513" i="3"/>
  <c r="T513" i="3"/>
  <c r="R513" i="3"/>
  <c r="P513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499" i="3"/>
  <c r="BH499" i="3"/>
  <c r="BG499" i="3"/>
  <c r="BF499" i="3"/>
  <c r="T499" i="3"/>
  <c r="R499" i="3"/>
  <c r="P499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9" i="3"/>
  <c r="BH449" i="3"/>
  <c r="BG449" i="3"/>
  <c r="BF449" i="3"/>
  <c r="T449" i="3"/>
  <c r="R449" i="3"/>
  <c r="P449" i="3"/>
  <c r="BI447" i="3"/>
  <c r="BH447" i="3"/>
  <c r="BG447" i="3"/>
  <c r="BF447" i="3"/>
  <c r="T447" i="3"/>
  <c r="R447" i="3"/>
  <c r="P447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R427" i="3"/>
  <c r="P427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F138" i="3"/>
  <c r="E136" i="3"/>
  <c r="BI121" i="3"/>
  <c r="BH121" i="3"/>
  <c r="BG121" i="3"/>
  <c r="BF121" i="3"/>
  <c r="BI120" i="3"/>
  <c r="BH120" i="3"/>
  <c r="BG120" i="3"/>
  <c r="BF120" i="3"/>
  <c r="BE120" i="3"/>
  <c r="BI119" i="3"/>
  <c r="BH119" i="3"/>
  <c r="BG119" i="3"/>
  <c r="BF119" i="3"/>
  <c r="BE119" i="3"/>
  <c r="BI118" i="3"/>
  <c r="BH118" i="3"/>
  <c r="BG118" i="3"/>
  <c r="BF118" i="3"/>
  <c r="BE118" i="3"/>
  <c r="BI117" i="3"/>
  <c r="BH117" i="3"/>
  <c r="BG117" i="3"/>
  <c r="BF117" i="3"/>
  <c r="BE117" i="3"/>
  <c r="BI116" i="3"/>
  <c r="BH116" i="3"/>
  <c r="BG116" i="3"/>
  <c r="BF116" i="3"/>
  <c r="BE116" i="3"/>
  <c r="F91" i="3"/>
  <c r="E89" i="3"/>
  <c r="J26" i="3"/>
  <c r="E26" i="3"/>
  <c r="J94" i="3"/>
  <c r="J25" i="3"/>
  <c r="J23" i="3"/>
  <c r="E23" i="3"/>
  <c r="J93" i="3" s="1"/>
  <c r="J22" i="3"/>
  <c r="J20" i="3"/>
  <c r="E20" i="3"/>
  <c r="F141" i="3" s="1"/>
  <c r="J19" i="3"/>
  <c r="J17" i="3"/>
  <c r="E17" i="3"/>
  <c r="F140" i="3" s="1"/>
  <c r="J16" i="3"/>
  <c r="J14" i="3"/>
  <c r="J138" i="3" s="1"/>
  <c r="E7" i="3"/>
  <c r="E85" i="3" s="1"/>
  <c r="J41" i="2"/>
  <c r="J40" i="2"/>
  <c r="AY96" i="1" s="1"/>
  <c r="J39" i="2"/>
  <c r="AX96" i="1"/>
  <c r="BI297" i="2"/>
  <c r="BH297" i="2"/>
  <c r="BG297" i="2"/>
  <c r="BF297" i="2"/>
  <c r="T297" i="2"/>
  <c r="T296" i="2" s="1"/>
  <c r="T295" i="2" s="1"/>
  <c r="R297" i="2"/>
  <c r="R296" i="2" s="1"/>
  <c r="R295" i="2" s="1"/>
  <c r="P297" i="2"/>
  <c r="P296" i="2" s="1"/>
  <c r="P295" i="2" s="1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T146" i="2"/>
  <c r="R147" i="2"/>
  <c r="R146" i="2" s="1"/>
  <c r="P147" i="2"/>
  <c r="P146" i="2" s="1"/>
  <c r="F138" i="2"/>
  <c r="E136" i="2"/>
  <c r="BI121" i="2"/>
  <c r="BH121" i="2"/>
  <c r="BG121" i="2"/>
  <c r="BF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F91" i="2"/>
  <c r="E89" i="2"/>
  <c r="J26" i="2"/>
  <c r="E26" i="2"/>
  <c r="J94" i="2" s="1"/>
  <c r="J25" i="2"/>
  <c r="J23" i="2"/>
  <c r="E23" i="2"/>
  <c r="J140" i="2" s="1"/>
  <c r="J22" i="2"/>
  <c r="J20" i="2"/>
  <c r="E20" i="2"/>
  <c r="F141" i="2" s="1"/>
  <c r="J19" i="2"/>
  <c r="J17" i="2"/>
  <c r="E17" i="2"/>
  <c r="F93" i="2" s="1"/>
  <c r="J16" i="2"/>
  <c r="J14" i="2"/>
  <c r="J91" i="2" s="1"/>
  <c r="E7" i="2"/>
  <c r="E132" i="2"/>
  <c r="L90" i="1"/>
  <c r="AM90" i="1"/>
  <c r="AM89" i="1"/>
  <c r="L89" i="1"/>
  <c r="AM87" i="1"/>
  <c r="L87" i="1"/>
  <c r="L85" i="1"/>
  <c r="L84" i="1"/>
  <c r="BK238" i="2"/>
  <c r="BK228" i="2"/>
  <c r="BK220" i="2"/>
  <c r="BK199" i="2"/>
  <c r="BK189" i="2"/>
  <c r="BK170" i="2"/>
  <c r="AS124" i="1"/>
  <c r="J236" i="2"/>
  <c r="BK222" i="2"/>
  <c r="J211" i="2"/>
  <c r="J195" i="2"/>
  <c r="J185" i="2"/>
  <c r="J176" i="2"/>
  <c r="BK161" i="2"/>
  <c r="J147" i="2"/>
  <c r="AS95" i="1"/>
  <c r="BK285" i="2"/>
  <c r="BK297" i="2"/>
  <c r="BK293" i="2"/>
  <c r="J291" i="2"/>
  <c r="J287" i="2"/>
  <c r="BK277" i="2"/>
  <c r="BK270" i="2"/>
  <c r="J268" i="2"/>
  <c r="J262" i="2"/>
  <c r="BK255" i="2"/>
  <c r="BK251" i="2"/>
  <c r="BK247" i="2"/>
  <c r="BK236" i="2"/>
  <c r="J226" i="2"/>
  <c r="BK218" i="2"/>
  <c r="J207" i="2"/>
  <c r="J201" i="2"/>
  <c r="BK191" i="2"/>
  <c r="BK182" i="2"/>
  <c r="J170" i="2"/>
  <c r="BK447" i="3"/>
  <c r="J439" i="3"/>
  <c r="BK423" i="3"/>
  <c r="BK411" i="3"/>
  <c r="J400" i="3"/>
  <c r="BK396" i="3"/>
  <c r="J384" i="3"/>
  <c r="J369" i="3"/>
  <c r="BK357" i="3"/>
  <c r="J349" i="3"/>
  <c r="BK330" i="3"/>
  <c r="BK322" i="3"/>
  <c r="BK296" i="3"/>
  <c r="J286" i="3"/>
  <c r="J262" i="3"/>
  <c r="BK250" i="3"/>
  <c r="J240" i="3"/>
  <c r="J226" i="3"/>
  <c r="BK212" i="3"/>
  <c r="BK198" i="3"/>
  <c r="J183" i="3"/>
  <c r="BK177" i="3"/>
  <c r="BK168" i="3"/>
  <c r="J160" i="3"/>
  <c r="J152" i="3"/>
  <c r="BK575" i="3"/>
  <c r="BK562" i="3"/>
  <c r="BK556" i="3"/>
  <c r="BK544" i="3"/>
  <c r="BK533" i="3"/>
  <c r="J515" i="3"/>
  <c r="BK505" i="3"/>
  <c r="BK497" i="3"/>
  <c r="BK489" i="3"/>
  <c r="J479" i="3"/>
  <c r="BK463" i="3"/>
  <c r="J455" i="3"/>
  <c r="J445" i="3"/>
  <c r="J419" i="3"/>
  <c r="BK392" i="3"/>
  <c r="J371" i="3"/>
  <c r="BK351" i="3"/>
  <c r="BK337" i="3"/>
  <c r="J322" i="3"/>
  <c r="BK314" i="3"/>
  <c r="J284" i="3"/>
  <c r="BK276" i="3"/>
  <c r="J268" i="3"/>
  <c r="J565" i="3"/>
  <c r="J556" i="3"/>
  <c r="J544" i="3"/>
  <c r="BK538" i="3"/>
  <c r="J525" i="3"/>
  <c r="BK509" i="3"/>
  <c r="J491" i="3"/>
  <c r="J477" i="3"/>
  <c r="BK471" i="3"/>
  <c r="BK459" i="3"/>
  <c r="BK449" i="3"/>
  <c r="BK441" i="3"/>
  <c r="BK429" i="3"/>
  <c r="BK419" i="3"/>
  <c r="J411" i="3"/>
  <c r="BK404" i="3"/>
  <c r="J396" i="3"/>
  <c r="BK386" i="3"/>
  <c r="BK377" i="3"/>
  <c r="J365" i="3"/>
  <c r="BK359" i="3"/>
  <c r="J345" i="3"/>
  <c r="J337" i="3"/>
  <c r="BK316" i="3"/>
  <c r="BK308" i="3"/>
  <c r="J292" i="3"/>
  <c r="BK278" i="3"/>
  <c r="J266" i="3"/>
  <c r="BK258" i="3"/>
  <c r="BK246" i="3"/>
  <c r="BK236" i="3"/>
  <c r="BK224" i="3"/>
  <c r="BK210" i="3"/>
  <c r="BK200" i="3"/>
  <c r="J190" i="3"/>
  <c r="J179" i="3"/>
  <c r="J168" i="3"/>
  <c r="BK152" i="3"/>
  <c r="BK326" i="3"/>
  <c r="BK310" i="3"/>
  <c r="BK300" i="3"/>
  <c r="BK284" i="3"/>
  <c r="J260" i="3"/>
  <c r="J250" i="3"/>
  <c r="J238" i="3"/>
  <c r="BK226" i="3"/>
  <c r="BK218" i="3"/>
  <c r="J198" i="3"/>
  <c r="BK190" i="3"/>
  <c r="J164" i="3"/>
  <c r="J149" i="3"/>
  <c r="BK267" i="4"/>
  <c r="BK242" i="4"/>
  <c r="J214" i="4"/>
  <c r="J206" i="4"/>
  <c r="J196" i="4"/>
  <c r="BK185" i="4"/>
  <c r="J173" i="4"/>
  <c r="J162" i="4"/>
  <c r="BK259" i="4"/>
  <c r="J242" i="4"/>
  <c r="BK231" i="4"/>
  <c r="J223" i="4"/>
  <c r="BK187" i="4"/>
  <c r="J177" i="4"/>
  <c r="BK169" i="4"/>
  <c r="J152" i="4"/>
  <c r="J252" i="4"/>
  <c r="J244" i="4"/>
  <c r="J227" i="4"/>
  <c r="J208" i="4"/>
  <c r="BK200" i="4"/>
  <c r="J175" i="4"/>
  <c r="BK147" i="4"/>
  <c r="BK273" i="4"/>
  <c r="J263" i="4"/>
  <c r="BK257" i="4"/>
  <c r="BK235" i="4"/>
  <c r="BK218" i="4"/>
  <c r="BK210" i="4"/>
  <c r="J185" i="4"/>
  <c r="J164" i="4"/>
  <c r="J205" i="5"/>
  <c r="BK195" i="5"/>
  <c r="BK172" i="5"/>
  <c r="BK155" i="5"/>
  <c r="BK231" i="5"/>
  <c r="J207" i="5"/>
  <c r="BK193" i="5"/>
  <c r="BK184" i="5"/>
  <c r="J163" i="5"/>
  <c r="BK237" i="5"/>
  <c r="J231" i="5"/>
  <c r="J215" i="5"/>
  <c r="J199" i="5"/>
  <c r="BK176" i="5"/>
  <c r="BK159" i="5"/>
  <c r="BK142" i="5"/>
  <c r="BK229" i="5"/>
  <c r="BK211" i="5"/>
  <c r="J176" i="5"/>
  <c r="BK161" i="5"/>
  <c r="BK146" i="5"/>
  <c r="BK587" i="6"/>
  <c r="BK572" i="6"/>
  <c r="J558" i="6"/>
  <c r="J541" i="6"/>
  <c r="J533" i="6"/>
  <c r="J517" i="6"/>
  <c r="BK489" i="6"/>
  <c r="J477" i="6"/>
  <c r="J455" i="6"/>
  <c r="J439" i="6"/>
  <c r="J423" i="6"/>
  <c r="J392" i="6"/>
  <c r="BK386" i="6"/>
  <c r="J375" i="6"/>
  <c r="BK363" i="6"/>
  <c r="BK353" i="6"/>
  <c r="J338" i="6"/>
  <c r="J322" i="6"/>
  <c r="BK306" i="6"/>
  <c r="BK296" i="6"/>
  <c r="J284" i="6"/>
  <c r="BK274" i="6"/>
  <c r="BK262" i="6"/>
  <c r="BK254" i="6"/>
  <c r="BK248" i="6"/>
  <c r="BK234" i="6"/>
  <c r="BK226" i="6"/>
  <c r="J216" i="6"/>
  <c r="J183" i="6"/>
  <c r="BK177" i="6"/>
  <c r="BK170" i="6"/>
  <c r="BK162" i="6"/>
  <c r="BK152" i="6"/>
  <c r="BK595" i="6"/>
  <c r="J581" i="6"/>
  <c r="J574" i="6"/>
  <c r="BK560" i="6"/>
  <c r="J545" i="6"/>
  <c r="BK531" i="6"/>
  <c r="BK519" i="6"/>
  <c r="J513" i="6"/>
  <c r="BK493" i="6"/>
  <c r="J479" i="6"/>
  <c r="J467" i="6"/>
  <c r="BK449" i="6"/>
  <c r="BK429" i="6"/>
  <c r="J394" i="6"/>
  <c r="BK377" i="6"/>
  <c r="BK359" i="6"/>
  <c r="J351" i="6"/>
  <c r="J334" i="6"/>
  <c r="J328" i="6"/>
  <c r="BK312" i="6"/>
  <c r="BK292" i="6"/>
  <c r="BK280" i="6"/>
  <c r="BK244" i="6"/>
  <c r="J238" i="6"/>
  <c r="BK228" i="6"/>
  <c r="BK208" i="6"/>
  <c r="BK198" i="6"/>
  <c r="BK181" i="6"/>
  <c r="J172" i="6"/>
  <c r="BK147" i="6"/>
  <c r="J587" i="6"/>
  <c r="J578" i="6"/>
  <c r="BK562" i="6"/>
  <c r="J547" i="6"/>
  <c r="BK533" i="6"/>
  <c r="J521" i="6"/>
  <c r="J505" i="6"/>
  <c r="J493" i="6"/>
  <c r="J469" i="6"/>
  <c r="J457" i="6"/>
  <c r="J443" i="6"/>
  <c r="BK433" i="6"/>
  <c r="J421" i="6"/>
  <c r="J408" i="6"/>
  <c r="J400" i="6"/>
  <c r="BK384" i="6"/>
  <c r="BK365" i="6"/>
  <c r="BK351" i="6"/>
  <c r="BK338" i="6"/>
  <c r="BK314" i="6"/>
  <c r="J298" i="6"/>
  <c r="BK290" i="6"/>
  <c r="BK278" i="6"/>
  <c r="BK266" i="6"/>
  <c r="J256" i="6"/>
  <c r="J244" i="6"/>
  <c r="BK222" i="6"/>
  <c r="J204" i="6"/>
  <c r="J179" i="6"/>
  <c r="BK164" i="6"/>
  <c r="BK158" i="6"/>
  <c r="J570" i="6"/>
  <c r="J556" i="6"/>
  <c r="BK527" i="6"/>
  <c r="J511" i="6"/>
  <c r="J499" i="6"/>
  <c r="BK487" i="6"/>
  <c r="J475" i="6"/>
  <c r="J463" i="6"/>
  <c r="BK455" i="6"/>
  <c r="J441" i="6"/>
  <c r="J425" i="6"/>
  <c r="J412" i="6"/>
  <c r="BK400" i="6"/>
  <c r="BK388" i="6"/>
  <c r="BK371" i="6"/>
  <c r="BK355" i="6"/>
  <c r="BK334" i="6"/>
  <c r="J318" i="6"/>
  <c r="BK302" i="6"/>
  <c r="J286" i="6"/>
  <c r="J272" i="6"/>
  <c r="BK250" i="6"/>
  <c r="BK236" i="6"/>
  <c r="BK214" i="6"/>
  <c r="BK206" i="6"/>
  <c r="BK192" i="6"/>
  <c r="J291" i="7"/>
  <c r="J275" i="7"/>
  <c r="J236" i="7"/>
  <c r="BK230" i="7"/>
  <c r="J216" i="7"/>
  <c r="BK199" i="7"/>
  <c r="J183" i="7"/>
  <c r="J146" i="7"/>
  <c r="BK277" i="7"/>
  <c r="BK255" i="7"/>
  <c r="BK240" i="7"/>
  <c r="BK224" i="7"/>
  <c r="J203" i="7"/>
  <c r="BK169" i="7"/>
  <c r="BK154" i="7"/>
  <c r="BK293" i="7"/>
  <c r="J264" i="7"/>
  <c r="J255" i="7"/>
  <c r="J247" i="7"/>
  <c r="BK222" i="7"/>
  <c r="BK214" i="7"/>
  <c r="BK167" i="7"/>
  <c r="BK163" i="7"/>
  <c r="J161" i="7"/>
  <c r="BK159" i="7"/>
  <c r="J157" i="7"/>
  <c r="J152" i="7"/>
  <c r="J150" i="7"/>
  <c r="BK148" i="7"/>
  <c r="J289" i="7"/>
  <c r="BK283" i="7"/>
  <c r="J281" i="7"/>
  <c r="J279" i="7"/>
  <c r="BK275" i="7"/>
  <c r="BK273" i="7"/>
  <c r="J271" i="7"/>
  <c r="BK269" i="7"/>
  <c r="BK264" i="7"/>
  <c r="BK260" i="7"/>
  <c r="BK258" i="7"/>
  <c r="J245" i="7"/>
  <c r="J242" i="7"/>
  <c r="J240" i="7"/>
  <c r="BK234" i="7"/>
  <c r="J230" i="7"/>
  <c r="J228" i="7"/>
  <c r="J222" i="7"/>
  <c r="J220" i="7"/>
  <c r="J211" i="7"/>
  <c r="BK209" i="7"/>
  <c r="BK207" i="7"/>
  <c r="BK201" i="7"/>
  <c r="J199" i="7"/>
  <c r="BK197" i="7"/>
  <c r="BK195" i="7"/>
  <c r="BK189" i="7"/>
  <c r="BK171" i="7"/>
  <c r="BK152" i="7"/>
  <c r="J261" i="8"/>
  <c r="BK253" i="8"/>
  <c r="BK247" i="8"/>
  <c r="BK242" i="8"/>
  <c r="J228" i="8"/>
  <c r="BK218" i="8"/>
  <c r="BK212" i="8"/>
  <c r="J195" i="8"/>
  <c r="BK185" i="8"/>
  <c r="J154" i="8"/>
  <c r="BK259" i="8"/>
  <c r="J208" i="8"/>
  <c r="J185" i="8"/>
  <c r="J163" i="8"/>
  <c r="J265" i="8"/>
  <c r="J253" i="8"/>
  <c r="BK240" i="8"/>
  <c r="BK233" i="8"/>
  <c r="BK220" i="8"/>
  <c r="J206" i="8"/>
  <c r="J193" i="8"/>
  <c r="J183" i="8"/>
  <c r="BK163" i="8"/>
  <c r="J146" i="8"/>
  <c r="J220" i="8"/>
  <c r="J187" i="8"/>
  <c r="J161" i="8"/>
  <c r="J148" i="8"/>
  <c r="BK259" i="9"/>
  <c r="J247" i="9"/>
  <c r="J240" i="9"/>
  <c r="BK228" i="9"/>
  <c r="J212" i="9"/>
  <c r="J197" i="9"/>
  <c r="J191" i="9"/>
  <c r="J174" i="9"/>
  <c r="J154" i="9"/>
  <c r="BK263" i="9"/>
  <c r="BK253" i="9"/>
  <c r="BK224" i="9"/>
  <c r="J208" i="9"/>
  <c r="BK171" i="9"/>
  <c r="BK154" i="9"/>
  <c r="J242" i="9"/>
  <c r="BK220" i="9"/>
  <c r="J204" i="9"/>
  <c r="BK191" i="9"/>
  <c r="J181" i="9"/>
  <c r="BK169" i="9"/>
  <c r="BK251" i="9"/>
  <c r="J214" i="9"/>
  <c r="BK206" i="9"/>
  <c r="J183" i="9"/>
  <c r="J157" i="9"/>
  <c r="BK148" i="9"/>
  <c r="BK577" i="10"/>
  <c r="BK562" i="10"/>
  <c r="BK554" i="10"/>
  <c r="J529" i="10"/>
  <c r="BK517" i="10"/>
  <c r="J503" i="10"/>
  <c r="J495" i="10"/>
  <c r="J479" i="10"/>
  <c r="J457" i="10"/>
  <c r="BK449" i="10"/>
  <c r="J425" i="10"/>
  <c r="J406" i="10"/>
  <c r="BK367" i="10"/>
  <c r="BK322" i="10"/>
  <c r="J298" i="10"/>
  <c r="J284" i="10"/>
  <c r="BK272" i="10"/>
  <c r="J264" i="10"/>
  <c r="BK258" i="10"/>
  <c r="J244" i="10"/>
  <c r="J236" i="10"/>
  <c r="BK228" i="10"/>
  <c r="BK216" i="10"/>
  <c r="J186" i="10"/>
  <c r="J149" i="10"/>
  <c r="J577" i="10"/>
  <c r="BK558" i="10"/>
  <c r="J544" i="10"/>
  <c r="J531" i="10"/>
  <c r="J519" i="10"/>
  <c r="J501" i="10"/>
  <c r="J489" i="10"/>
  <c r="BK481" i="10"/>
  <c r="BK475" i="10"/>
  <c r="J467" i="10"/>
  <c r="J437" i="10"/>
  <c r="BK414" i="10"/>
  <c r="J404" i="10"/>
  <c r="BK390" i="10"/>
  <c r="J369" i="10"/>
  <c r="J361" i="10"/>
  <c r="J353" i="10"/>
  <c r="BK338" i="10"/>
  <c r="J310" i="10"/>
  <c r="J296" i="10"/>
  <c r="J280" i="10"/>
  <c r="BK222" i="10"/>
  <c r="J206" i="10"/>
  <c r="BK190" i="10"/>
  <c r="J168" i="10"/>
  <c r="BK158" i="10"/>
  <c r="J535" i="10"/>
  <c r="J515" i="10"/>
  <c r="J491" i="10"/>
  <c r="J475" i="10"/>
  <c r="BK465" i="10"/>
  <c r="BK457" i="10"/>
  <c r="J443" i="10"/>
  <c r="J427" i="10"/>
  <c r="BK412" i="10"/>
  <c r="BK396" i="10"/>
  <c r="BK382" i="10"/>
  <c r="J373" i="10"/>
  <c r="J343" i="10"/>
  <c r="BK332" i="10"/>
  <c r="J322" i="10"/>
  <c r="J314" i="10"/>
  <c r="BK306" i="10"/>
  <c r="BK286" i="10"/>
  <c r="BK278" i="10"/>
  <c r="J222" i="10"/>
  <c r="BK208" i="10"/>
  <c r="J196" i="10"/>
  <c r="J175" i="10"/>
  <c r="BK166" i="10"/>
  <c r="J573" i="10"/>
  <c r="J564" i="10"/>
  <c r="J550" i="10"/>
  <c r="BK539" i="10"/>
  <c r="J525" i="10"/>
  <c r="BK509" i="10"/>
  <c r="BK489" i="10"/>
  <c r="BK453" i="10"/>
  <c r="BK439" i="10"/>
  <c r="BK423" i="10"/>
  <c r="BK392" i="10"/>
  <c r="BK375" i="10"/>
  <c r="BK361" i="10"/>
  <c r="J349" i="10"/>
  <c r="BK343" i="10"/>
  <c r="J326" i="10"/>
  <c r="BK304" i="10"/>
  <c r="J294" i="10"/>
  <c r="BK270" i="10"/>
  <c r="BK256" i="10"/>
  <c r="BK246" i="10"/>
  <c r="BK238" i="10"/>
  <c r="BK230" i="10"/>
  <c r="BK212" i="10"/>
  <c r="J198" i="10"/>
  <c r="BK186" i="10"/>
  <c r="BK168" i="10"/>
  <c r="J147" i="10"/>
  <c r="J279" i="11"/>
  <c r="BK265" i="11"/>
  <c r="BK250" i="11"/>
  <c r="J241" i="11"/>
  <c r="BK214" i="11"/>
  <c r="BK201" i="11"/>
  <c r="BK180" i="11"/>
  <c r="BK173" i="11"/>
  <c r="J157" i="11"/>
  <c r="J287" i="11"/>
  <c r="BK273" i="11"/>
  <c r="J259" i="11"/>
  <c r="BK232" i="11"/>
  <c r="BK218" i="11"/>
  <c r="BK187" i="11"/>
  <c r="J167" i="11"/>
  <c r="J148" i="11"/>
  <c r="BK267" i="11"/>
  <c r="J254" i="11"/>
  <c r="J230" i="11"/>
  <c r="J210" i="11"/>
  <c r="BK193" i="11"/>
  <c r="BK163" i="11"/>
  <c r="J146" i="11"/>
  <c r="J273" i="11"/>
  <c r="J247" i="11"/>
  <c r="J232" i="11"/>
  <c r="BK224" i="11"/>
  <c r="BK203" i="11"/>
  <c r="J195" i="11"/>
  <c r="J187" i="11"/>
  <c r="BK167" i="11"/>
  <c r="J154" i="11"/>
  <c r="J563" i="12"/>
  <c r="J550" i="12"/>
  <c r="BK538" i="12"/>
  <c r="J527" i="12"/>
  <c r="J503" i="12"/>
  <c r="BK483" i="12"/>
  <c r="J463" i="12"/>
  <c r="J455" i="12"/>
  <c r="BK435" i="12"/>
  <c r="J423" i="12"/>
  <c r="BK404" i="12"/>
  <c r="J386" i="12"/>
  <c r="J367" i="12"/>
  <c r="BK353" i="12"/>
  <c r="J330" i="12"/>
  <c r="BK318" i="12"/>
  <c r="BK312" i="12"/>
  <c r="J296" i="12"/>
  <c r="J282" i="12"/>
  <c r="BK270" i="12"/>
  <c r="BK262" i="12"/>
  <c r="BK246" i="12"/>
  <c r="J224" i="12"/>
  <c r="J210" i="12"/>
  <c r="BK202" i="12"/>
  <c r="J194" i="12"/>
  <c r="BK177" i="12"/>
  <c r="J156" i="12"/>
  <c r="J569" i="12"/>
  <c r="BK563" i="12"/>
  <c r="BK548" i="12"/>
  <c r="BK536" i="12"/>
  <c r="J523" i="12"/>
  <c r="BK511" i="12"/>
  <c r="J497" i="12"/>
  <c r="J487" i="12"/>
  <c r="BK477" i="12"/>
  <c r="BK465" i="12"/>
  <c r="BK455" i="12"/>
  <c r="BK415" i="12"/>
  <c r="BK400" i="12"/>
  <c r="BK388" i="12"/>
  <c r="BK373" i="12"/>
  <c r="BK349" i="12"/>
  <c r="BK310" i="12"/>
  <c r="BK300" i="12"/>
  <c r="BK280" i="12"/>
  <c r="J252" i="12"/>
  <c r="J222" i="12"/>
  <c r="BK214" i="12"/>
  <c r="J192" i="12"/>
  <c r="BK174" i="12"/>
  <c r="BK573" i="12"/>
  <c r="J561" i="12"/>
  <c r="BK517" i="12"/>
  <c r="BK497" i="12"/>
  <c r="BK473" i="12"/>
  <c r="J449" i="12"/>
  <c r="BK437" i="12"/>
  <c r="J415" i="12"/>
  <c r="J406" i="12"/>
  <c r="BK384" i="12"/>
  <c r="J353" i="12"/>
  <c r="J334" i="12"/>
  <c r="BK320" i="12"/>
  <c r="J314" i="12"/>
  <c r="J292" i="12"/>
  <c r="BK272" i="12"/>
  <c r="J258" i="12"/>
  <c r="J242" i="12"/>
  <c r="J228" i="12"/>
  <c r="BK210" i="12"/>
  <c r="BK198" i="12"/>
  <c r="J177" i="12"/>
  <c r="BK162" i="12"/>
  <c r="BK554" i="12"/>
  <c r="BK540" i="12"/>
  <c r="BK523" i="12"/>
  <c r="BK509" i="12"/>
  <c r="J485" i="12"/>
  <c r="J469" i="12"/>
  <c r="BK451" i="12"/>
  <c r="BK443" i="12"/>
  <c r="BK423" i="12"/>
  <c r="J400" i="12"/>
  <c r="J390" i="12"/>
  <c r="J375" i="12"/>
  <c r="BK363" i="12"/>
  <c r="J349" i="12"/>
  <c r="BK340" i="12"/>
  <c r="J322" i="12"/>
  <c r="BK304" i="12"/>
  <c r="J290" i="12"/>
  <c r="BK276" i="12"/>
  <c r="J262" i="12"/>
  <c r="BK242" i="12"/>
  <c r="J232" i="12"/>
  <c r="J214" i="12"/>
  <c r="BK183" i="12"/>
  <c r="J168" i="12"/>
  <c r="BK160" i="12"/>
  <c r="BK291" i="13"/>
  <c r="J279" i="13"/>
  <c r="BK258" i="13"/>
  <c r="BK247" i="13"/>
  <c r="BK236" i="13"/>
  <c r="J214" i="13"/>
  <c r="BK201" i="13"/>
  <c r="BK189" i="13"/>
  <c r="J178" i="13"/>
  <c r="J169" i="13"/>
  <c r="J157" i="13"/>
  <c r="J146" i="13"/>
  <c r="J289" i="13"/>
  <c r="J264" i="13"/>
  <c r="BK242" i="13"/>
  <c r="BK230" i="13"/>
  <c r="J216" i="13"/>
  <c r="J199" i="13"/>
  <c r="BK191" i="13"/>
  <c r="BK167" i="13"/>
  <c r="J295" i="13"/>
  <c r="BK283" i="13"/>
  <c r="J273" i="13"/>
  <c r="BK267" i="13"/>
  <c r="BK238" i="13"/>
  <c r="BK220" i="13"/>
  <c r="BK173" i="13"/>
  <c r="J163" i="13"/>
  <c r="BK275" i="13"/>
  <c r="J253" i="13"/>
  <c r="BK245" i="13"/>
  <c r="BK222" i="13"/>
  <c r="J203" i="13"/>
  <c r="J180" i="13"/>
  <c r="J171" i="13"/>
  <c r="J148" i="13"/>
  <c r="J245" i="14"/>
  <c r="J228" i="14"/>
  <c r="BK216" i="14"/>
  <c r="J197" i="14"/>
  <c r="BK187" i="14"/>
  <c r="J152" i="14"/>
  <c r="J263" i="14"/>
  <c r="BK243" i="14"/>
  <c r="J216" i="14"/>
  <c r="J206" i="14"/>
  <c r="J191" i="14"/>
  <c r="J171" i="14"/>
  <c r="BK154" i="14"/>
  <c r="J253" i="14"/>
  <c r="J232" i="14"/>
  <c r="BK204" i="14"/>
  <c r="BK191" i="14"/>
  <c r="J183" i="14"/>
  <c r="BK173" i="14"/>
  <c r="J157" i="14"/>
  <c r="J265" i="14"/>
  <c r="BK251" i="14"/>
  <c r="J243" i="14"/>
  <c r="J224" i="14"/>
  <c r="BK199" i="14"/>
  <c r="BK176" i="14"/>
  <c r="BK163" i="14"/>
  <c r="J146" i="14"/>
  <c r="J564" i="15"/>
  <c r="J547" i="15"/>
  <c r="BK529" i="15"/>
  <c r="J515" i="15"/>
  <c r="BK499" i="15"/>
  <c r="BK487" i="15"/>
  <c r="BK469" i="15"/>
  <c r="J455" i="15"/>
  <c r="BK422" i="15"/>
  <c r="J412" i="15"/>
  <c r="J398" i="15"/>
  <c r="J387" i="15"/>
  <c r="BK373" i="15"/>
  <c r="J363" i="15"/>
  <c r="BK348" i="15"/>
  <c r="J334" i="15"/>
  <c r="J320" i="15"/>
  <c r="BK300" i="15"/>
  <c r="J292" i="15"/>
  <c r="BK278" i="15"/>
  <c r="J266" i="15"/>
  <c r="J256" i="15"/>
  <c r="BK246" i="15"/>
  <c r="BK230" i="15"/>
  <c r="J204" i="15"/>
  <c r="J186" i="15"/>
  <c r="J168" i="15"/>
  <c r="BK158" i="15"/>
  <c r="BK585" i="15"/>
  <c r="J566" i="15"/>
  <c r="BK556" i="15"/>
  <c r="BK541" i="15"/>
  <c r="J529" i="15"/>
  <c r="BK517" i="15"/>
  <c r="J499" i="15"/>
  <c r="J491" i="15"/>
  <c r="BK449" i="15"/>
  <c r="J436" i="15"/>
  <c r="BK424" i="15"/>
  <c r="J404" i="15"/>
  <c r="BK379" i="15"/>
  <c r="J365" i="15"/>
  <c r="BK346" i="15"/>
  <c r="BK338" i="15"/>
  <c r="BK326" i="15"/>
  <c r="BK316" i="15"/>
  <c r="J296" i="15"/>
  <c r="J284" i="15"/>
  <c r="J264" i="15"/>
  <c r="BK254" i="15"/>
  <c r="J238" i="15"/>
  <c r="J220" i="15"/>
  <c r="J188" i="15"/>
  <c r="BK170" i="15"/>
  <c r="J593" i="15"/>
  <c r="BK576" i="15"/>
  <c r="BK566" i="15"/>
  <c r="J545" i="15"/>
  <c r="J533" i="15"/>
  <c r="BK515" i="15"/>
  <c r="BK509" i="15"/>
  <c r="BK493" i="15"/>
  <c r="BK471" i="15"/>
  <c r="BK459" i="15"/>
  <c r="BK439" i="15"/>
  <c r="J422" i="15"/>
  <c r="BK406" i="15"/>
  <c r="BK400" i="15"/>
  <c r="J379" i="15"/>
  <c r="J348" i="15"/>
  <c r="BK328" i="15"/>
  <c r="J310" i="15"/>
  <c r="J300" i="15"/>
  <c r="BK274" i="15"/>
  <c r="BK266" i="15"/>
  <c r="J254" i="15"/>
  <c r="BK232" i="15"/>
  <c r="BK216" i="15"/>
  <c r="BK206" i="15"/>
  <c r="J190" i="15"/>
  <c r="BK168" i="15"/>
  <c r="J154" i="15"/>
  <c r="BK579" i="15"/>
  <c r="BK564" i="15"/>
  <c r="J541" i="15"/>
  <c r="J517" i="15"/>
  <c r="BK503" i="15"/>
  <c r="J483" i="15"/>
  <c r="BK475" i="15"/>
  <c r="J467" i="15"/>
  <c r="J445" i="15"/>
  <c r="BK434" i="15"/>
  <c r="J426" i="15"/>
  <c r="J406" i="15"/>
  <c r="BK387" i="15"/>
  <c r="BK371" i="15"/>
  <c r="J356" i="15"/>
  <c r="BK336" i="15"/>
  <c r="BK312" i="15"/>
  <c r="BK290" i="15"/>
  <c r="J278" i="15"/>
  <c r="J246" i="15"/>
  <c r="J230" i="15"/>
  <c r="BK212" i="15"/>
  <c r="J206" i="15"/>
  <c r="BK196" i="15"/>
  <c r="J181" i="15"/>
  <c r="J166" i="15"/>
  <c r="BK154" i="15"/>
  <c r="J265" i="16"/>
  <c r="BK251" i="16"/>
  <c r="BK232" i="16"/>
  <c r="J221" i="16"/>
  <c r="J199" i="16"/>
  <c r="BK188" i="16"/>
  <c r="J178" i="16"/>
  <c r="BK155" i="16"/>
  <c r="BK144" i="16"/>
  <c r="J249" i="16"/>
  <c r="BK236" i="16"/>
  <c r="BK228" i="16"/>
  <c r="BK207" i="16"/>
  <c r="BK194" i="16"/>
  <c r="BK180" i="16"/>
  <c r="J163" i="16"/>
  <c r="BK259" i="16"/>
  <c r="J253" i="16"/>
  <c r="J240" i="16"/>
  <c r="BK217" i="16"/>
  <c r="J188" i="16"/>
  <c r="BK166" i="16"/>
  <c r="J151" i="16"/>
  <c r="J238" i="16"/>
  <c r="J211" i="16"/>
  <c r="BK192" i="16"/>
  <c r="BK174" i="16"/>
  <c r="J168" i="16"/>
  <c r="J155" i="16"/>
  <c r="J235" i="17"/>
  <c r="BK217" i="17"/>
  <c r="J207" i="17"/>
  <c r="J201" i="17"/>
  <c r="J186" i="17"/>
  <c r="BK174" i="17"/>
  <c r="J151" i="17"/>
  <c r="BK245" i="17"/>
  <c r="J233" i="17"/>
  <c r="BK219" i="17"/>
  <c r="BK203" i="17"/>
  <c r="BK178" i="17"/>
  <c r="BK162" i="17"/>
  <c r="BK235" i="17"/>
  <c r="J215" i="17"/>
  <c r="J192" i="17"/>
  <c r="J174" i="17"/>
  <c r="BK146" i="17"/>
  <c r="BK237" i="17"/>
  <c r="BK223" i="17"/>
  <c r="BK213" i="17"/>
  <c r="J188" i="17"/>
  <c r="BK176" i="17"/>
  <c r="BK151" i="17"/>
  <c r="J569" i="18"/>
  <c r="J557" i="18"/>
  <c r="J548" i="18"/>
  <c r="J517" i="18"/>
  <c r="J507" i="18"/>
  <c r="J491" i="18"/>
  <c r="J471" i="18"/>
  <c r="J447" i="18"/>
  <c r="J433" i="18"/>
  <c r="J421" i="18"/>
  <c r="BK388" i="18"/>
  <c r="J376" i="18"/>
  <c r="J351" i="18"/>
  <c r="BK330" i="18"/>
  <c r="BK314" i="18"/>
  <c r="J300" i="18"/>
  <c r="BK280" i="18"/>
  <c r="BK260" i="18"/>
  <c r="BK244" i="18"/>
  <c r="BK212" i="18"/>
  <c r="J172" i="18"/>
  <c r="BK160" i="18"/>
  <c r="BK569" i="18"/>
  <c r="J561" i="18"/>
  <c r="J540" i="18"/>
  <c r="BK525" i="18"/>
  <c r="J513" i="18"/>
  <c r="BK503" i="18"/>
  <c r="J475" i="18"/>
  <c r="J459" i="18"/>
  <c r="BK447" i="18"/>
  <c r="J423" i="18"/>
  <c r="J406" i="18"/>
  <c r="J367" i="18"/>
  <c r="J345" i="18"/>
  <c r="BK332" i="18"/>
  <c r="J322" i="18"/>
  <c r="J258" i="18"/>
  <c r="J240" i="18"/>
  <c r="BK232" i="18"/>
  <c r="J216" i="18"/>
  <c r="BK206" i="18"/>
  <c r="J196" i="18"/>
  <c r="BK183" i="18"/>
  <c r="J164" i="18"/>
  <c r="BK154" i="18"/>
  <c r="BK567" i="18"/>
  <c r="J542" i="18"/>
  <c r="J527" i="18"/>
  <c r="BK513" i="18"/>
  <c r="BK489" i="18"/>
  <c r="BK475" i="18"/>
  <c r="BK457" i="18"/>
  <c r="BK441" i="18"/>
  <c r="BK433" i="18"/>
  <c r="BK411" i="18"/>
  <c r="J404" i="18"/>
  <c r="BK392" i="18"/>
  <c r="BK376" i="18"/>
  <c r="J359" i="18"/>
  <c r="J335" i="18"/>
  <c r="BK316" i="18"/>
  <c r="BK296" i="18"/>
  <c r="J278" i="18"/>
  <c r="J268" i="18"/>
  <c r="J260" i="18"/>
  <c r="J228" i="18"/>
  <c r="BK218" i="18"/>
  <c r="J200" i="18"/>
  <c r="BK174" i="18"/>
  <c r="J149" i="18"/>
  <c r="J550" i="18"/>
  <c r="J534" i="18"/>
  <c r="J525" i="18"/>
  <c r="J515" i="18"/>
  <c r="J499" i="18"/>
  <c r="BK487" i="18"/>
  <c r="BK469" i="18"/>
  <c r="J457" i="18"/>
  <c r="J441" i="18"/>
  <c r="BK421" i="18"/>
  <c r="BK415" i="18"/>
  <c r="BK400" i="18"/>
  <c r="J392" i="18"/>
  <c r="BK369" i="18"/>
  <c r="BK361" i="18"/>
  <c r="BK353" i="18"/>
  <c r="BK345" i="18"/>
  <c r="BK326" i="18"/>
  <c r="BK310" i="18"/>
  <c r="J296" i="18"/>
  <c r="BK286" i="18"/>
  <c r="J276" i="18"/>
  <c r="BK254" i="18"/>
  <c r="BK246" i="18"/>
  <c r="BK240" i="18"/>
  <c r="BK228" i="18"/>
  <c r="BK220" i="18"/>
  <c r="J206" i="18"/>
  <c r="J190" i="18"/>
  <c r="BK179" i="18"/>
  <c r="BK166" i="18"/>
  <c r="J233" i="19"/>
  <c r="J192" i="19"/>
  <c r="J169" i="19"/>
  <c r="BK149" i="19"/>
  <c r="BK241" i="19"/>
  <c r="J231" i="19"/>
  <c r="BK224" i="19"/>
  <c r="J214" i="19"/>
  <c r="J204" i="19"/>
  <c r="BK196" i="19"/>
  <c r="J187" i="19"/>
  <c r="BK177" i="19"/>
  <c r="BK160" i="19"/>
  <c r="BK249" i="19"/>
  <c r="J237" i="19"/>
  <c r="BK229" i="19"/>
  <c r="BK216" i="19"/>
  <c r="BK204" i="19"/>
  <c r="J196" i="19"/>
  <c r="BK187" i="19"/>
  <c r="BK175" i="19"/>
  <c r="BK158" i="19"/>
  <c r="BK153" i="19"/>
  <c r="J160" i="19"/>
  <c r="BK360" i="20"/>
  <c r="BK346" i="20"/>
  <c r="BK338" i="20"/>
  <c r="J304" i="20"/>
  <c r="J291" i="20"/>
  <c r="BK267" i="20"/>
  <c r="BK242" i="20"/>
  <c r="J230" i="20"/>
  <c r="BK216" i="20"/>
  <c r="J204" i="20"/>
  <c r="BK194" i="20"/>
  <c r="J164" i="20"/>
  <c r="J147" i="20"/>
  <c r="J375" i="20"/>
  <c r="J352" i="20"/>
  <c r="BK340" i="20"/>
  <c r="BK320" i="20"/>
  <c r="J306" i="20"/>
  <c r="BK287" i="20"/>
  <c r="J273" i="20"/>
  <c r="BK265" i="20"/>
  <c r="J256" i="20"/>
  <c r="BK238" i="20"/>
  <c r="J222" i="20"/>
  <c r="BK206" i="20"/>
  <c r="J175" i="20"/>
  <c r="BK158" i="20"/>
  <c r="BK375" i="20"/>
  <c r="BK369" i="20"/>
  <c r="BK352" i="20"/>
  <c r="J332" i="20"/>
  <c r="J320" i="20"/>
  <c r="BK310" i="20"/>
  <c r="BK293" i="20"/>
  <c r="BK281" i="20"/>
  <c r="BK254" i="20"/>
  <c r="J242" i="20"/>
  <c r="BK234" i="20"/>
  <c r="J216" i="20"/>
  <c r="BK192" i="20"/>
  <c r="J182" i="20"/>
  <c r="BK166" i="20"/>
  <c r="J160" i="20"/>
  <c r="BK373" i="20"/>
  <c r="BK356" i="20"/>
  <c r="BK324" i="20"/>
  <c r="BK304" i="20"/>
  <c r="BK279" i="20"/>
  <c r="J258" i="20"/>
  <c r="J250" i="20"/>
  <c r="BK220" i="20"/>
  <c r="J210" i="20"/>
  <c r="BK196" i="20"/>
  <c r="BK182" i="20"/>
  <c r="BK160" i="20"/>
  <c r="BK152" i="20"/>
  <c r="BK261" i="21"/>
  <c r="BK249" i="21"/>
  <c r="BK232" i="21"/>
  <c r="BK216" i="21"/>
  <c r="J208" i="21"/>
  <c r="BK176" i="21"/>
  <c r="BK263" i="21"/>
  <c r="J244" i="21"/>
  <c r="J228" i="21"/>
  <c r="BK201" i="21"/>
  <c r="J187" i="21"/>
  <c r="J165" i="21"/>
  <c r="BK156" i="21"/>
  <c r="BK244" i="21"/>
  <c r="BK222" i="21"/>
  <c r="BK214" i="21"/>
  <c r="J201" i="21"/>
  <c r="BK187" i="21"/>
  <c r="J171" i="21"/>
  <c r="BK152" i="21"/>
  <c r="J265" i="21"/>
  <c r="J240" i="21"/>
  <c r="BK228" i="21"/>
  <c r="J212" i="21"/>
  <c r="BK189" i="21"/>
  <c r="J163" i="21"/>
  <c r="BK154" i="21"/>
  <c r="BK423" i="22"/>
  <c r="J419" i="22"/>
  <c r="BK403" i="22"/>
  <c r="J386" i="22"/>
  <c r="J366" i="22"/>
  <c r="BK348" i="22"/>
  <c r="J329" i="22"/>
  <c r="BK311" i="22"/>
  <c r="BK284" i="22"/>
  <c r="J268" i="22"/>
  <c r="BK250" i="22"/>
  <c r="J240" i="22"/>
  <c r="J202" i="22"/>
  <c r="J171" i="22"/>
  <c r="BK156" i="22"/>
  <c r="J429" i="22"/>
  <c r="BK414" i="22"/>
  <c r="J403" i="22"/>
  <c r="BK376" i="22"/>
  <c r="BK358" i="22"/>
  <c r="BK346" i="22"/>
  <c r="J331" i="22"/>
  <c r="J307" i="22"/>
  <c r="J286" i="22"/>
  <c r="BK268" i="22"/>
  <c r="BK244" i="22"/>
  <c r="J220" i="22"/>
  <c r="J206" i="22"/>
  <c r="J164" i="22"/>
  <c r="BK419" i="22"/>
  <c r="BK399" i="22"/>
  <c r="BK382" i="22"/>
  <c r="J374" i="22"/>
  <c r="BK356" i="22"/>
  <c r="J339" i="22"/>
  <c r="BK327" i="22"/>
  <c r="BK313" i="22"/>
  <c r="BK300" i="22"/>
  <c r="J278" i="22"/>
  <c r="BK246" i="22"/>
  <c r="BK232" i="22"/>
  <c r="J222" i="22"/>
  <c r="J214" i="22"/>
  <c r="J204" i="22"/>
  <c r="J184" i="22"/>
  <c r="BK164" i="22"/>
  <c r="BK149" i="22"/>
  <c r="BK427" i="22"/>
  <c r="J411" i="22"/>
  <c r="BK390" i="22"/>
  <c r="J378" i="22"/>
  <c r="BK364" i="22"/>
  <c r="J354" i="22"/>
  <c r="BK335" i="22"/>
  <c r="J317" i="22"/>
  <c r="BK296" i="22"/>
  <c r="J284" i="22"/>
  <c r="BK262" i="22"/>
  <c r="J248" i="22"/>
  <c r="J232" i="22"/>
  <c r="BK222" i="22"/>
  <c r="J210" i="22"/>
  <c r="BK196" i="22"/>
  <c r="J186" i="22"/>
  <c r="BK171" i="22"/>
  <c r="J158" i="22"/>
  <c r="BK227" i="23"/>
  <c r="BK221" i="23"/>
  <c r="BK215" i="23"/>
  <c r="J199" i="23"/>
  <c r="BK179" i="23"/>
  <c r="J227" i="23"/>
  <c r="J212" i="23"/>
  <c r="J189" i="23"/>
  <c r="J179" i="23"/>
  <c r="J166" i="23"/>
  <c r="BK150" i="23"/>
  <c r="BK231" i="23"/>
  <c r="J210" i="23"/>
  <c r="BK201" i="23"/>
  <c r="J183" i="23"/>
  <c r="BK164" i="23"/>
  <c r="J150" i="23"/>
  <c r="J223" i="23"/>
  <c r="BK199" i="23"/>
  <c r="BK183" i="23"/>
  <c r="BK174" i="23"/>
  <c r="J152" i="23"/>
  <c r="BK187" i="24"/>
  <c r="J173" i="24"/>
  <c r="J165" i="24"/>
  <c r="J195" i="24"/>
  <c r="BK163" i="24"/>
  <c r="BK149" i="24"/>
  <c r="BK195" i="24"/>
  <c r="BK181" i="24"/>
  <c r="BK173" i="24"/>
  <c r="J154" i="24"/>
  <c r="BK189" i="24"/>
  <c r="J171" i="24"/>
  <c r="BK147" i="24"/>
  <c r="J255" i="25"/>
  <c r="J241" i="25"/>
  <c r="BK224" i="25"/>
  <c r="BK209" i="25"/>
  <c r="J191" i="25"/>
  <c r="J180" i="25"/>
  <c r="J157" i="25"/>
  <c r="BK146" i="25"/>
  <c r="BK226" i="25"/>
  <c r="BK218" i="25"/>
  <c r="BK180" i="25"/>
  <c r="BK253" i="25"/>
  <c r="BK241" i="25"/>
  <c r="BK233" i="25"/>
  <c r="J211" i="25"/>
  <c r="BK203" i="25"/>
  <c r="BK191" i="25"/>
  <c r="J172" i="25"/>
  <c r="J155" i="25"/>
  <c r="BK255" i="25"/>
  <c r="J237" i="25"/>
  <c r="J222" i="25"/>
  <c r="J188" i="25"/>
  <c r="BK172" i="25"/>
  <c r="BK165" i="25"/>
  <c r="BK191" i="26"/>
  <c r="BK175" i="26"/>
  <c r="J163" i="26"/>
  <c r="BK195" i="26"/>
  <c r="J181" i="26"/>
  <c r="J147" i="26"/>
  <c r="BK193" i="26"/>
  <c r="BK181" i="26"/>
  <c r="BK173" i="26"/>
  <c r="BK156" i="26"/>
  <c r="BK147" i="26"/>
  <c r="BK187" i="26"/>
  <c r="BK163" i="26"/>
  <c r="J142" i="26"/>
  <c r="J237" i="27"/>
  <c r="J220" i="27"/>
  <c r="J205" i="27"/>
  <c r="J184" i="27"/>
  <c r="J157" i="27"/>
  <c r="BK251" i="27"/>
  <c r="BK241" i="27"/>
  <c r="BK215" i="27"/>
  <c r="BK188" i="27"/>
  <c r="BK159" i="27"/>
  <c r="BK255" i="27"/>
  <c r="J243" i="27"/>
  <c r="J226" i="27"/>
  <c r="BK211" i="27"/>
  <c r="J191" i="27"/>
  <c r="J178" i="27"/>
  <c r="BK146" i="27"/>
  <c r="BK235" i="27"/>
  <c r="BK222" i="27"/>
  <c r="BK209" i="27"/>
  <c r="BK193" i="27"/>
  <c r="J182" i="27"/>
  <c r="BK170" i="27"/>
  <c r="BK150" i="27"/>
  <c r="J193" i="28"/>
  <c r="J185" i="28"/>
  <c r="BK165" i="28"/>
  <c r="J145" i="28"/>
  <c r="BK177" i="28"/>
  <c r="BK158" i="28"/>
  <c r="J187" i="28"/>
  <c r="J179" i="28"/>
  <c r="J173" i="28"/>
  <c r="J154" i="28"/>
  <c r="J140" i="28"/>
  <c r="J175" i="28"/>
  <c r="BK140" i="28"/>
  <c r="J231" i="29"/>
  <c r="BK209" i="29"/>
  <c r="J200" i="29"/>
  <c r="BK183" i="29"/>
  <c r="BK171" i="29"/>
  <c r="J152" i="29"/>
  <c r="J239" i="29"/>
  <c r="J223" i="29"/>
  <c r="BK191" i="29"/>
  <c r="BK176" i="29"/>
  <c r="J161" i="29"/>
  <c r="J145" i="29"/>
  <c r="BK223" i="29"/>
  <c r="BK211" i="29"/>
  <c r="J191" i="29"/>
  <c r="J167" i="29"/>
  <c r="BK147" i="29"/>
  <c r="J233" i="29"/>
  <c r="J221" i="29"/>
  <c r="J211" i="29"/>
  <c r="J195" i="29"/>
  <c r="J185" i="29"/>
  <c r="J233" i="30"/>
  <c r="BK221" i="30"/>
  <c r="J198" i="30"/>
  <c r="J192" i="30"/>
  <c r="BK174" i="30"/>
  <c r="BK151" i="30"/>
  <c r="J214" i="30"/>
  <c r="BK185" i="30"/>
  <c r="BK170" i="30"/>
  <c r="J157" i="30"/>
  <c r="BK144" i="30"/>
  <c r="BK225" i="30"/>
  <c r="J212" i="30"/>
  <c r="BK196" i="30"/>
  <c r="J185" i="30"/>
  <c r="J178" i="30"/>
  <c r="J151" i="30"/>
  <c r="J229" i="30"/>
  <c r="BK212" i="30"/>
  <c r="J206" i="30"/>
  <c r="BK198" i="30"/>
  <c r="BK164" i="30"/>
  <c r="J241" i="31"/>
  <c r="BK225" i="31"/>
  <c r="BK208" i="31"/>
  <c r="J175" i="31"/>
  <c r="BK151" i="31"/>
  <c r="J243" i="31"/>
  <c r="BK227" i="31"/>
  <c r="J212" i="31"/>
  <c r="J199" i="31"/>
  <c r="BK186" i="31"/>
  <c r="J177" i="31"/>
  <c r="BK163" i="31"/>
  <c r="J146" i="31"/>
  <c r="BK241" i="31"/>
  <c r="BK231" i="31"/>
  <c r="J225" i="31"/>
  <c r="J217" i="31"/>
  <c r="BK206" i="31"/>
  <c r="J197" i="31"/>
  <c r="BK189" i="31"/>
  <c r="J180" i="31"/>
  <c r="J167" i="31"/>
  <c r="BK154" i="31"/>
  <c r="J163" i="31"/>
  <c r="BK192" i="32"/>
  <c r="BK179" i="32"/>
  <c r="J155" i="32"/>
  <c r="J202" i="32"/>
  <c r="J177" i="32"/>
  <c r="BK162" i="32"/>
  <c r="J147" i="32"/>
  <c r="J200" i="32"/>
  <c r="BK177" i="32"/>
  <c r="BK153" i="32"/>
  <c r="BK204" i="32"/>
  <c r="BK190" i="32"/>
  <c r="J175" i="32"/>
  <c r="BK151" i="32"/>
  <c r="J229" i="33"/>
  <c r="J217" i="33"/>
  <c r="BK209" i="33"/>
  <c r="BK187" i="33"/>
  <c r="J151" i="33"/>
  <c r="J221" i="33"/>
  <c r="BK202" i="33"/>
  <c r="J179" i="33"/>
  <c r="J167" i="33"/>
  <c r="BK151" i="33"/>
  <c r="J209" i="33"/>
  <c r="J189" i="33"/>
  <c r="BK179" i="33"/>
  <c r="BK167" i="33"/>
  <c r="J148" i="33"/>
  <c r="J225" i="33"/>
  <c r="BK219" i="33"/>
  <c r="J202" i="33"/>
  <c r="J191" i="33"/>
  <c r="J170" i="33"/>
  <c r="BK157" i="33"/>
  <c r="BK193" i="34"/>
  <c r="BK177" i="34"/>
  <c r="BK161" i="34"/>
  <c r="BK146" i="34"/>
  <c r="BK185" i="34"/>
  <c r="BK170" i="34"/>
  <c r="BK157" i="34"/>
  <c r="J146" i="34"/>
  <c r="J187" i="34"/>
  <c r="J177" i="34"/>
  <c r="J161" i="34"/>
  <c r="J141" i="34"/>
  <c r="J227" i="35"/>
  <c r="J215" i="35"/>
  <c r="BK207" i="35"/>
  <c r="BK198" i="35"/>
  <c r="BK176" i="35"/>
  <c r="J163" i="35"/>
  <c r="BK148" i="35"/>
  <c r="J233" i="35"/>
  <c r="J205" i="35"/>
  <c r="BK165" i="35"/>
  <c r="BK155" i="35"/>
  <c r="J225" i="35"/>
  <c r="BK202" i="35"/>
  <c r="J191" i="35"/>
  <c r="J181" i="35"/>
  <c r="J155" i="35"/>
  <c r="BK227" i="35"/>
  <c r="J198" i="35"/>
  <c r="J183" i="35"/>
  <c r="J170" i="35"/>
  <c r="BK151" i="35"/>
  <c r="J175" i="36"/>
  <c r="BK157" i="36"/>
  <c r="J148" i="36"/>
  <c r="BK183" i="36"/>
  <c r="BK175" i="36"/>
  <c r="BK159" i="36"/>
  <c r="BK143" i="36"/>
  <c r="J185" i="36"/>
  <c r="J163" i="36"/>
  <c r="J143" i="36"/>
  <c r="J183" i="36"/>
  <c r="BK141" i="36"/>
  <c r="J187" i="37"/>
  <c r="BK166" i="37"/>
  <c r="J189" i="37"/>
  <c r="BK170" i="37"/>
  <c r="J149" i="37"/>
  <c r="BK142" i="37"/>
  <c r="J179" i="37"/>
  <c r="BK168" i="37"/>
  <c r="BK153" i="37"/>
  <c r="J249" i="2"/>
  <c r="J230" i="2"/>
  <c r="J213" i="2"/>
  <c r="BK197" i="2"/>
  <c r="BK178" i="2"/>
  <c r="J163" i="2"/>
  <c r="BK157" i="2"/>
  <c r="BK283" i="2"/>
  <c r="J272" i="2"/>
  <c r="BK244" i="2"/>
  <c r="J234" i="2"/>
  <c r="J220" i="2"/>
  <c r="J205" i="2"/>
  <c r="BK201" i="2"/>
  <c r="J178" i="2"/>
  <c r="J166" i="2"/>
  <c r="BK155" i="2"/>
  <c r="AS134" i="1"/>
  <c r="J285" i="2"/>
  <c r="AS107" i="1"/>
  <c r="BK289" i="2"/>
  <c r="BK281" i="2"/>
  <c r="BK279" i="2"/>
  <c r="J277" i="2"/>
  <c r="BK264" i="2"/>
  <c r="BK260" i="2"/>
  <c r="BK257" i="2"/>
  <c r="BK253" i="2"/>
  <c r="BK249" i="2"/>
  <c r="J240" i="2"/>
  <c r="J228" i="2"/>
  <c r="J216" i="2"/>
  <c r="BK209" i="2"/>
  <c r="BK195" i="2"/>
  <c r="BK185" i="2"/>
  <c r="BK163" i="2"/>
  <c r="J159" i="2"/>
  <c r="J155" i="2"/>
  <c r="J152" i="2"/>
  <c r="BK150" i="2"/>
  <c r="BK147" i="2"/>
  <c r="AS114" i="1"/>
  <c r="AS102" i="1"/>
  <c r="J579" i="3"/>
  <c r="J575" i="3"/>
  <c r="J573" i="3"/>
  <c r="BK571" i="3"/>
  <c r="BK565" i="3"/>
  <c r="J554" i="3"/>
  <c r="J550" i="3"/>
  <c r="J548" i="3"/>
  <c r="BK546" i="3"/>
  <c r="BK542" i="3"/>
  <c r="J540" i="3"/>
  <c r="J533" i="3"/>
  <c r="BK531" i="3"/>
  <c r="BK529" i="3"/>
  <c r="J527" i="3"/>
  <c r="BK525" i="3"/>
  <c r="BK523" i="3"/>
  <c r="BK521" i="3"/>
  <c r="BK519" i="3"/>
  <c r="BK515" i="3"/>
  <c r="J513" i="3"/>
  <c r="BK511" i="3"/>
  <c r="BK507" i="3"/>
  <c r="J505" i="3"/>
  <c r="BK501" i="3"/>
  <c r="BK495" i="3"/>
  <c r="BK485" i="3"/>
  <c r="J481" i="3"/>
  <c r="BK479" i="3"/>
  <c r="J475" i="3"/>
  <c r="BK473" i="3"/>
  <c r="BK469" i="3"/>
  <c r="BK467" i="3"/>
  <c r="J465" i="3"/>
  <c r="BK461" i="3"/>
  <c r="J449" i="3"/>
  <c r="J443" i="3"/>
  <c r="J431" i="3"/>
  <c r="BK425" i="3"/>
  <c r="J413" i="3"/>
  <c r="J404" i="3"/>
  <c r="J392" i="3"/>
  <c r="J377" i="3"/>
  <c r="J359" i="3"/>
  <c r="J351" i="3"/>
  <c r="J343" i="3"/>
  <c r="J320" i="3"/>
  <c r="J290" i="3"/>
  <c r="BK266" i="3"/>
  <c r="BK252" i="3"/>
  <c r="J244" i="3"/>
  <c r="J222" i="3"/>
  <c r="BK206" i="3"/>
  <c r="J200" i="3"/>
  <c r="BK188" i="3"/>
  <c r="J166" i="3"/>
  <c r="J156" i="3"/>
  <c r="J577" i="3"/>
  <c r="J567" i="3"/>
  <c r="BK558" i="3"/>
  <c r="BK550" i="3"/>
  <c r="J521" i="3"/>
  <c r="J511" i="3"/>
  <c r="J503" i="3"/>
  <c r="J495" i="3"/>
  <c r="BK487" i="3"/>
  <c r="BK477" i="3"/>
  <c r="J461" i="3"/>
  <c r="J453" i="3"/>
  <c r="BK439" i="3"/>
  <c r="BK402" i="3"/>
  <c r="J386" i="3"/>
  <c r="J375" i="3"/>
  <c r="J355" i="3"/>
  <c r="BK343" i="3"/>
  <c r="J326" i="3"/>
  <c r="J306" i="3"/>
  <c r="J294" i="3"/>
  <c r="BK272" i="3"/>
  <c r="BK569" i="3"/>
  <c r="BK560" i="3"/>
  <c r="BK552" i="3"/>
  <c r="J542" i="3"/>
  <c r="J531" i="3"/>
  <c r="J519" i="3"/>
  <c r="BK503" i="3"/>
  <c r="BK493" i="3"/>
  <c r="J483" i="3"/>
  <c r="J473" i="3"/>
  <c r="J463" i="3"/>
  <c r="BK451" i="3"/>
  <c r="BK443" i="3"/>
  <c r="BK431" i="3"/>
  <c r="BK421" i="3"/>
  <c r="BK413" i="3"/>
  <c r="BK406" i="3"/>
  <c r="J394" i="3"/>
  <c r="J382" i="3"/>
  <c r="BK375" i="3"/>
  <c r="J367" i="3"/>
  <c r="J361" i="3"/>
  <c r="J347" i="3"/>
  <c r="BK332" i="3"/>
  <c r="J312" i="3"/>
  <c r="BK302" i="3"/>
  <c r="BK286" i="3"/>
  <c r="J270" i="3"/>
  <c r="J256" i="3"/>
  <c r="BK244" i="3"/>
  <c r="BK234" i="3"/>
  <c r="J220" i="3"/>
  <c r="J212" i="3"/>
  <c r="J206" i="3"/>
  <c r="BK194" i="3"/>
  <c r="BK172" i="3"/>
  <c r="J162" i="3"/>
  <c r="BK149" i="3"/>
  <c r="J330" i="3"/>
  <c r="BK320" i="3"/>
  <c r="J302" i="3"/>
  <c r="BK294" i="3"/>
  <c r="BK264" i="3"/>
  <c r="BK254" i="3"/>
  <c r="BK240" i="3"/>
  <c r="J230" i="3"/>
  <c r="BK222" i="3"/>
  <c r="J214" i="3"/>
  <c r="J194" i="3"/>
  <c r="J174" i="3"/>
  <c r="BK158" i="3"/>
  <c r="BK277" i="4"/>
  <c r="J248" i="4"/>
  <c r="J231" i="4"/>
  <c r="BK208" i="4"/>
  <c r="BK198" i="4"/>
  <c r="BK189" i="4"/>
  <c r="BK177" i="4"/>
  <c r="BK164" i="4"/>
  <c r="J147" i="4"/>
  <c r="BK145" i="4"/>
  <c r="BK252" i="4"/>
  <c r="J233" i="4"/>
  <c r="J218" i="4"/>
  <c r="J210" i="4"/>
  <c r="BK183" i="4"/>
  <c r="BK173" i="4"/>
  <c r="BK156" i="4"/>
  <c r="J267" i="4"/>
  <c r="BK248" i="4"/>
  <c r="J235" i="4"/>
  <c r="J220" i="4"/>
  <c r="J202" i="4"/>
  <c r="BK192" i="4"/>
  <c r="J156" i="4"/>
  <c r="J275" i="4"/>
  <c r="J259" i="4"/>
  <c r="J240" i="4"/>
  <c r="BK220" i="4"/>
  <c r="BK212" i="4"/>
  <c r="BK179" i="4"/>
  <c r="BK158" i="4"/>
  <c r="J149" i="4"/>
  <c r="J225" i="5"/>
  <c r="BK215" i="5"/>
  <c r="BK207" i="5"/>
  <c r="BK199" i="5"/>
  <c r="J182" i="5"/>
  <c r="J170" i="5"/>
  <c r="J153" i="5"/>
  <c r="BK225" i="5"/>
  <c r="BK197" i="5"/>
  <c r="J191" i="5"/>
  <c r="J178" i="5"/>
  <c r="BK144" i="5"/>
  <c r="J227" i="5"/>
  <c r="J209" i="5"/>
  <c r="BK189" i="5"/>
  <c r="J174" i="5"/>
  <c r="J151" i="5"/>
  <c r="J237" i="5"/>
  <c r="BK227" i="5"/>
  <c r="BK209" i="5"/>
  <c r="J184" i="5"/>
  <c r="BK163" i="5"/>
  <c r="BK149" i="5"/>
  <c r="BK591" i="6"/>
  <c r="J576" i="6"/>
  <c r="BK256" i="6"/>
  <c r="J236" i="6"/>
  <c r="J226" i="6"/>
  <c r="J206" i="6"/>
  <c r="J194" i="6"/>
  <c r="BK179" i="6"/>
  <c r="J168" i="6"/>
  <c r="J154" i="6"/>
  <c r="BK593" i="6"/>
  <c r="J585" i="6"/>
  <c r="BK574" i="6"/>
  <c r="BK554" i="6"/>
  <c r="BK543" i="6"/>
  <c r="J519" i="6"/>
  <c r="J503" i="6"/>
  <c r="BK495" i="6"/>
  <c r="BK473" i="6"/>
  <c r="BK459" i="6"/>
  <c r="J447" i="6"/>
  <c r="BK435" i="6"/>
  <c r="BK416" i="6"/>
  <c r="BK404" i="6"/>
  <c r="BK394" i="6"/>
  <c r="BK375" i="6"/>
  <c r="J357" i="6"/>
  <c r="BK341" i="6"/>
  <c r="BK316" i="6"/>
  <c r="BK308" i="6"/>
  <c r="J288" i="6"/>
  <c r="BK272" i="6"/>
  <c r="J262" i="6"/>
  <c r="BK246" i="6"/>
  <c r="J224" i="6"/>
  <c r="BK216" i="6"/>
  <c r="J198" i="6"/>
  <c r="BK183" i="6"/>
  <c r="J166" i="6"/>
  <c r="J147" i="6"/>
  <c r="J564" i="6"/>
  <c r="J543" i="6"/>
  <c r="BK515" i="6"/>
  <c r="BK505" i="6"/>
  <c r="BK497" i="6"/>
  <c r="J483" i="6"/>
  <c r="BK469" i="6"/>
  <c r="BK457" i="6"/>
  <c r="J435" i="6"/>
  <c r="BK421" i="6"/>
  <c r="BK414" i="6"/>
  <c r="BK373" i="6"/>
  <c r="BK336" i="6"/>
  <c r="BK322" i="6"/>
  <c r="J312" i="6"/>
  <c r="J292" i="6"/>
  <c r="J266" i="6"/>
  <c r="BK240" i="6"/>
  <c r="BK218" i="6"/>
  <c r="J208" i="6"/>
  <c r="BK194" i="6"/>
  <c r="J287" i="7"/>
  <c r="BK271" i="7"/>
  <c r="BK242" i="7"/>
  <c r="BK228" i="7"/>
  <c r="J214" i="7"/>
  <c r="BK185" i="7"/>
  <c r="J171" i="7"/>
  <c r="J283" i="7"/>
  <c r="J262" i="7"/>
  <c r="J249" i="7"/>
  <c r="J207" i="7"/>
  <c r="BK176" i="7"/>
  <c r="BK161" i="7"/>
  <c r="J148" i="7"/>
  <c r="J277" i="7"/>
  <c r="J260" i="7"/>
  <c r="BK249" i="7"/>
  <c r="BK236" i="7"/>
  <c r="BK220" i="7"/>
  <c r="BK205" i="7"/>
  <c r="J195" i="7"/>
  <c r="J187" i="7"/>
  <c r="BK178" i="7"/>
  <c r="J169" i="7"/>
  <c r="J159" i="7"/>
  <c r="J226" i="8"/>
  <c r="BK216" i="8"/>
  <c r="BK202" i="8"/>
  <c r="BK191" i="8"/>
  <c r="J172" i="8"/>
  <c r="BK146" i="8"/>
  <c r="J242" i="8"/>
  <c r="BK210" i="8"/>
  <c r="J197" i="8"/>
  <c r="J179" i="8"/>
  <c r="J159" i="8"/>
  <c r="J255" i="8"/>
  <c r="J247" i="8"/>
  <c r="BK236" i="8"/>
  <c r="BK226" i="8"/>
  <c r="J204" i="8"/>
  <c r="J191" i="8"/>
  <c r="BK172" i="8"/>
  <c r="BK161" i="8"/>
  <c r="BK148" i="8"/>
  <c r="BK214" i="8"/>
  <c r="BK208" i="8"/>
  <c r="J167" i="8"/>
  <c r="BK152" i="8"/>
  <c r="BK261" i="9"/>
  <c r="J251" i="9"/>
  <c r="BK242" i="9"/>
  <c r="BK230" i="9"/>
  <c r="J222" i="9"/>
  <c r="J206" i="9"/>
  <c r="BK178" i="9"/>
  <c r="J163" i="9"/>
  <c r="J148" i="9"/>
  <c r="J259" i="9"/>
  <c r="BK249" i="9"/>
  <c r="BK222" i="9"/>
  <c r="BK202" i="9"/>
  <c r="J169" i="9"/>
  <c r="BK161" i="9"/>
  <c r="BK247" i="9"/>
  <c r="BK238" i="9"/>
  <c r="BK218" i="9"/>
  <c r="J202" i="9"/>
  <c r="BK189" i="9"/>
  <c r="J178" i="9"/>
  <c r="BK159" i="9"/>
  <c r="J255" i="9"/>
  <c r="J216" i="9"/>
  <c r="BK204" i="9"/>
  <c r="J189" i="9"/>
  <c r="J161" i="9"/>
  <c r="BK581" i="10"/>
  <c r="J571" i="10"/>
  <c r="J558" i="10"/>
  <c r="BK544" i="10"/>
  <c r="J523" i="10"/>
  <c r="BK505" i="10"/>
  <c r="J493" i="10"/>
  <c r="J465" i="10"/>
  <c r="J451" i="10"/>
  <c r="BK435" i="10"/>
  <c r="J418" i="10"/>
  <c r="J390" i="10"/>
  <c r="J382" i="10"/>
  <c r="J347" i="10"/>
  <c r="J304" i="10"/>
  <c r="J288" i="10"/>
  <c r="BK268" i="10"/>
  <c r="J262" i="10"/>
  <c r="J256" i="10"/>
  <c r="BK250" i="10"/>
  <c r="J242" i="10"/>
  <c r="J234" i="10"/>
  <c r="J226" i="10"/>
  <c r="J202" i="10"/>
  <c r="BK181" i="10"/>
  <c r="J160" i="10"/>
  <c r="J581" i="10"/>
  <c r="J575" i="10"/>
  <c r="BK556" i="10"/>
  <c r="J541" i="10"/>
  <c r="BK529" i="10"/>
  <c r="J517" i="10"/>
  <c r="BK493" i="10"/>
  <c r="J483" i="10"/>
  <c r="BK479" i="10"/>
  <c r="BK473" i="10"/>
  <c r="J463" i="10"/>
  <c r="J431" i="10"/>
  <c r="BK420" i="10"/>
  <c r="J412" i="10"/>
  <c r="BK402" i="10"/>
  <c r="J384" i="10"/>
  <c r="J367" i="10"/>
  <c r="BK355" i="10"/>
  <c r="BK341" i="10"/>
  <c r="J324" i="10"/>
  <c r="J308" i="10"/>
  <c r="BK294" i="10"/>
  <c r="J278" i="10"/>
  <c r="J214" i="10"/>
  <c r="J194" i="10"/>
  <c r="BK170" i="10"/>
  <c r="BK160" i="10"/>
  <c r="BK152" i="10"/>
  <c r="BK525" i="10"/>
  <c r="BK503" i="10"/>
  <c r="BK483" i="10"/>
  <c r="J471" i="10"/>
  <c r="BK451" i="10"/>
  <c r="BK431" i="10"/>
  <c r="BK416" i="10"/>
  <c r="J408" i="10"/>
  <c r="J392" i="10"/>
  <c r="J378" i="10"/>
  <c r="J351" i="10"/>
  <c r="BK336" i="10"/>
  <c r="BK324" i="10"/>
  <c r="BK308" i="10"/>
  <c r="BK288" i="10"/>
  <c r="BK280" i="10"/>
  <c r="BK264" i="10"/>
  <c r="J212" i="10"/>
  <c r="J200" i="10"/>
  <c r="BK179" i="10"/>
  <c r="J158" i="10"/>
  <c r="BK149" i="10"/>
  <c r="J569" i="10"/>
  <c r="J560" i="10"/>
  <c r="J548" i="10"/>
  <c r="J537" i="10"/>
  <c r="BK523" i="10"/>
  <c r="BK511" i="10"/>
  <c r="BK497" i="10"/>
  <c r="BK459" i="10"/>
  <c r="J441" i="10"/>
  <c r="BK433" i="10"/>
  <c r="BK394" i="10"/>
  <c r="BK380" i="10"/>
  <c r="BK363" i="10"/>
  <c r="BK353" i="10"/>
  <c r="J332" i="10"/>
  <c r="J316" i="10"/>
  <c r="BK298" i="10"/>
  <c r="J272" i="10"/>
  <c r="J258" i="10"/>
  <c r="J250" i="10"/>
  <c r="BK242" i="10"/>
  <c r="BK234" i="10"/>
  <c r="BK226" i="10"/>
  <c r="J210" i="10"/>
  <c r="BK196" i="10"/>
  <c r="J179" i="10"/>
  <c r="J164" i="10"/>
  <c r="J281" i="11"/>
  <c r="J261" i="11"/>
  <c r="BK247" i="11"/>
  <c r="BK230" i="11"/>
  <c r="J208" i="11"/>
  <c r="BK199" i="11"/>
  <c r="BK183" i="11"/>
  <c r="BK171" i="11"/>
  <c r="BK152" i="11"/>
  <c r="BK285" i="11"/>
  <c r="J269" i="11"/>
  <c r="J252" i="11"/>
  <c r="BK239" i="11"/>
  <c r="J226" i="11"/>
  <c r="BK216" i="11"/>
  <c r="BK189" i="11"/>
  <c r="J176" i="11"/>
  <c r="BK281" i="11"/>
  <c r="BK261" i="11"/>
  <c r="BK241" i="11"/>
  <c r="BK220" i="11"/>
  <c r="J203" i="11"/>
  <c r="J173" i="11"/>
  <c r="BK159" i="11"/>
  <c r="J285" i="11"/>
  <c r="J267" i="11"/>
  <c r="J243" i="11"/>
  <c r="J234" i="11"/>
  <c r="J214" i="11"/>
  <c r="J201" i="11"/>
  <c r="J189" i="11"/>
  <c r="BK169" i="11"/>
  <c r="J152" i="11"/>
  <c r="BK559" i="12"/>
  <c r="J548" i="12"/>
  <c r="BK533" i="12"/>
  <c r="J511" i="12"/>
  <c r="BK499" i="12"/>
  <c r="J489" i="12"/>
  <c r="J473" i="12"/>
  <c r="J453" i="12"/>
  <c r="BK431" i="12"/>
  <c r="J419" i="12"/>
  <c r="BK394" i="12"/>
  <c r="BK375" i="12"/>
  <c r="J357" i="12"/>
  <c r="BK351" i="12"/>
  <c r="BK332" i="12"/>
  <c r="J320" i="12"/>
  <c r="J306" i="12"/>
  <c r="J288" i="12"/>
  <c r="J278" i="12"/>
  <c r="J266" i="12"/>
  <c r="BK250" i="12"/>
  <c r="J238" i="12"/>
  <c r="J216" i="12"/>
  <c r="J204" i="12"/>
  <c r="BK192" i="12"/>
  <c r="J179" i="12"/>
  <c r="BK164" i="12"/>
  <c r="J149" i="12"/>
  <c r="J559" i="12"/>
  <c r="J544" i="12"/>
  <c r="BK531" i="12"/>
  <c r="J519" i="12"/>
  <c r="BK513" i="12"/>
  <c r="J499" i="12"/>
  <c r="BK485" i="12"/>
  <c r="BK467" i="12"/>
  <c r="J457" i="12"/>
  <c r="J437" i="12"/>
  <c r="J402" i="12"/>
  <c r="BK390" i="12"/>
  <c r="BK380" i="12"/>
  <c r="BK359" i="12"/>
  <c r="BK334" i="12"/>
  <c r="BK308" i="12"/>
  <c r="BK290" i="12"/>
  <c r="BK258" i="12"/>
  <c r="J248" i="12"/>
  <c r="J230" i="12"/>
  <c r="BK208" i="12"/>
  <c r="BK190" i="12"/>
  <c r="J170" i="12"/>
  <c r="J571" i="12"/>
  <c r="J556" i="12"/>
  <c r="BK525" i="12"/>
  <c r="BK503" i="12"/>
  <c r="BK489" i="12"/>
  <c r="BK463" i="12"/>
  <c r="J439" i="12"/>
  <c r="BK419" i="12"/>
  <c r="BK409" i="12"/>
  <c r="J392" i="12"/>
  <c r="BK371" i="12"/>
  <c r="BK296" i="12"/>
  <c r="BK264" i="12"/>
  <c r="BK252" i="12"/>
  <c r="BK230" i="12"/>
  <c r="BK216" i="12"/>
  <c r="BK181" i="12"/>
  <c r="J158" i="12"/>
  <c r="BK550" i="12"/>
  <c r="J538" i="12"/>
  <c r="BK519" i="12"/>
  <c r="BK507" i="12"/>
  <c r="J479" i="12"/>
  <c r="J465" i="12"/>
  <c r="BK449" i="12"/>
  <c r="J435" i="12"/>
  <c r="BK427" i="12"/>
  <c r="J413" i="12"/>
  <c r="J394" i="12"/>
  <c r="J382" i="12"/>
  <c r="J369" i="12"/>
  <c r="J359" i="12"/>
  <c r="BK345" i="12"/>
  <c r="BK330" i="12"/>
  <c r="J312" i="12"/>
  <c r="J300" i="12"/>
  <c r="BK286" i="12"/>
  <c r="J274" i="12"/>
  <c r="BK256" i="12"/>
  <c r="J240" i="12"/>
  <c r="J226" i="12"/>
  <c r="J212" i="12"/>
  <c r="BK194" i="12"/>
  <c r="BK166" i="12"/>
  <c r="J154" i="12"/>
  <c r="BK147" i="12"/>
  <c r="J287" i="13"/>
  <c r="BK269" i="13"/>
  <c r="J249" i="13"/>
  <c r="J242" i="13"/>
  <c r="J224" i="13"/>
  <c r="J205" i="13"/>
  <c r="BK193" i="13"/>
  <c r="BK180" i="13"/>
  <c r="BK150" i="13"/>
  <c r="J291" i="13"/>
  <c r="J271" i="13"/>
  <c r="BK251" i="13"/>
  <c r="J236" i="13"/>
  <c r="BK226" i="13"/>
  <c r="BK209" i="13"/>
  <c r="J193" i="13"/>
  <c r="J183" i="13"/>
  <c r="J297" i="13"/>
  <c r="BK287" i="13"/>
  <c r="J275" i="13"/>
  <c r="J269" i="13"/>
  <c r="BK232" i="13"/>
  <c r="BK211" i="13"/>
  <c r="J167" i="13"/>
  <c r="BK152" i="13"/>
  <c r="BK255" i="13"/>
  <c r="J247" i="13"/>
  <c r="J230" i="13"/>
  <c r="BK216" i="13"/>
  <c r="J201" i="13"/>
  <c r="BK183" i="13"/>
  <c r="BK163" i="13"/>
  <c r="BK146" i="13"/>
  <c r="BK247" i="14"/>
  <c r="BK230" i="14"/>
  <c r="J218" i="14"/>
  <c r="J212" i="14"/>
  <c r="BK195" i="14"/>
  <c r="J167" i="14"/>
  <c r="J148" i="14"/>
  <c r="J251" i="14"/>
  <c r="BK228" i="14"/>
  <c r="BK218" i="14"/>
  <c r="J210" i="14"/>
  <c r="J193" i="14"/>
  <c r="BK161" i="14"/>
  <c r="BK257" i="14"/>
  <c r="J230" i="14"/>
  <c r="BK220" i="14"/>
  <c r="BK201" i="14"/>
  <c r="BK189" i="14"/>
  <c r="BK178" i="14"/>
  <c r="J159" i="14"/>
  <c r="BK150" i="14"/>
  <c r="BK253" i="14"/>
  <c r="BK245" i="14"/>
  <c r="J237" i="14"/>
  <c r="J208" i="14"/>
  <c r="J185" i="14"/>
  <c r="J173" i="14"/>
  <c r="J150" i="14"/>
  <c r="BK587" i="15"/>
  <c r="BK562" i="15"/>
  <c r="BK549" i="15"/>
  <c r="J531" i="15"/>
  <c r="J521" i="15"/>
  <c r="J503" i="15"/>
  <c r="J489" i="15"/>
  <c r="BK473" i="15"/>
  <c r="J457" i="15"/>
  <c r="BK445" i="15"/>
  <c r="BK408" i="15"/>
  <c r="J395" i="15"/>
  <c r="J383" i="15"/>
  <c r="J369" i="15"/>
  <c r="J354" i="15"/>
  <c r="J346" i="15"/>
  <c r="J326" i="15"/>
  <c r="J318" i="15"/>
  <c r="J304" i="15"/>
  <c r="BK288" i="15"/>
  <c r="J274" i="15"/>
  <c r="BK264" i="15"/>
  <c r="J250" i="15"/>
  <c r="J232" i="15"/>
  <c r="J210" i="15"/>
  <c r="J196" i="15"/>
  <c r="J179" i="15"/>
  <c r="J164" i="15"/>
  <c r="J591" i="15"/>
  <c r="BK583" i="15"/>
  <c r="J574" i="15"/>
  <c r="J549" i="15"/>
  <c r="J537" i="15"/>
  <c r="J519" i="15"/>
  <c r="J507" i="15"/>
  <c r="J493" i="15"/>
  <c r="BK481" i="15"/>
  <c r="J447" i="15"/>
  <c r="BK430" i="15"/>
  <c r="BK412" i="15"/>
  <c r="BK398" i="15"/>
  <c r="J375" i="15"/>
  <c r="BK356" i="15"/>
  <c r="J342" i="15"/>
  <c r="BK332" i="15"/>
  <c r="BK322" i="15"/>
  <c r="J298" i="15"/>
  <c r="J286" i="15"/>
  <c r="J268" i="15"/>
  <c r="BK256" i="15"/>
  <c r="J242" i="15"/>
  <c r="BK222" i="15"/>
  <c r="J194" i="15"/>
  <c r="J156" i="15"/>
  <c r="BK589" i="15"/>
  <c r="J570" i="15"/>
  <c r="BK547" i="15"/>
  <c r="BK535" i="15"/>
  <c r="BK519" i="15"/>
  <c r="J485" i="15"/>
  <c r="BK461" i="15"/>
  <c r="J451" i="15"/>
  <c r="BK432" i="15"/>
  <c r="J416" i="15"/>
  <c r="BK404" i="15"/>
  <c r="BK389" i="15"/>
  <c r="BK363" i="15"/>
  <c r="J352" i="15"/>
  <c r="BK330" i="15"/>
  <c r="J312" i="15"/>
  <c r="BK282" i="15"/>
  <c r="BK272" i="15"/>
  <c r="BK262" i="15"/>
  <c r="J244" i="15"/>
  <c r="J222" i="15"/>
  <c r="J208" i="15"/>
  <c r="BK194" i="15"/>
  <c r="J172" i="15"/>
  <c r="BK156" i="15"/>
  <c r="J585" i="15"/>
  <c r="J568" i="15"/>
  <c r="BK545" i="15"/>
  <c r="BK521" i="15"/>
  <c r="J487" i="15"/>
  <c r="J481" i="15"/>
  <c r="J469" i="15"/>
  <c r="BK453" i="15"/>
  <c r="BK441" i="15"/>
  <c r="BK428" i="15"/>
  <c r="BK414" i="15"/>
  <c r="BK391" i="15"/>
  <c r="J367" i="15"/>
  <c r="BK342" i="15"/>
  <c r="J324" i="15"/>
  <c r="J302" i="15"/>
  <c r="J282" i="15"/>
  <c r="BK248" i="15"/>
  <c r="BK236" i="15"/>
  <c r="BK218" i="15"/>
  <c r="BK208" i="15"/>
  <c r="J198" i="15"/>
  <c r="BK186" i="15"/>
  <c r="J162" i="15"/>
  <c r="BK147" i="15"/>
  <c r="BK253" i="16"/>
  <c r="J234" i="16"/>
  <c r="J228" i="16"/>
  <c r="BK213" i="16"/>
  <c r="BK184" i="16"/>
  <c r="BK168" i="16"/>
  <c r="BK149" i="16"/>
  <c r="BK265" i="16"/>
  <c r="J257" i="16"/>
  <c r="BK234" i="16"/>
  <c r="BK221" i="16"/>
  <c r="BK205" i="16"/>
  <c r="BK197" i="16"/>
  <c r="BK178" i="16"/>
  <c r="BK153" i="16"/>
  <c r="BK257" i="16"/>
  <c r="J236" i="16"/>
  <c r="BK211" i="16"/>
  <c r="J194" i="16"/>
  <c r="BK163" i="16"/>
  <c r="BK249" i="16"/>
  <c r="BK219" i="16"/>
  <c r="J203" i="16"/>
  <c r="BK186" i="16"/>
  <c r="J172" i="16"/>
  <c r="BK161" i="16"/>
  <c r="J149" i="16"/>
  <c r="J229" i="17"/>
  <c r="BK211" i="17"/>
  <c r="J197" i="17"/>
  <c r="BK192" i="17"/>
  <c r="J182" i="17"/>
  <c r="J160" i="17"/>
  <c r="J149" i="17"/>
  <c r="J237" i="17"/>
  <c r="J226" i="17"/>
  <c r="BK201" i="17"/>
  <c r="BK169" i="17"/>
  <c r="BK144" i="17"/>
  <c r="J221" i="17"/>
  <c r="J195" i="17"/>
  <c r="J178" i="17"/>
  <c r="J156" i="17"/>
  <c r="BK226" i="17"/>
  <c r="BK215" i="17"/>
  <c r="J203" i="17"/>
  <c r="J180" i="17"/>
  <c r="J162" i="17"/>
  <c r="BK149" i="17"/>
  <c r="J563" i="18"/>
  <c r="J555" i="18"/>
  <c r="J544" i="18"/>
  <c r="J509" i="18"/>
  <c r="BK495" i="18"/>
  <c r="BK479" i="18"/>
  <c r="J451" i="18"/>
  <c r="J443" i="18"/>
  <c r="BK425" i="18"/>
  <c r="J413" i="18"/>
  <c r="BK380" i="18"/>
  <c r="BK365" i="18"/>
  <c r="J349" i="18"/>
  <c r="BK322" i="18"/>
  <c r="J302" i="18"/>
  <c r="J274" i="18"/>
  <c r="J262" i="18"/>
  <c r="BK248" i="18"/>
  <c r="J238" i="18"/>
  <c r="BK177" i="18"/>
  <c r="J162" i="18"/>
  <c r="BK152" i="18"/>
  <c r="BK563" i="18"/>
  <c r="J552" i="18"/>
  <c r="BK542" i="18"/>
  <c r="BK523" i="18"/>
  <c r="BK507" i="18"/>
  <c r="J493" i="18"/>
  <c r="J473" i="18"/>
  <c r="J467" i="18"/>
  <c r="BK449" i="18"/>
  <c r="J431" i="18"/>
  <c r="J415" i="18"/>
  <c r="BK386" i="18"/>
  <c r="BK363" i="18"/>
  <c r="J343" i="18"/>
  <c r="J337" i="18"/>
  <c r="BK324" i="18"/>
  <c r="J312" i="18"/>
  <c r="J298" i="18"/>
  <c r="J290" i="18"/>
  <c r="BK272" i="18"/>
  <c r="J248" i="18"/>
  <c r="BK238" i="18"/>
  <c r="J230" i="18"/>
  <c r="J210" i="18"/>
  <c r="BK202" i="18"/>
  <c r="BK190" i="18"/>
  <c r="J174" i="18"/>
  <c r="BK158" i="18"/>
  <c r="BK149" i="18"/>
  <c r="BK548" i="18"/>
  <c r="BK536" i="18"/>
  <c r="J519" i="18"/>
  <c r="BK497" i="18"/>
  <c r="J479" i="18"/>
  <c r="J461" i="18"/>
  <c r="BK451" i="18"/>
  <c r="J437" i="18"/>
  <c r="BK413" i="18"/>
  <c r="J398" i="18"/>
  <c r="J390" i="18"/>
  <c r="BK371" i="18"/>
  <c r="BK351" i="18"/>
  <c r="J328" i="18"/>
  <c r="BK308" i="18"/>
  <c r="J284" i="18"/>
  <c r="J272" i="18"/>
  <c r="BK262" i="18"/>
  <c r="BK252" i="18"/>
  <c r="J222" i="18"/>
  <c r="BK198" i="18"/>
  <c r="BK172" i="18"/>
  <c r="J152" i="18"/>
  <c r="BK557" i="18"/>
  <c r="J536" i="18"/>
  <c r="J521" i="18"/>
  <c r="J503" i="18"/>
  <c r="J489" i="18"/>
  <c r="J477" i="18"/>
  <c r="BK461" i="18"/>
  <c r="J445" i="18"/>
  <c r="BK427" i="18"/>
  <c r="BK404" i="18"/>
  <c r="J396" i="18"/>
  <c r="J388" i="18"/>
  <c r="BK378" i="18"/>
  <c r="J365" i="18"/>
  <c r="J355" i="18"/>
  <c r="BK347" i="18"/>
  <c r="J320" i="18"/>
  <c r="J308" i="18"/>
  <c r="BK298" i="18"/>
  <c r="BK284" i="18"/>
  <c r="J270" i="18"/>
  <c r="BK256" i="18"/>
  <c r="BK250" i="18"/>
  <c r="J234" i="18"/>
  <c r="BK224" i="18"/>
  <c r="J218" i="18"/>
  <c r="BK196" i="18"/>
  <c r="J183" i="18"/>
  <c r="J177" i="18"/>
  <c r="J249" i="19"/>
  <c r="J206" i="19"/>
  <c r="BK185" i="19"/>
  <c r="BK166" i="19"/>
  <c r="J145" i="19"/>
  <c r="J216" i="19"/>
  <c r="BK206" i="19"/>
  <c r="BK192" i="19"/>
  <c r="J181" i="19"/>
  <c r="J171" i="19"/>
  <c r="J158" i="19"/>
  <c r="BK245" i="19"/>
  <c r="BK239" i="19"/>
  <c r="BK231" i="19"/>
  <c r="J222" i="19"/>
  <c r="BK212" i="19"/>
  <c r="J200" i="19"/>
  <c r="J190" i="19"/>
  <c r="J179" i="19"/>
  <c r="J166" i="19"/>
  <c r="BK145" i="19"/>
  <c r="BK147" i="19"/>
  <c r="BK358" i="20"/>
  <c r="J344" i="20"/>
  <c r="BK316" i="20"/>
  <c r="BK300" i="20"/>
  <c r="J293" i="20"/>
  <c r="J281" i="20"/>
  <c r="J246" i="20"/>
  <c r="J234" i="20"/>
  <c r="BK218" i="20"/>
  <c r="J198" i="20"/>
  <c r="J180" i="20"/>
  <c r="J156" i="20"/>
  <c r="BK145" i="20"/>
  <c r="BK367" i="20"/>
  <c r="J354" i="20"/>
  <c r="BK344" i="20"/>
  <c r="BK330" i="20"/>
  <c r="BK308" i="20"/>
  <c r="J285" i="20"/>
  <c r="J271" i="20"/>
  <c r="J262" i="20"/>
  <c r="BK250" i="20"/>
  <c r="BK232" i="20"/>
  <c r="J220" i="20"/>
  <c r="J192" i="20"/>
  <c r="J171" i="20"/>
  <c r="BK154" i="20"/>
  <c r="J381" i="20"/>
  <c r="BK364" i="20"/>
  <c r="BK354" i="20"/>
  <c r="J334" i="20"/>
  <c r="BK322" i="20"/>
  <c r="J312" i="20"/>
  <c r="J295" i="20"/>
  <c r="J283" i="20"/>
  <c r="BK252" i="20"/>
  <c r="BK246" i="20"/>
  <c r="J236" i="20"/>
  <c r="BK222" i="20"/>
  <c r="BK204" i="20"/>
  <c r="J188" i="20"/>
  <c r="J169" i="20"/>
  <c r="J154" i="20"/>
  <c r="J377" i="20"/>
  <c r="J362" i="20"/>
  <c r="J340" i="20"/>
  <c r="BK326" i="20"/>
  <c r="J310" i="20"/>
  <c r="BK297" i="20"/>
  <c r="BK271" i="20"/>
  <c r="J252" i="20"/>
  <c r="BK230" i="20"/>
  <c r="BK214" i="20"/>
  <c r="J200" i="20"/>
  <c r="J186" i="20"/>
  <c r="BK171" i="20"/>
  <c r="BK156" i="20"/>
  <c r="J263" i="21"/>
  <c r="BK253" i="21"/>
  <c r="BK235" i="21"/>
  <c r="J210" i="21"/>
  <c r="BK195" i="21"/>
  <c r="J173" i="21"/>
  <c r="J253" i="21"/>
  <c r="BK242" i="21"/>
  <c r="BK226" i="21"/>
  <c r="BK210" i="21"/>
  <c r="J189" i="21"/>
  <c r="J183" i="21"/>
  <c r="BK161" i="21"/>
  <c r="J154" i="21"/>
  <c r="BK257" i="21"/>
  <c r="J242" i="21"/>
  <c r="BK220" i="21"/>
  <c r="BK208" i="21"/>
  <c r="BK199" i="21"/>
  <c r="BK183" i="21"/>
  <c r="BK169" i="21"/>
  <c r="J149" i="21"/>
  <c r="BK259" i="21"/>
  <c r="J230" i="21"/>
  <c r="J224" i="21"/>
  <c r="J195" i="21"/>
  <c r="J180" i="21"/>
  <c r="BK171" i="21"/>
  <c r="J156" i="21"/>
  <c r="J431" i="22"/>
  <c r="BK421" i="22"/>
  <c r="J409" i="22"/>
  <c r="J401" i="22"/>
  <c r="BK388" i="22"/>
  <c r="BK370" i="22"/>
  <c r="J346" i="22"/>
  <c r="BK323" i="22"/>
  <c r="BK307" i="22"/>
  <c r="BK292" i="22"/>
  <c r="BK274" i="22"/>
  <c r="J264" i="22"/>
  <c r="J260" i="22"/>
  <c r="BK248" i="22"/>
  <c r="J238" i="22"/>
  <c r="J196" i="22"/>
  <c r="BK186" i="22"/>
  <c r="BK158" i="22"/>
  <c r="J427" i="22"/>
  <c r="BK409" i="22"/>
  <c r="J390" i="22"/>
  <c r="J370" i="22"/>
  <c r="BK352" i="22"/>
  <c r="J335" i="22"/>
  <c r="BK317" i="22"/>
  <c r="BK309" i="22"/>
  <c r="J296" i="22"/>
  <c r="J282" i="22"/>
  <c r="J254" i="22"/>
  <c r="BK240" i="22"/>
  <c r="BK214" i="22"/>
  <c r="BK204" i="22"/>
  <c r="J180" i="22"/>
  <c r="J154" i="22"/>
  <c r="J405" i="22"/>
  <c r="J394" i="22"/>
  <c r="BK380" i="22"/>
  <c r="J364" i="22"/>
  <c r="J344" i="22"/>
  <c r="BK333" i="22"/>
  <c r="BK315" i="22"/>
  <c r="J294" i="22"/>
  <c r="J276" i="22"/>
  <c r="BK256" i="22"/>
  <c r="J236" i="22"/>
  <c r="J226" i="22"/>
  <c r="BK220" i="22"/>
  <c r="BK210" i="22"/>
  <c r="BK202" i="22"/>
  <c r="BK190" i="22"/>
  <c r="J178" i="22"/>
  <c r="J162" i="22"/>
  <c r="BK431" i="22"/>
  <c r="J417" i="22"/>
  <c r="J397" i="22"/>
  <c r="J382" i="22"/>
  <c r="J368" i="22"/>
  <c r="BK362" i="22"/>
  <c r="BK341" i="22"/>
  <c r="BK325" i="22"/>
  <c r="BK321" i="22"/>
  <c r="BK302" i="22"/>
  <c r="J292" i="22"/>
  <c r="J280" i="22"/>
  <c r="J272" i="22"/>
  <c r="BK260" i="22"/>
  <c r="J252" i="22"/>
  <c r="BK234" i="22"/>
  <c r="J218" i="22"/>
  <c r="BK206" i="22"/>
  <c r="BK194" i="22"/>
  <c r="BK180" i="22"/>
  <c r="BK160" i="22"/>
  <c r="J231" i="23"/>
  <c r="BK223" i="23"/>
  <c r="BK210" i="23"/>
  <c r="J193" i="23"/>
  <c r="J162" i="23"/>
  <c r="J215" i="23"/>
  <c r="J195" i="23"/>
  <c r="J185" i="23"/>
  <c r="BK172" i="23"/>
  <c r="J156" i="23"/>
  <c r="BK146" i="23"/>
  <c r="BK225" i="23"/>
  <c r="BK206" i="23"/>
  <c r="J187" i="23"/>
  <c r="BK170" i="23"/>
  <c r="J160" i="23"/>
  <c r="J141" i="23"/>
  <c r="J208" i="23"/>
  <c r="J197" i="23"/>
  <c r="BK181" i="23"/>
  <c r="J170" i="23"/>
  <c r="BK158" i="23"/>
  <c r="J191" i="24"/>
  <c r="BK183" i="24"/>
  <c r="J169" i="24"/>
  <c r="BK154" i="24"/>
  <c r="BK193" i="24"/>
  <c r="BK165" i="24"/>
  <c r="J152" i="24"/>
  <c r="J187" i="24"/>
  <c r="J175" i="24"/>
  <c r="BK158" i="24"/>
  <c r="J185" i="24"/>
  <c r="BK177" i="24"/>
  <c r="J149" i="24"/>
  <c r="BK140" i="24"/>
  <c r="BK243" i="25"/>
  <c r="J229" i="25"/>
  <c r="BK211" i="25"/>
  <c r="J195" i="25"/>
  <c r="J186" i="25"/>
  <c r="J165" i="25"/>
  <c r="BK153" i="25"/>
  <c r="BK235" i="25"/>
  <c r="BK220" i="25"/>
  <c r="J205" i="25"/>
  <c r="J174" i="25"/>
  <c r="BK163" i="25"/>
  <c r="BK251" i="25"/>
  <c r="BK237" i="25"/>
  <c r="J220" i="25"/>
  <c r="BK207" i="25"/>
  <c r="J201" i="25"/>
  <c r="BK182" i="25"/>
  <c r="J163" i="25"/>
  <c r="J148" i="25"/>
  <c r="BK249" i="25"/>
  <c r="J226" i="25"/>
  <c r="J197" i="25"/>
  <c r="BK184" i="25"/>
  <c r="BK170" i="25"/>
  <c r="J153" i="25"/>
  <c r="J189" i="26"/>
  <c r="BK171" i="26"/>
  <c r="BK154" i="26"/>
  <c r="J191" i="26"/>
  <c r="J173" i="26"/>
  <c r="J149" i="26"/>
  <c r="J140" i="26"/>
  <c r="BK177" i="26"/>
  <c r="J171" i="26"/>
  <c r="J154" i="26"/>
  <c r="BK142" i="26"/>
  <c r="BK189" i="26"/>
  <c r="BK165" i="26"/>
  <c r="J253" i="27"/>
  <c r="BK231" i="27"/>
  <c r="BK218" i="27"/>
  <c r="BK203" i="27"/>
  <c r="BK174" i="27"/>
  <c r="J167" i="27"/>
  <c r="J255" i="27"/>
  <c r="BK239" i="27"/>
  <c r="BK233" i="27"/>
  <c r="J197" i="27"/>
  <c r="J172" i="27"/>
  <c r="BK157" i="27"/>
  <c r="J146" i="27"/>
  <c r="J239" i="27"/>
  <c r="J222" i="27"/>
  <c r="J209" i="27"/>
  <c r="BK195" i="27"/>
  <c r="BK182" i="27"/>
  <c r="BK167" i="27"/>
  <c r="J159" i="27"/>
  <c r="J241" i="27"/>
  <c r="J224" i="27"/>
  <c r="J211" i="27"/>
  <c r="BK199" i="27"/>
  <c r="J180" i="27"/>
  <c r="J165" i="27"/>
  <c r="J153" i="27"/>
  <c r="J195" i="28"/>
  <c r="BK191" i="28"/>
  <c r="BK179" i="28"/>
  <c r="BK154" i="28"/>
  <c r="J191" i="28"/>
  <c r="BK171" i="28"/>
  <c r="BK193" i="28"/>
  <c r="BK183" i="28"/>
  <c r="BK175" i="28"/>
  <c r="J165" i="28"/>
  <c r="J149" i="28"/>
  <c r="BK195" i="28"/>
  <c r="BK173" i="28"/>
  <c r="BK147" i="28"/>
  <c r="J229" i="29"/>
  <c r="J206" i="29"/>
  <c r="BK195" i="29"/>
  <c r="J180" i="29"/>
  <c r="J169" i="29"/>
  <c r="BK155" i="29"/>
  <c r="BK241" i="29"/>
  <c r="J235" i="29"/>
  <c r="J193" i="29"/>
  <c r="J178" i="29"/>
  <c r="BK165" i="29"/>
  <c r="BK149" i="29"/>
  <c r="J227" i="29"/>
  <c r="BK213" i="29"/>
  <c r="J198" i="29"/>
  <c r="J176" i="29"/>
  <c r="BK157" i="29"/>
  <c r="BK237" i="29"/>
  <c r="BK231" i="29"/>
  <c r="BK219" i="29"/>
  <c r="BK206" i="29"/>
  <c r="BK189" i="29"/>
  <c r="BK167" i="29"/>
  <c r="BK229" i="30"/>
  <c r="BK202" i="30"/>
  <c r="J194" i="30"/>
  <c r="BK178" i="30"/>
  <c r="J162" i="30"/>
  <c r="BK219" i="30"/>
  <c r="J204" i="30"/>
  <c r="BK172" i="30"/>
  <c r="BK162" i="30"/>
  <c r="J146" i="30"/>
  <c r="J227" i="30"/>
  <c r="BK214" i="30"/>
  <c r="BK192" i="30"/>
  <c r="BK183" i="30"/>
  <c r="BK176" i="30"/>
  <c r="BK148" i="30"/>
  <c r="J225" i="30"/>
  <c r="J219" i="30"/>
  <c r="J202" i="30"/>
  <c r="J170" i="30"/>
  <c r="J155" i="30"/>
  <c r="J239" i="31"/>
  <c r="BK217" i="31"/>
  <c r="BK199" i="31"/>
  <c r="BK173" i="31"/>
  <c r="BK149" i="31"/>
  <c r="J237" i="31"/>
  <c r="J229" i="31"/>
  <c r="BK219" i="31"/>
  <c r="BK204" i="31"/>
  <c r="J191" i="31"/>
  <c r="BK182" i="31"/>
  <c r="BK167" i="31"/>
  <c r="BK245" i="31"/>
  <c r="BK235" i="31"/>
  <c r="J227" i="31"/>
  <c r="J219" i="31"/>
  <c r="J208" i="31"/>
  <c r="J195" i="31"/>
  <c r="J184" i="31"/>
  <c r="BK177" i="31"/>
  <c r="J165" i="31"/>
  <c r="BK156" i="31"/>
  <c r="BK243" i="31"/>
  <c r="BK202" i="32"/>
  <c r="BK186" i="32"/>
  <c r="BK207" i="32"/>
  <c r="J194" i="32"/>
  <c r="J169" i="32"/>
  <c r="J153" i="32"/>
  <c r="BK142" i="32"/>
  <c r="BK188" i="32"/>
  <c r="J171" i="32"/>
  <c r="J158" i="32"/>
  <c r="BK147" i="32"/>
  <c r="BK194" i="32"/>
  <c r="J186" i="32"/>
  <c r="BK169" i="32"/>
  <c r="BK149" i="32"/>
  <c r="J233" i="33"/>
  <c r="J227" i="33"/>
  <c r="J211" i="33"/>
  <c r="BK189" i="33"/>
  <c r="BK153" i="33"/>
  <c r="BK229" i="33"/>
  <c r="BK207" i="33"/>
  <c r="BK181" i="33"/>
  <c r="BK165" i="33"/>
  <c r="BK227" i="33"/>
  <c r="J205" i="33"/>
  <c r="BK185" i="33"/>
  <c r="BK176" i="33"/>
  <c r="BK163" i="33"/>
  <c r="BK146" i="33"/>
  <c r="J231" i="33"/>
  <c r="J207" i="33"/>
  <c r="J200" i="33"/>
  <c r="J187" i="33"/>
  <c r="J163" i="33"/>
  <c r="BK148" i="33"/>
  <c r="J185" i="34"/>
  <c r="BK173" i="34"/>
  <c r="J157" i="34"/>
  <c r="J150" i="34"/>
  <c r="BK187" i="34"/>
  <c r="J175" i="34"/>
  <c r="BK159" i="34"/>
  <c r="BK148" i="34"/>
  <c r="J189" i="34"/>
  <c r="J179" i="34"/>
  <c r="J170" i="34"/>
  <c r="J148" i="34"/>
  <c r="BK233" i="35"/>
  <c r="J221" i="35"/>
  <c r="BK213" i="35"/>
  <c r="BK205" i="35"/>
  <c r="J185" i="35"/>
  <c r="BK174" i="35"/>
  <c r="BK157" i="35"/>
  <c r="BK146" i="35"/>
  <c r="BK225" i="35"/>
  <c r="BK196" i="35"/>
  <c r="J161" i="35"/>
  <c r="BK144" i="35"/>
  <c r="J213" i="35"/>
  <c r="BK194" i="35"/>
  <c r="J187" i="35"/>
  <c r="BK170" i="35"/>
  <c r="J229" i="35"/>
  <c r="BK209" i="35"/>
  <c r="BK191" i="35"/>
  <c r="J174" i="35"/>
  <c r="BK161" i="35"/>
  <c r="BK189" i="36"/>
  <c r="BK168" i="36"/>
  <c r="J150" i="36"/>
  <c r="BK185" i="36"/>
  <c r="BK177" i="36"/>
  <c r="BK161" i="36"/>
  <c r="J141" i="36"/>
  <c r="BK181" i="36"/>
  <c r="J159" i="36"/>
  <c r="BK146" i="36"/>
  <c r="J173" i="36"/>
  <c r="BK150" i="36"/>
  <c r="BK189" i="37"/>
  <c r="J168" i="37"/>
  <c r="BK187" i="37"/>
  <c r="J181" i="37"/>
  <c r="J151" i="37"/>
  <c r="J142" i="37"/>
  <c r="BK179" i="37"/>
  <c r="J164" i="37"/>
  <c r="J159" i="37"/>
  <c r="BK146" i="37"/>
  <c r="BK181" i="37"/>
  <c r="J170" i="37"/>
  <c r="BK159" i="37"/>
  <c r="BK138" i="37"/>
  <c r="J242" i="2"/>
  <c r="BK226" i="2"/>
  <c r="J209" i="2"/>
  <c r="BK193" i="2"/>
  <c r="BK176" i="2"/>
  <c r="BK159" i="2"/>
  <c r="AS118" i="1"/>
  <c r="BK240" i="2"/>
  <c r="J218" i="2"/>
  <c r="BK203" i="2"/>
  <c r="BK187" i="2"/>
  <c r="J182" i="2"/>
  <c r="J172" i="2"/>
  <c r="J157" i="2"/>
  <c r="AS131" i="1"/>
  <c r="J297" i="2"/>
  <c r="AS110" i="1"/>
  <c r="J293" i="2"/>
  <c r="J289" i="2"/>
  <c r="J279" i="2"/>
  <c r="BK272" i="2"/>
  <c r="J270" i="2"/>
  <c r="BK266" i="2"/>
  <c r="BK262" i="2"/>
  <c r="J257" i="2"/>
  <c r="J253" i="2"/>
  <c r="J244" i="2"/>
  <c r="BK234" i="2"/>
  <c r="J224" i="2"/>
  <c r="BK213" i="2"/>
  <c r="BK205" i="2"/>
  <c r="J199" i="2"/>
  <c r="J189" i="2"/>
  <c r="BK172" i="2"/>
  <c r="BK166" i="2"/>
  <c r="J437" i="3"/>
  <c r="J427" i="3"/>
  <c r="J415" i="3"/>
  <c r="J406" i="3"/>
  <c r="BK390" i="3"/>
  <c r="BK382" i="3"/>
  <c r="J363" i="3"/>
  <c r="BK355" i="3"/>
  <c r="BK345" i="3"/>
  <c r="BK334" i="3"/>
  <c r="BK324" i="3"/>
  <c r="J304" i="3"/>
  <c r="J288" i="3"/>
  <c r="BK268" i="3"/>
  <c r="J254" i="3"/>
  <c r="J246" i="3"/>
  <c r="J228" i="3"/>
  <c r="BK214" i="3"/>
  <c r="J204" i="3"/>
  <c r="J196" i="3"/>
  <c r="J181" i="3"/>
  <c r="BK174" i="3"/>
  <c r="BK164" i="3"/>
  <c r="J154" i="3"/>
  <c r="BK577" i="3"/>
  <c r="J569" i="3"/>
  <c r="BK554" i="3"/>
  <c r="J538" i="3"/>
  <c r="J529" i="3"/>
  <c r="BK513" i="3"/>
  <c r="J501" i="3"/>
  <c r="J493" i="3"/>
  <c r="BK483" i="3"/>
  <c r="J469" i="3"/>
  <c r="BK457" i="3"/>
  <c r="J447" i="3"/>
  <c r="J425" i="3"/>
  <c r="BK400" i="3"/>
  <c r="J373" i="3"/>
  <c r="BK365" i="3"/>
  <c r="BK347" i="3"/>
  <c r="J332" i="3"/>
  <c r="J316" i="3"/>
  <c r="J298" i="3"/>
  <c r="J278" i="3"/>
  <c r="BK270" i="3"/>
  <c r="BK567" i="3"/>
  <c r="J558" i="3"/>
  <c r="J546" i="3"/>
  <c r="BK540" i="3"/>
  <c r="BK527" i="3"/>
  <c r="BK517" i="3"/>
  <c r="J499" i="3"/>
  <c r="J489" i="3"/>
  <c r="BK481" i="3"/>
  <c r="BK465" i="3"/>
  <c r="BK453" i="3"/>
  <c r="BK445" i="3"/>
  <c r="BK435" i="3"/>
  <c r="J423" i="3"/>
  <c r="BK415" i="3"/>
  <c r="J402" i="3"/>
  <c r="J388" i="3"/>
  <c r="BK380" i="3"/>
  <c r="BK371" i="3"/>
  <c r="J357" i="3"/>
  <c r="J341" i="3"/>
  <c r="J334" i="3"/>
  <c r="J314" i="3"/>
  <c r="BK306" i="3"/>
  <c r="BK288" i="3"/>
  <c r="J276" i="3"/>
  <c r="J264" i="3"/>
  <c r="J252" i="3"/>
  <c r="BK242" i="3"/>
  <c r="BK230" i="3"/>
  <c r="J216" i="3"/>
  <c r="BK204" i="3"/>
  <c r="J188" i="3"/>
  <c r="J177" i="3"/>
  <c r="BK166" i="3"/>
  <c r="BK156" i="3"/>
  <c r="BK328" i="3"/>
  <c r="J308" i="3"/>
  <c r="BK298" i="3"/>
  <c r="J282" i="3"/>
  <c r="J258" i="3"/>
  <c r="J242" i="3"/>
  <c r="J236" i="3"/>
  <c r="BK228" i="3"/>
  <c r="J210" i="3"/>
  <c r="J192" i="3"/>
  <c r="J172" i="3"/>
  <c r="BK154" i="3"/>
  <c r="BK275" i="4"/>
  <c r="J255" i="4"/>
  <c r="BK227" i="4"/>
  <c r="J212" i="4"/>
  <c r="BK202" i="4"/>
  <c r="J192" i="4"/>
  <c r="J181" i="4"/>
  <c r="J169" i="4"/>
  <c r="J158" i="4"/>
  <c r="J261" i="4"/>
  <c r="BK255" i="4"/>
  <c r="BK240" i="4"/>
  <c r="J216" i="4"/>
  <c r="J198" i="4"/>
  <c r="BK181" i="4"/>
  <c r="J166" i="4"/>
  <c r="J273" i="4"/>
  <c r="J250" i="4"/>
  <c r="BK238" i="4"/>
  <c r="BK225" i="4"/>
  <c r="J204" i="4"/>
  <c r="J187" i="4"/>
  <c r="J145" i="4"/>
  <c r="J269" i="4"/>
  <c r="BK261" i="4"/>
  <c r="J246" i="4"/>
  <c r="J229" i="4"/>
  <c r="BK216" i="4"/>
  <c r="BK194" i="4"/>
  <c r="BK175" i="4"/>
  <c r="J154" i="4"/>
  <c r="BK233" i="5"/>
  <c r="BK221" i="5"/>
  <c r="J213" i="5"/>
  <c r="J197" i="5"/>
  <c r="J180" i="5"/>
  <c r="J168" i="5"/>
  <c r="J146" i="5"/>
  <c r="J223" i="5"/>
  <c r="J201" i="5"/>
  <c r="J189" i="5"/>
  <c r="BK180" i="5"/>
  <c r="J161" i="5"/>
  <c r="J235" i="5"/>
  <c r="BK218" i="5"/>
  <c r="BK203" i="5"/>
  <c r="BK182" i="5"/>
  <c r="J166" i="5"/>
  <c r="J144" i="5"/>
  <c r="BK223" i="5"/>
  <c r="J187" i="5"/>
  <c r="J172" i="5"/>
  <c r="J155" i="5"/>
  <c r="BK585" i="6"/>
  <c r="J562" i="6"/>
  <c r="BK551" i="6"/>
  <c r="BK539" i="6"/>
  <c r="J535" i="6"/>
  <c r="J525" i="6"/>
  <c r="J515" i="6"/>
  <c r="J509" i="6"/>
  <c r="BK483" i="6"/>
  <c r="BK475" i="6"/>
  <c r="BK467" i="6"/>
  <c r="J451" i="6"/>
  <c r="BK427" i="6"/>
  <c r="J418" i="6"/>
  <c r="J406" i="6"/>
  <c r="BK402" i="6"/>
  <c r="J388" i="6"/>
  <c r="BK379" i="6"/>
  <c r="J369" i="6"/>
  <c r="BK361" i="6"/>
  <c r="BK349" i="6"/>
  <c r="J336" i="6"/>
  <c r="BK324" i="6"/>
  <c r="J308" i="6"/>
  <c r="BK300" i="6"/>
  <c r="J290" i="6"/>
  <c r="BK276" i="6"/>
  <c r="BK264" i="6"/>
  <c r="J260" i="6"/>
  <c r="BK252" i="6"/>
  <c r="BK232" i="6"/>
  <c r="BK224" i="6"/>
  <c r="J220" i="6"/>
  <c r="J188" i="6"/>
  <c r="BK174" i="6"/>
  <c r="BK168" i="6"/>
  <c r="J158" i="6"/>
  <c r="J152" i="6"/>
  <c r="J593" i="6"/>
  <c r="BK578" i="6"/>
  <c r="J572" i="6"/>
  <c r="BK558" i="6"/>
  <c r="BK537" i="6"/>
  <c r="J529" i="6"/>
  <c r="BK521" i="6"/>
  <c r="J507" i="6"/>
  <c r="J487" i="6"/>
  <c r="BK481" i="6"/>
  <c r="J471" i="6"/>
  <c r="BK461" i="6"/>
  <c r="BK431" i="6"/>
  <c r="BK410" i="6"/>
  <c r="J390" i="6"/>
  <c r="J379" i="6"/>
  <c r="J367" i="6"/>
  <c r="BK357" i="6"/>
  <c r="J353" i="6"/>
  <c r="BK347" i="6"/>
  <c r="J332" i="6"/>
  <c r="J326" i="6"/>
  <c r="J324" i="6"/>
  <c r="J310" i="6"/>
  <c r="J302" i="6"/>
  <c r="BK286" i="6"/>
  <c r="J274" i="6"/>
  <c r="J254" i="6"/>
  <c r="J240" i="6"/>
  <c r="J232" i="6"/>
  <c r="J214" i="6"/>
  <c r="BK204" i="6"/>
  <c r="J190" i="6"/>
  <c r="J177" i="6"/>
  <c r="J164" i="6"/>
  <c r="BK149" i="6"/>
  <c r="BK589" i="6"/>
  <c r="BK581" i="6"/>
  <c r="BK564" i="6"/>
  <c r="J549" i="6"/>
  <c r="BK541" i="6"/>
  <c r="BK525" i="6"/>
  <c r="BK509" i="6"/>
  <c r="BK499" i="6"/>
  <c r="J491" i="6"/>
  <c r="BK463" i="6"/>
  <c r="BK451" i="6"/>
  <c r="BK439" i="6"/>
  <c r="J427" i="6"/>
  <c r="BK412" i="6"/>
  <c r="J402" i="6"/>
  <c r="BK392" i="6"/>
  <c r="J371" i="6"/>
  <c r="BK345" i="6"/>
  <c r="BK320" i="6"/>
  <c r="BK310" i="6"/>
  <c r="J296" i="6"/>
  <c r="BK282" i="6"/>
  <c r="BK270" i="6"/>
  <c r="J258" i="6"/>
  <c r="BK238" i="6"/>
  <c r="J218" i="6"/>
  <c r="BK200" i="6"/>
  <c r="J192" i="6"/>
  <c r="J162" i="6"/>
  <c r="BK156" i="6"/>
  <c r="BK568" i="6"/>
  <c r="J554" i="6"/>
  <c r="J539" i="6"/>
  <c r="BK513" i="6"/>
  <c r="BK503" i="6"/>
  <c r="BK491" i="6"/>
  <c r="BK479" i="6"/>
  <c r="J459" i="6"/>
  <c r="BK447" i="6"/>
  <c r="J433" i="6"/>
  <c r="BK418" i="6"/>
  <c r="J404" i="6"/>
  <c r="J396" i="6"/>
  <c r="BK369" i="6"/>
  <c r="J343" i="6"/>
  <c r="BK328" i="6"/>
  <c r="J314" i="6"/>
  <c r="J300" i="6"/>
  <c r="J276" i="6"/>
  <c r="J264" i="6"/>
  <c r="J248" i="6"/>
  <c r="J234" i="6"/>
  <c r="BK212" i="6"/>
  <c r="BK202" i="6"/>
  <c r="J293" i="7"/>
  <c r="BK279" i="7"/>
  <c r="BK247" i="7"/>
  <c r="J234" i="7"/>
  <c r="J226" i="7"/>
  <c r="BK211" i="7"/>
  <c r="J197" i="7"/>
  <c r="J178" i="7"/>
  <c r="BK291" i="7"/>
  <c r="J267" i="7"/>
  <c r="J251" i="7"/>
  <c r="BK226" i="7"/>
  <c r="J209" i="7"/>
  <c r="BK180" i="7"/>
  <c r="J163" i="7"/>
  <c r="BK146" i="7"/>
  <c r="BK267" i="7"/>
  <c r="J258" i="7"/>
  <c r="BK251" i="7"/>
  <c r="J238" i="7"/>
  <c r="J224" i="7"/>
  <c r="BK203" i="7"/>
  <c r="BK191" i="7"/>
  <c r="J185" i="7"/>
  <c r="J176" i="7"/>
  <c r="BK193" i="7"/>
  <c r="J180" i="7"/>
  <c r="J154" i="7"/>
  <c r="BK265" i="8"/>
  <c r="J259" i="8"/>
  <c r="J251" i="8"/>
  <c r="BK245" i="8"/>
  <c r="J233" i="8"/>
  <c r="J224" i="8"/>
  <c r="BK204" i="8"/>
  <c r="BK193" i="8"/>
  <c r="J181" i="8"/>
  <c r="J174" i="8"/>
  <c r="J150" i="8"/>
  <c r="BK255" i="8"/>
  <c r="J236" i="8"/>
  <c r="BK200" i="8"/>
  <c r="BK181" i="8"/>
  <c r="BK169" i="8"/>
  <c r="BK267" i="8"/>
  <c r="BK251" i="8"/>
  <c r="J245" i="8"/>
  <c r="BK231" i="8"/>
  <c r="J218" i="8"/>
  <c r="BK195" i="8"/>
  <c r="BK187" i="8"/>
  <c r="BK167" i="8"/>
  <c r="BK150" i="8"/>
  <c r="J222" i="8"/>
  <c r="J210" i="8"/>
  <c r="BK179" i="8"/>
  <c r="BK159" i="8"/>
  <c r="J267" i="9"/>
  <c r="J257" i="9"/>
  <c r="J249" i="9"/>
  <c r="BK235" i="9"/>
  <c r="BK226" i="9"/>
  <c r="BK216" i="9"/>
  <c r="BK199" i="9"/>
  <c r="BK193" i="9"/>
  <c r="BK176" i="9"/>
  <c r="J159" i="9"/>
  <c r="BK146" i="9"/>
  <c r="BK257" i="9"/>
  <c r="J235" i="9"/>
  <c r="J220" i="9"/>
  <c r="BK183" i="9"/>
  <c r="J167" i="9"/>
  <c r="BK267" i="9"/>
  <c r="BK240" i="9"/>
  <c r="J226" i="9"/>
  <c r="J210" i="9"/>
  <c r="BK195" i="9"/>
  <c r="J187" i="9"/>
  <c r="BK174" i="9"/>
  <c r="J146" i="9"/>
  <c r="BK233" i="9"/>
  <c r="BK210" i="9"/>
  <c r="BK197" i="9"/>
  <c r="BK181" i="9"/>
  <c r="J152" i="9"/>
  <c r="J579" i="10"/>
  <c r="BK569" i="10"/>
  <c r="BK560" i="10"/>
  <c r="BK550" i="10"/>
  <c r="J527" i="10"/>
  <c r="J507" i="10"/>
  <c r="J497" i="10"/>
  <c r="J485" i="10"/>
  <c r="BK463" i="10"/>
  <c r="J453" i="10"/>
  <c r="J429" i="10"/>
  <c r="J420" i="10"/>
  <c r="J402" i="10"/>
  <c r="BK386" i="10"/>
  <c r="BK371" i="10"/>
  <c r="J336" i="10"/>
  <c r="J320" i="10"/>
  <c r="BK296" i="10"/>
  <c r="J282" i="10"/>
  <c r="J270" i="10"/>
  <c r="BK260" i="10"/>
  <c r="BK252" i="10"/>
  <c r="J246" i="10"/>
  <c r="J238" i="10"/>
  <c r="J230" i="10"/>
  <c r="J224" i="10"/>
  <c r="BK198" i="10"/>
  <c r="BK177" i="10"/>
  <c r="BK156" i="10"/>
  <c r="BK579" i="10"/>
  <c r="BK573" i="10"/>
  <c r="J552" i="10"/>
  <c r="J539" i="10"/>
  <c r="BK527" i="10"/>
  <c r="J509" i="10"/>
  <c r="BK491" i="10"/>
  <c r="BK471" i="10"/>
  <c r="J445" i="10"/>
  <c r="BK427" i="10"/>
  <c r="J416" i="10"/>
  <c r="BK406" i="10"/>
  <c r="J396" i="10"/>
  <c r="J371" i="10"/>
  <c r="J363" i="10"/>
  <c r="J357" i="10"/>
  <c r="J345" i="10"/>
  <c r="J328" i="10"/>
  <c r="J306" i="10"/>
  <c r="J290" i="10"/>
  <c r="BK274" i="10"/>
  <c r="BK210" i="10"/>
  <c r="BK204" i="10"/>
  <c r="J181" i="10"/>
  <c r="J166" i="10"/>
  <c r="BK546" i="10"/>
  <c r="J521" i="10"/>
  <c r="J499" i="10"/>
  <c r="J481" i="10"/>
  <c r="BK469" i="10"/>
  <c r="J459" i="10"/>
  <c r="BK445" i="10"/>
  <c r="J433" i="10"/>
  <c r="J414" i="10"/>
  <c r="BK404" i="10"/>
  <c r="J394" i="10"/>
  <c r="J380" i="10"/>
  <c r="J359" i="10"/>
  <c r="J338" i="10"/>
  <c r="J330" i="10"/>
  <c r="J318" i="10"/>
  <c r="BK310" i="10"/>
  <c r="BK290" i="10"/>
  <c r="BK284" i="10"/>
  <c r="J276" i="10"/>
  <c r="BK218" i="10"/>
  <c r="BK206" i="10"/>
  <c r="BK194" i="10"/>
  <c r="BK172" i="10"/>
  <c r="J154" i="10"/>
  <c r="BK147" i="10"/>
  <c r="J567" i="10"/>
  <c r="J554" i="10"/>
  <c r="BK541" i="10"/>
  <c r="BK531" i="10"/>
  <c r="BK519" i="10"/>
  <c r="BK507" i="10"/>
  <c r="BK495" i="10"/>
  <c r="BK455" i="10"/>
  <c r="BK437" i="10"/>
  <c r="BK408" i="10"/>
  <c r="J386" i="10"/>
  <c r="BK373" i="10"/>
  <c r="J355" i="10"/>
  <c r="BK345" i="10"/>
  <c r="BK330" i="10"/>
  <c r="BK318" i="10"/>
  <c r="BK302" i="10"/>
  <c r="J292" i="10"/>
  <c r="J260" i="10"/>
  <c r="J252" i="10"/>
  <c r="BK244" i="10"/>
  <c r="BK236" i="10"/>
  <c r="J228" i="10"/>
  <c r="J218" i="10"/>
  <c r="BK202" i="10"/>
  <c r="J192" i="10"/>
  <c r="BK175" i="10"/>
  <c r="J162" i="10"/>
  <c r="BK287" i="11"/>
  <c r="J271" i="11"/>
  <c r="BK263" i="11"/>
  <c r="BK252" i="11"/>
  <c r="BK243" i="11"/>
  <c r="J216" i="11"/>
  <c r="BK195" i="11"/>
  <c r="J178" i="11"/>
  <c r="BK161" i="11"/>
  <c r="BK222" i="11"/>
  <c r="J206" i="11"/>
  <c r="BK185" i="11"/>
  <c r="J163" i="11"/>
  <c r="BK275" i="11"/>
  <c r="J265" i="11"/>
  <c r="J256" i="11"/>
  <c r="J224" i="11"/>
  <c r="J218" i="11"/>
  <c r="BK206" i="11"/>
  <c r="J185" i="11"/>
  <c r="J161" i="11"/>
  <c r="BK148" i="11"/>
  <c r="J275" i="11"/>
  <c r="J250" i="11"/>
  <c r="J237" i="11"/>
  <c r="BK226" i="11"/>
  <c r="BK210" i="11"/>
  <c r="J193" i="11"/>
  <c r="J183" i="11"/>
  <c r="BK157" i="11"/>
  <c r="J573" i="12"/>
  <c r="J554" i="12"/>
  <c r="BK546" i="12"/>
  <c r="J531" i="12"/>
  <c r="J509" i="12"/>
  <c r="J495" i="12"/>
  <c r="BK481" i="12"/>
  <c r="BK469" i="12"/>
  <c r="BK457" i="12"/>
  <c r="BK439" i="12"/>
  <c r="J425" i="12"/>
  <c r="BK406" i="12"/>
  <c r="J388" i="12"/>
  <c r="J371" i="12"/>
  <c r="J355" i="12"/>
  <c r="J336" i="12"/>
  <c r="BK324" i="12"/>
  <c r="BK314" i="12"/>
  <c r="J298" i="12"/>
  <c r="J286" i="12"/>
  <c r="BK274" i="12"/>
  <c r="BK268" i="12"/>
  <c r="J254" i="12"/>
  <c r="BK240" i="12"/>
  <c r="J220" i="12"/>
  <c r="J208" i="12"/>
  <c r="J200" i="12"/>
  <c r="BK188" i="12"/>
  <c r="J172" i="12"/>
  <c r="J160" i="12"/>
  <c r="BK571" i="12"/>
  <c r="J565" i="12"/>
  <c r="BK556" i="12"/>
  <c r="J542" i="12"/>
  <c r="BK529" i="12"/>
  <c r="BK515" i="12"/>
  <c r="BK501" i="12"/>
  <c r="BK491" i="12"/>
  <c r="BK479" i="12"/>
  <c r="BK461" i="12"/>
  <c r="J451" i="12"/>
  <c r="J441" i="12"/>
  <c r="J409" i="12"/>
  <c r="BK396" i="12"/>
  <c r="BK382" i="12"/>
  <c r="BK367" i="12"/>
  <c r="BK336" i="12"/>
  <c r="BK322" i="12"/>
  <c r="BK302" i="12"/>
  <c r="BK282" i="12"/>
  <c r="BK254" i="12"/>
  <c r="J234" i="12"/>
  <c r="BK220" i="12"/>
  <c r="BK204" i="12"/>
  <c r="BK179" i="12"/>
  <c r="J147" i="12"/>
  <c r="BK565" i="12"/>
  <c r="J536" i="12"/>
  <c r="J521" i="12"/>
  <c r="J505" i="12"/>
  <c r="J491" i="12"/>
  <c r="J471" i="12"/>
  <c r="BK441" i="12"/>
  <c r="BK429" i="12"/>
  <c r="BK417" i="12"/>
  <c r="J404" i="12"/>
  <c r="J380" i="12"/>
  <c r="BK369" i="12"/>
  <c r="BK357" i="12"/>
  <c r="BK343" i="12"/>
  <c r="J338" i="12"/>
  <c r="J324" i="12"/>
  <c r="BK316" i="12"/>
  <c r="BK294" i="12"/>
  <c r="J276" i="12"/>
  <c r="BK260" i="12"/>
  <c r="BK244" i="12"/>
  <c r="BK236" i="12"/>
  <c r="BK222" i="12"/>
  <c r="J202" i="12"/>
  <c r="J183" i="12"/>
  <c r="BK168" i="12"/>
  <c r="J152" i="12"/>
  <c r="BK542" i="12"/>
  <c r="BK527" i="12"/>
  <c r="J517" i="12"/>
  <c r="J493" i="12"/>
  <c r="J477" i="12"/>
  <c r="J459" i="12"/>
  <c r="BK445" i="12"/>
  <c r="J429" i="12"/>
  <c r="J417" i="12"/>
  <c r="J411" i="12"/>
  <c r="BK392" i="12"/>
  <c r="J373" i="12"/>
  <c r="BK361" i="12"/>
  <c r="J347" i="12"/>
  <c r="BK338" i="12"/>
  <c r="J326" i="12"/>
  <c r="J308" i="12"/>
  <c r="J294" i="12"/>
  <c r="BK278" i="12"/>
  <c r="J268" i="12"/>
  <c r="J246" i="12"/>
  <c r="BK234" i="12"/>
  <c r="J218" i="12"/>
  <c r="J198" i="12"/>
  <c r="J174" i="12"/>
  <c r="J164" i="12"/>
  <c r="BK149" i="12"/>
  <c r="BK293" i="13"/>
  <c r="BK281" i="13"/>
  <c r="J262" i="13"/>
  <c r="BK253" i="13"/>
  <c r="J238" i="13"/>
  <c r="J220" i="13"/>
  <c r="BK207" i="13"/>
  <c r="BK195" i="13"/>
  <c r="J185" i="13"/>
  <c r="J173" i="13"/>
  <c r="J152" i="13"/>
  <c r="J283" i="13"/>
  <c r="J267" i="13"/>
  <c r="J258" i="13"/>
  <c r="BK234" i="13"/>
  <c r="BK218" i="13"/>
  <c r="BK205" i="13"/>
  <c r="J195" i="13"/>
  <c r="BK187" i="13"/>
  <c r="J154" i="13"/>
  <c r="BK289" i="13"/>
  <c r="BK277" i="13"/>
  <c r="BK271" i="13"/>
  <c r="J255" i="13"/>
  <c r="J228" i="13"/>
  <c r="J218" i="13"/>
  <c r="BK171" i="13"/>
  <c r="BK157" i="13"/>
  <c r="BK262" i="13"/>
  <c r="BK249" i="13"/>
  <c r="J234" i="13"/>
  <c r="BK224" i="13"/>
  <c r="BK203" i="13"/>
  <c r="J191" i="13"/>
  <c r="BK178" i="13"/>
  <c r="BK161" i="13"/>
  <c r="BK210" i="14"/>
  <c r="BK171" i="14"/>
  <c r="BK159" i="14"/>
  <c r="BK255" i="14"/>
  <c r="BK222" i="14"/>
  <c r="J214" i="14"/>
  <c r="J201" i="14"/>
  <c r="BK183" i="14"/>
  <c r="BK157" i="14"/>
  <c r="J257" i="14"/>
  <c r="BK237" i="14"/>
  <c r="BK224" i="14"/>
  <c r="J199" i="14"/>
  <c r="J187" i="14"/>
  <c r="J180" i="14"/>
  <c r="J169" i="14"/>
  <c r="BK152" i="14"/>
  <c r="J259" i="14"/>
  <c r="BK249" i="14"/>
  <c r="BK240" i="14"/>
  <c r="J222" i="14"/>
  <c r="J195" i="14"/>
  <c r="J178" i="14"/>
  <c r="BK167" i="14"/>
  <c r="BK593" i="15"/>
  <c r="BK574" i="15"/>
  <c r="BK558" i="15"/>
  <c r="J539" i="15"/>
  <c r="BK527" i="15"/>
  <c r="J509" i="15"/>
  <c r="J495" i="15"/>
  <c r="BK483" i="15"/>
  <c r="BK467" i="15"/>
  <c r="J449" i="15"/>
  <c r="J420" i="15"/>
  <c r="J410" i="15"/>
  <c r="J400" i="15"/>
  <c r="J389" i="15"/>
  <c r="BK375" i="15"/>
  <c r="BK365" i="15"/>
  <c r="BK350" i="15"/>
  <c r="BK340" i="15"/>
  <c r="J322" i="15"/>
  <c r="BK306" i="15"/>
  <c r="BK294" i="15"/>
  <c r="BK286" i="15"/>
  <c r="J272" i="15"/>
  <c r="J262" i="15"/>
  <c r="BK242" i="15"/>
  <c r="BK220" i="15"/>
  <c r="BK198" i="15"/>
  <c r="BK188" i="15"/>
  <c r="J170" i="15"/>
  <c r="BK160" i="15"/>
  <c r="J589" i="15"/>
  <c r="J579" i="15"/>
  <c r="J562" i="15"/>
  <c r="BK551" i="15"/>
  <c r="BK539" i="15"/>
  <c r="BK523" i="15"/>
  <c r="BK501" i="15"/>
  <c r="BK495" i="15"/>
  <c r="J461" i="15"/>
  <c r="J441" i="15"/>
  <c r="J428" i="15"/>
  <c r="BK410" i="15"/>
  <c r="BK381" i="15"/>
  <c r="J373" i="15"/>
  <c r="J350" i="15"/>
  <c r="BK334" i="15"/>
  <c r="J328" i="15"/>
  <c r="BK320" i="15"/>
  <c r="BK302" i="15"/>
  <c r="BK292" i="15"/>
  <c r="J280" i="15"/>
  <c r="BK258" i="15"/>
  <c r="J248" i="15"/>
  <c r="BK228" i="15"/>
  <c r="J218" i="15"/>
  <c r="J177" i="15"/>
  <c r="BK162" i="15"/>
  <c r="BK591" i="15"/>
  <c r="J572" i="15"/>
  <c r="J560" i="15"/>
  <c r="BK543" i="15"/>
  <c r="J525" i="15"/>
  <c r="BK513" i="15"/>
  <c r="J501" i="15"/>
  <c r="J479" i="15"/>
  <c r="BK457" i="15"/>
  <c r="J443" i="15"/>
  <c r="J424" i="15"/>
  <c r="J408" i="15"/>
  <c r="J391" i="15"/>
  <c r="J371" i="15"/>
  <c r="J358" i="15"/>
  <c r="J332" i="15"/>
  <c r="J314" i="15"/>
  <c r="BK308" i="15"/>
  <c r="BK298" i="15"/>
  <c r="BK270" i="15"/>
  <c r="J260" i="15"/>
  <c r="J236" i="15"/>
  <c r="J228" i="15"/>
  <c r="J214" i="15"/>
  <c r="J200" i="15"/>
  <c r="BK175" i="15"/>
  <c r="J158" i="15"/>
  <c r="BK149" i="15"/>
  <c r="BK581" i="15"/>
  <c r="BK570" i="15"/>
  <c r="J551" i="15"/>
  <c r="J527" i="15"/>
  <c r="BK505" i="15"/>
  <c r="BK485" i="15"/>
  <c r="J477" i="15"/>
  <c r="J471" i="15"/>
  <c r="BK465" i="15"/>
  <c r="BK451" i="15"/>
  <c r="J432" i="15"/>
  <c r="BK420" i="15"/>
  <c r="J393" i="15"/>
  <c r="BK383" i="15"/>
  <c r="BK358" i="15"/>
  <c r="J340" i="15"/>
  <c r="BK314" i="15"/>
  <c r="J294" i="15"/>
  <c r="BK284" i="15"/>
  <c r="J252" i="15"/>
  <c r="BK238" i="15"/>
  <c r="J226" i="15"/>
  <c r="BK210" i="15"/>
  <c r="J202" i="15"/>
  <c r="BK192" i="15"/>
  <c r="BK179" i="15"/>
  <c r="BK164" i="15"/>
  <c r="J149" i="15"/>
  <c r="J255" i="16"/>
  <c r="BK240" i="16"/>
  <c r="BK230" i="16"/>
  <c r="J217" i="16"/>
  <c r="J197" i="16"/>
  <c r="J182" i="16"/>
  <c r="BK176" i="16"/>
  <c r="J153" i="16"/>
  <c r="J259" i="16"/>
  <c r="J245" i="16"/>
  <c r="BK238" i="16"/>
  <c r="J230" i="16"/>
  <c r="BK215" i="16"/>
  <c r="J201" i="16"/>
  <c r="J190" i="16"/>
  <c r="J174" i="16"/>
  <c r="J146" i="16"/>
  <c r="BK255" i="16"/>
  <c r="BK245" i="16"/>
  <c r="BK223" i="16"/>
  <c r="BK209" i="16"/>
  <c r="J186" i="16"/>
  <c r="J161" i="16"/>
  <c r="J251" i="16"/>
  <c r="J223" i="16"/>
  <c r="J209" i="16"/>
  <c r="BK201" i="16"/>
  <c r="J184" i="16"/>
  <c r="BK170" i="16"/>
  <c r="BK159" i="16"/>
  <c r="BK199" i="17"/>
  <c r="J190" i="17"/>
  <c r="J171" i="17"/>
  <c r="BK156" i="17"/>
  <c r="BK243" i="17"/>
  <c r="BK229" i="17"/>
  <c r="BK205" i="17"/>
  <c r="J199" i="17"/>
  <c r="BK167" i="17"/>
  <c r="J245" i="17"/>
  <c r="J239" i="17"/>
  <c r="J223" i="17"/>
  <c r="BK197" i="17"/>
  <c r="BK180" i="17"/>
  <c r="BK158" i="17"/>
  <c r="J243" i="17"/>
  <c r="BK231" i="17"/>
  <c r="J217" i="17"/>
  <c r="J209" i="17"/>
  <c r="BK182" i="17"/>
  <c r="J169" i="17"/>
  <c r="J158" i="17"/>
  <c r="J144" i="17"/>
  <c r="BK561" i="18"/>
  <c r="BK550" i="18"/>
  <c r="J532" i="18"/>
  <c r="J501" i="18"/>
  <c r="J487" i="18"/>
  <c r="BK467" i="18"/>
  <c r="BK445" i="18"/>
  <c r="J429" i="18"/>
  <c r="BK419" i="18"/>
  <c r="J384" i="18"/>
  <c r="J371" i="18"/>
  <c r="J347" i="18"/>
  <c r="BK328" i="18"/>
  <c r="J310" i="18"/>
  <c r="J292" i="18"/>
  <c r="BK276" i="18"/>
  <c r="BK266" i="18"/>
  <c r="J250" i="18"/>
  <c r="J214" i="18"/>
  <c r="J198" i="18"/>
  <c r="BK168" i="18"/>
  <c r="J154" i="18"/>
  <c r="J567" i="18"/>
  <c r="J559" i="18"/>
  <c r="BK544" i="18"/>
  <c r="BK532" i="18"/>
  <c r="BK515" i="18"/>
  <c r="J505" i="18"/>
  <c r="J483" i="18"/>
  <c r="BK471" i="18"/>
  <c r="BK463" i="18"/>
  <c r="BK437" i="18"/>
  <c r="J427" i="18"/>
  <c r="J408" i="18"/>
  <c r="BK384" i="18"/>
  <c r="J361" i="18"/>
  <c r="J341" i="18"/>
  <c r="J326" i="18"/>
  <c r="J316" i="18"/>
  <c r="J304" i="18"/>
  <c r="BK292" i="18"/>
  <c r="J288" i="18"/>
  <c r="J256" i="18"/>
  <c r="J236" i="18"/>
  <c r="J220" i="18"/>
  <c r="J208" i="18"/>
  <c r="BK200" i="18"/>
  <c r="J188" i="18"/>
  <c r="J179" i="18"/>
  <c r="J160" i="18"/>
  <c r="BK534" i="18"/>
  <c r="BK517" i="18"/>
  <c r="BK491" i="18"/>
  <c r="BK477" i="18"/>
  <c r="BK459" i="18"/>
  <c r="BK443" i="18"/>
  <c r="J417" i="18"/>
  <c r="BK406" i="18"/>
  <c r="BK396" i="18"/>
  <c r="J386" i="18"/>
  <c r="BK374" i="18"/>
  <c r="BK357" i="18"/>
  <c r="J332" i="18"/>
  <c r="BK312" i="18"/>
  <c r="BK290" i="18"/>
  <c r="BK274" i="18"/>
  <c r="BK264" i="18"/>
  <c r="J254" i="18"/>
  <c r="J224" i="18"/>
  <c r="BK214" i="18"/>
  <c r="J194" i="18"/>
  <c r="BK162" i="18"/>
  <c r="J565" i="18"/>
  <c r="BK540" i="18"/>
  <c r="BK527" i="18"/>
  <c r="BK519" i="18"/>
  <c r="BK501" i="18"/>
  <c r="BK493" i="18"/>
  <c r="BK481" i="18"/>
  <c r="J463" i="18"/>
  <c r="J449" i="18"/>
  <c r="BK429" i="18"/>
  <c r="BK417" i="18"/>
  <c r="J411" i="18"/>
  <c r="BK394" i="18"/>
  <c r="BK382" i="18"/>
  <c r="BK367" i="18"/>
  <c r="BK359" i="18"/>
  <c r="BK349" i="18"/>
  <c r="BK341" i="18"/>
  <c r="J318" i="18"/>
  <c r="BK302" i="18"/>
  <c r="BK288" i="18"/>
  <c r="BK278" i="18"/>
  <c r="J264" i="18"/>
  <c r="J244" i="18"/>
  <c r="BK236" i="18"/>
  <c r="BK230" i="18"/>
  <c r="BK216" i="18"/>
  <c r="BK194" i="18"/>
  <c r="BK181" i="18"/>
  <c r="J168" i="18"/>
  <c r="BK235" i="19"/>
  <c r="BK208" i="19"/>
  <c r="J183" i="19"/>
  <c r="J156" i="19"/>
  <c r="J245" i="19"/>
  <c r="J239" i="19"/>
  <c r="J229" i="19"/>
  <c r="BK222" i="19"/>
  <c r="J212" i="19"/>
  <c r="J198" i="19"/>
  <c r="BK190" i="19"/>
  <c r="BK179" i="19"/>
  <c r="BK169" i="19"/>
  <c r="BK151" i="19"/>
  <c r="J243" i="19"/>
  <c r="BK233" i="19"/>
  <c r="J224" i="19"/>
  <c r="BK214" i="19"/>
  <c r="BK210" i="19"/>
  <c r="BK198" i="19"/>
  <c r="BK181" i="19"/>
  <c r="BK173" i="19"/>
  <c r="BK156" i="19"/>
  <c r="BK162" i="19"/>
  <c r="BK334" i="20"/>
  <c r="BK306" i="20"/>
  <c r="BK295" i="20"/>
  <c r="BK283" i="20"/>
  <c r="BK248" i="20"/>
  <c r="BK236" i="20"/>
  <c r="J226" i="20"/>
  <c r="J212" i="20"/>
  <c r="J196" i="20"/>
  <c r="J173" i="20"/>
  <c r="J150" i="20"/>
  <c r="BK377" i="20"/>
  <c r="J356" i="20"/>
  <c r="BK348" i="20"/>
  <c r="BK336" i="20"/>
  <c r="J314" i="20"/>
  <c r="BK291" i="20"/>
  <c r="J277" i="20"/>
  <c r="J267" i="20"/>
  <c r="BK258" i="20"/>
  <c r="J248" i="20"/>
  <c r="BK224" i="20"/>
  <c r="BK208" i="20"/>
  <c r="BK186" i="20"/>
  <c r="BK162" i="20"/>
  <c r="BK147" i="20"/>
  <c r="J371" i="20"/>
  <c r="BK362" i="20"/>
  <c r="J350" i="20"/>
  <c r="J326" i="20"/>
  <c r="BK314" i="20"/>
  <c r="J302" i="20"/>
  <c r="BK285" i="20"/>
  <c r="J275" i="20"/>
  <c r="J260" i="20"/>
  <c r="BK244" i="20"/>
  <c r="J224" i="20"/>
  <c r="J206" i="20"/>
  <c r="J194" i="20"/>
  <c r="BK184" i="20"/>
  <c r="BK164" i="20"/>
  <c r="BK381" i="20"/>
  <c r="BK371" i="20"/>
  <c r="J346" i="20"/>
  <c r="J330" i="20"/>
  <c r="J316" i="20"/>
  <c r="J300" i="20"/>
  <c r="BK277" i="20"/>
  <c r="BK256" i="20"/>
  <c r="J232" i="20"/>
  <c r="J218" i="20"/>
  <c r="J202" i="20"/>
  <c r="BK190" i="20"/>
  <c r="BK180" i="20"/>
  <c r="J158" i="20"/>
  <c r="BK269" i="21"/>
  <c r="J259" i="21"/>
  <c r="BK246" i="21"/>
  <c r="BK218" i="21"/>
  <c r="BK212" i="21"/>
  <c r="J193" i="21"/>
  <c r="BK265" i="21"/>
  <c r="J246" i="21"/>
  <c r="BK224" i="21"/>
  <c r="J206" i="21"/>
  <c r="BK191" i="21"/>
  <c r="BK180" i="21"/>
  <c r="BK159" i="21"/>
  <c r="J261" i="21"/>
  <c r="J249" i="21"/>
  <c r="J235" i="21"/>
  <c r="J218" i="21"/>
  <c r="BK206" i="21"/>
  <c r="J191" i="21"/>
  <c r="BK173" i="21"/>
  <c r="BK165" i="21"/>
  <c r="BK147" i="21"/>
  <c r="BK255" i="21"/>
  <c r="J232" i="21"/>
  <c r="J220" i="21"/>
  <c r="BK197" i="21"/>
  <c r="J185" i="21"/>
  <c r="J176" i="21"/>
  <c r="J161" i="21"/>
  <c r="J152" i="21"/>
  <c r="J425" i="22"/>
  <c r="BK411" i="22"/>
  <c r="BK405" i="22"/>
  <c r="BK392" i="22"/>
  <c r="BK384" i="22"/>
  <c r="J352" i="22"/>
  <c r="BK331" i="22"/>
  <c r="J313" i="22"/>
  <c r="J305" i="22"/>
  <c r="BK286" i="22"/>
  <c r="BK272" i="22"/>
  <c r="J262" i="22"/>
  <c r="J258" i="22"/>
  <c r="J246" i="22"/>
  <c r="BK236" i="22"/>
  <c r="J194" i="22"/>
  <c r="BK184" i="22"/>
  <c r="J160" i="22"/>
  <c r="J152" i="22"/>
  <c r="J421" i="22"/>
  <c r="J407" i="22"/>
  <c r="BK386" i="22"/>
  <c r="J362" i="22"/>
  <c r="J348" i="22"/>
  <c r="J333" i="22"/>
  <c r="J315" i="22"/>
  <c r="BK294" i="22"/>
  <c r="BK276" i="22"/>
  <c r="J250" i="22"/>
  <c r="BK226" i="22"/>
  <c r="J208" i="22"/>
  <c r="BK188" i="22"/>
  <c r="BK169" i="22"/>
  <c r="BK425" i="22"/>
  <c r="BK401" i="22"/>
  <c r="J384" i="22"/>
  <c r="BK378" i="22"/>
  <c r="BK360" i="22"/>
  <c r="J350" i="22"/>
  <c r="J337" i="22"/>
  <c r="J321" i="22"/>
  <c r="BK305" i="22"/>
  <c r="BK282" i="22"/>
  <c r="J266" i="22"/>
  <c r="BK242" i="22"/>
  <c r="J230" i="22"/>
  <c r="BK224" i="22"/>
  <c r="J216" i="22"/>
  <c r="BK208" i="22"/>
  <c r="BK198" i="22"/>
  <c r="J182" i="22"/>
  <c r="J167" i="22"/>
  <c r="BK152" i="22"/>
  <c r="BK429" i="22"/>
  <c r="J414" i="22"/>
  <c r="J392" i="22"/>
  <c r="J380" i="22"/>
  <c r="BK366" i="22"/>
  <c r="J356" i="22"/>
  <c r="BK339" i="22"/>
  <c r="J323" i="22"/>
  <c r="J309" i="22"/>
  <c r="J298" i="22"/>
  <c r="BK288" i="22"/>
  <c r="BK278" i="22"/>
  <c r="BK266" i="22"/>
  <c r="BK258" i="22"/>
  <c r="BK230" i="22"/>
  <c r="J224" i="22"/>
  <c r="J212" i="22"/>
  <c r="J198" i="22"/>
  <c r="J190" i="22"/>
  <c r="BK178" i="22"/>
  <c r="J149" i="22"/>
  <c r="J225" i="23"/>
  <c r="BK217" i="23"/>
  <c r="J201" i="23"/>
  <c r="BK191" i="23"/>
  <c r="J146" i="23"/>
  <c r="BK204" i="23"/>
  <c r="BK187" i="23"/>
  <c r="J177" i="23"/>
  <c r="BK160" i="23"/>
  <c r="BK148" i="23"/>
  <c r="BK141" i="23"/>
  <c r="J217" i="23"/>
  <c r="J204" i="23"/>
  <c r="J191" i="23"/>
  <c r="J174" i="23"/>
  <c r="BK162" i="23"/>
  <c r="J148" i="23"/>
  <c r="J221" i="23"/>
  <c r="BK189" i="23"/>
  <c r="BK177" i="23"/>
  <c r="J164" i="23"/>
  <c r="J143" i="23"/>
  <c r="J189" i="24"/>
  <c r="J181" i="24"/>
  <c r="BK167" i="24"/>
  <c r="J140" i="24"/>
  <c r="BK175" i="24"/>
  <c r="J158" i="24"/>
  <c r="J147" i="24"/>
  <c r="J193" i="24"/>
  <c r="J177" i="24"/>
  <c r="J167" i="24"/>
  <c r="BK191" i="24"/>
  <c r="J179" i="24"/>
  <c r="J163" i="24"/>
  <c r="BK145" i="24"/>
  <c r="J251" i="25"/>
  <c r="J233" i="25"/>
  <c r="BK215" i="25"/>
  <c r="BK201" i="25"/>
  <c r="BK188" i="25"/>
  <c r="J178" i="25"/>
  <c r="BK159" i="25"/>
  <c r="BK148" i="25"/>
  <c r="J224" i="25"/>
  <c r="J215" i="25"/>
  <c r="BK195" i="25"/>
  <c r="BK167" i="25"/>
  <c r="J146" i="25"/>
  <c r="J245" i="25"/>
  <c r="J235" i="25"/>
  <c r="J213" i="25"/>
  <c r="J209" i="25"/>
  <c r="BK199" i="25"/>
  <c r="J184" i="25"/>
  <c r="J170" i="25"/>
  <c r="BK157" i="25"/>
  <c r="J253" i="25"/>
  <c r="BK231" i="25"/>
  <c r="J199" i="25"/>
  <c r="BK186" i="25"/>
  <c r="BK176" i="25"/>
  <c r="BK150" i="25"/>
  <c r="J185" i="26"/>
  <c r="J169" i="26"/>
  <c r="BK145" i="26"/>
  <c r="J187" i="26"/>
  <c r="BK158" i="26"/>
  <c r="J145" i="26"/>
  <c r="BK183" i="26"/>
  <c r="J175" i="26"/>
  <c r="J165" i="26"/>
  <c r="BK152" i="26"/>
  <c r="J195" i="26"/>
  <c r="J177" i="26"/>
  <c r="J158" i="26"/>
  <c r="BK249" i="27"/>
  <c r="BK226" i="27"/>
  <c r="BK213" i="27"/>
  <c r="BK201" i="27"/>
  <c r="BK172" i="27"/>
  <c r="BK148" i="27"/>
  <c r="J249" i="27"/>
  <c r="J235" i="27"/>
  <c r="J201" i="27"/>
  <c r="BK176" i="27"/>
  <c r="BK155" i="27"/>
  <c r="BK253" i="27"/>
  <c r="BK229" i="27"/>
  <c r="J215" i="27"/>
  <c r="BK197" i="27"/>
  <c r="J188" i="27"/>
  <c r="BK180" i="27"/>
  <c r="BK165" i="27"/>
  <c r="J251" i="27"/>
  <c r="J233" i="27"/>
  <c r="BK220" i="27"/>
  <c r="BK205" i="27"/>
  <c r="BK184" i="27"/>
  <c r="J174" i="27"/>
  <c r="BK163" i="27"/>
  <c r="J148" i="27"/>
  <c r="BK189" i="28"/>
  <c r="J167" i="28"/>
  <c r="J152" i="28"/>
  <c r="J183" i="28"/>
  <c r="BK167" i="28"/>
  <c r="J156" i="28"/>
  <c r="BK181" i="28"/>
  <c r="J171" i="28"/>
  <c r="BK163" i="28"/>
  <c r="J147" i="28"/>
  <c r="J189" i="28"/>
  <c r="J163" i="28"/>
  <c r="BK145" i="28"/>
  <c r="BK239" i="29"/>
  <c r="J219" i="29"/>
  <c r="BK204" i="29"/>
  <c r="BK193" i="29"/>
  <c r="BK178" i="29"/>
  <c r="J165" i="29"/>
  <c r="J149" i="29"/>
  <c r="J237" i="29"/>
  <c r="BK198" i="29"/>
  <c r="BK185" i="29"/>
  <c r="J174" i="29"/>
  <c r="J155" i="29"/>
  <c r="J241" i="29"/>
  <c r="J217" i="29"/>
  <c r="J209" i="29"/>
  <c r="J183" i="29"/>
  <c r="BK161" i="29"/>
  <c r="BK145" i="29"/>
  <c r="BK235" i="29"/>
  <c r="BK227" i="29"/>
  <c r="J213" i="29"/>
  <c r="BK200" i="29"/>
  <c r="J171" i="29"/>
  <c r="J231" i="30"/>
  <c r="BK204" i="30"/>
  <c r="BK200" i="30"/>
  <c r="J176" i="30"/>
  <c r="J153" i="30"/>
  <c r="BK217" i="30"/>
  <c r="BK189" i="30"/>
  <c r="J174" i="30"/>
  <c r="J164" i="30"/>
  <c r="BK153" i="30"/>
  <c r="BK233" i="30"/>
  <c r="BK223" i="30"/>
  <c r="J208" i="30"/>
  <c r="BK187" i="30"/>
  <c r="J180" i="30"/>
  <c r="BK166" i="30"/>
  <c r="J142" i="30"/>
  <c r="J217" i="30"/>
  <c r="BK208" i="30"/>
  <c r="BK194" i="30"/>
  <c r="J166" i="30"/>
  <c r="J144" i="30"/>
  <c r="BK215" i="31"/>
  <c r="BK197" i="31"/>
  <c r="BK171" i="31"/>
  <c r="BK146" i="31"/>
  <c r="J235" i="31"/>
  <c r="J223" i="31"/>
  <c r="J206" i="31"/>
  <c r="J193" i="31"/>
  <c r="BK184" i="31"/>
  <c r="J173" i="31"/>
  <c r="J161" i="31"/>
  <c r="BK223" i="31"/>
  <c r="J215" i="31"/>
  <c r="J204" i="31"/>
  <c r="BK193" i="31"/>
  <c r="J186" i="31"/>
  <c r="BK175" i="31"/>
  <c r="BK161" i="31"/>
  <c r="J151" i="31"/>
  <c r="J207" i="32"/>
  <c r="J188" i="32"/>
  <c r="J184" i="32"/>
  <c r="BK171" i="32"/>
  <c r="J196" i="32"/>
  <c r="BK173" i="32"/>
  <c r="BK160" i="32"/>
  <c r="J144" i="32"/>
  <c r="BK198" i="32"/>
  <c r="BK184" i="32"/>
  <c r="J162" i="32"/>
  <c r="BK155" i="32"/>
  <c r="BK196" i="32"/>
  <c r="J173" i="32"/>
  <c r="BK158" i="32"/>
  <c r="BK144" i="32"/>
  <c r="BK231" i="33"/>
  <c r="J215" i="33"/>
  <c r="J194" i="33"/>
  <c r="J174" i="33"/>
  <c r="J146" i="33"/>
  <c r="J219" i="33"/>
  <c r="BK200" i="33"/>
  <c r="J176" i="33"/>
  <c r="J155" i="33"/>
  <c r="BK211" i="33"/>
  <c r="BK194" i="33"/>
  <c r="J181" i="33"/>
  <c r="BK174" i="33"/>
  <c r="J157" i="33"/>
  <c r="J235" i="33"/>
  <c r="BK213" i="33"/>
  <c r="BK198" i="33"/>
  <c r="J185" i="33"/>
  <c r="J165" i="33"/>
  <c r="BK155" i="33"/>
  <c r="BK189" i="34"/>
  <c r="J168" i="34"/>
  <c r="BK152" i="34"/>
  <c r="J143" i="34"/>
  <c r="J183" i="34"/>
  <c r="BK168" i="34"/>
  <c r="BK154" i="34"/>
  <c r="BK191" i="34"/>
  <c r="J181" i="34"/>
  <c r="J173" i="34"/>
  <c r="J152" i="34"/>
  <c r="BK143" i="34"/>
  <c r="J231" i="35"/>
  <c r="J219" i="35"/>
  <c r="J209" i="35"/>
  <c r="BK200" i="35"/>
  <c r="BK179" i="35"/>
  <c r="BK167" i="35"/>
  <c r="J153" i="35"/>
  <c r="J144" i="35"/>
  <c r="BK221" i="35"/>
  <c r="BK189" i="35"/>
  <c r="J146" i="35"/>
  <c r="BK215" i="35"/>
  <c r="J200" i="35"/>
  <c r="J189" i="35"/>
  <c r="J179" i="35"/>
  <c r="J148" i="35"/>
  <c r="BK219" i="35"/>
  <c r="J207" i="35"/>
  <c r="BK187" i="35"/>
  <c r="J176" i="35"/>
  <c r="J167" i="35"/>
  <c r="J193" i="36"/>
  <c r="BK173" i="36"/>
  <c r="BK154" i="36"/>
  <c r="BK187" i="36"/>
  <c r="J179" i="36"/>
  <c r="J170" i="36"/>
  <c r="J157" i="36"/>
  <c r="BK191" i="36"/>
  <c r="J177" i="36"/>
  <c r="BK152" i="36"/>
  <c r="BK193" i="36"/>
  <c r="J161" i="36"/>
  <c r="J146" i="36"/>
  <c r="J185" i="37"/>
  <c r="BK164" i="37"/>
  <c r="BK185" i="37"/>
  <c r="J177" i="37"/>
  <c r="J146" i="37"/>
  <c r="BK193" i="37"/>
  <c r="BK175" i="37"/>
  <c r="BK161" i="37"/>
  <c r="BK149" i="37"/>
  <c r="BK140" i="37"/>
  <c r="BK177" i="37"/>
  <c r="J166" i="37"/>
  <c r="BK155" i="37"/>
  <c r="J283" i="2"/>
  <c r="J232" i="2"/>
  <c r="BK224" i="2"/>
  <c r="BK207" i="2"/>
  <c r="J191" i="2"/>
  <c r="J161" i="2"/>
  <c r="BK152" i="2"/>
  <c r="J274" i="2"/>
  <c r="J247" i="2"/>
  <c r="J238" i="2"/>
  <c r="BK230" i="2"/>
  <c r="BK216" i="2"/>
  <c r="J193" i="2"/>
  <c r="BK180" i="2"/>
  <c r="BK168" i="2"/>
  <c r="J150" i="2"/>
  <c r="AS98" i="1"/>
  <c r="AS121" i="1"/>
  <c r="BK291" i="2"/>
  <c r="BK287" i="2"/>
  <c r="J281" i="2"/>
  <c r="BK274" i="2"/>
  <c r="BK268" i="2"/>
  <c r="J266" i="2"/>
  <c r="J264" i="2"/>
  <c r="J260" i="2"/>
  <c r="J255" i="2"/>
  <c r="J251" i="2"/>
  <c r="BK242" i="2"/>
  <c r="BK232" i="2"/>
  <c r="J222" i="2"/>
  <c r="BK211" i="2"/>
  <c r="J203" i="2"/>
  <c r="J197" i="2"/>
  <c r="J187" i="2"/>
  <c r="J180" i="2"/>
  <c r="J168" i="2"/>
  <c r="J457" i="3"/>
  <c r="J441" i="3"/>
  <c r="J435" i="3"/>
  <c r="J429" i="3"/>
  <c r="BK417" i="3"/>
  <c r="BK409" i="3"/>
  <c r="J398" i="3"/>
  <c r="BK388" i="3"/>
  <c r="BK373" i="3"/>
  <c r="BK361" i="3"/>
  <c r="BK353" i="3"/>
  <c r="BK339" i="3"/>
  <c r="J328" i="3"/>
  <c r="BK312" i="3"/>
  <c r="BK292" i="3"/>
  <c r="J274" i="3"/>
  <c r="BK260" i="3"/>
  <c r="BK248" i="3"/>
  <c r="J232" i="3"/>
  <c r="BK220" i="3"/>
  <c r="BK208" i="3"/>
  <c r="BK202" i="3"/>
  <c r="BK192" i="3"/>
  <c r="BK179" i="3"/>
  <c r="J170" i="3"/>
  <c r="J158" i="3"/>
  <c r="BK579" i="3"/>
  <c r="J571" i="3"/>
  <c r="J560" i="3"/>
  <c r="J552" i="3"/>
  <c r="BK535" i="3"/>
  <c r="J517" i="3"/>
  <c r="J509" i="3"/>
  <c r="BK499" i="3"/>
  <c r="BK491" i="3"/>
  <c r="J485" i="3"/>
  <c r="J471" i="3"/>
  <c r="J459" i="3"/>
  <c r="J451" i="3"/>
  <c r="J421" i="3"/>
  <c r="BK394" i="3"/>
  <c r="J380" i="3"/>
  <c r="BK367" i="3"/>
  <c r="J353" i="3"/>
  <c r="BK341" i="3"/>
  <c r="J318" i="3"/>
  <c r="J300" i="3"/>
  <c r="BK280" i="3"/>
  <c r="BK274" i="3"/>
  <c r="BK573" i="3"/>
  <c r="J562" i="3"/>
  <c r="BK548" i="3"/>
  <c r="J535" i="3"/>
  <c r="J523" i="3"/>
  <c r="J507" i="3"/>
  <c r="J497" i="3"/>
  <c r="J487" i="3"/>
  <c r="BK475" i="3"/>
  <c r="J467" i="3"/>
  <c r="BK455" i="3"/>
  <c r="BK437" i="3"/>
  <c r="BK427" i="3"/>
  <c r="J417" i="3"/>
  <c r="J409" i="3"/>
  <c r="BK398" i="3"/>
  <c r="J390" i="3"/>
  <c r="BK384" i="3"/>
  <c r="BK369" i="3"/>
  <c r="BK363" i="3"/>
  <c r="BK349" i="3"/>
  <c r="J339" i="3"/>
  <c r="BK318" i="3"/>
  <c r="J310" i="3"/>
  <c r="BK290" i="3"/>
  <c r="BK282" i="3"/>
  <c r="J272" i="3"/>
  <c r="BK262" i="3"/>
  <c r="J248" i="3"/>
  <c r="BK238" i="3"/>
  <c r="BK232" i="3"/>
  <c r="J218" i="3"/>
  <c r="J208" i="3"/>
  <c r="BK196" i="3"/>
  <c r="BK183" i="3"/>
  <c r="BK170" i="3"/>
  <c r="BK160" i="3"/>
  <c r="J147" i="3"/>
  <c r="J324" i="3"/>
  <c r="BK304" i="3"/>
  <c r="J296" i="3"/>
  <c r="J280" i="3"/>
  <c r="BK256" i="3"/>
  <c r="J234" i="3"/>
  <c r="J224" i="3"/>
  <c r="BK216" i="3"/>
  <c r="J202" i="3"/>
  <c r="BK181" i="3"/>
  <c r="BK162" i="3"/>
  <c r="BK147" i="3"/>
  <c r="BK269" i="4"/>
  <c r="BK244" i="4"/>
  <c r="BK223" i="4"/>
  <c r="BK204" i="4"/>
  <c r="J194" i="4"/>
  <c r="J183" i="4"/>
  <c r="BK166" i="4"/>
  <c r="BK149" i="4"/>
  <c r="BK265" i="4"/>
  <c r="J257" i="4"/>
  <c r="J238" i="4"/>
  <c r="BK229" i="4"/>
  <c r="J189" i="4"/>
  <c r="J179" i="4"/>
  <c r="J171" i="4"/>
  <c r="BK154" i="4"/>
  <c r="BK263" i="4"/>
  <c r="BK246" i="4"/>
  <c r="BK233" i="4"/>
  <c r="BK206" i="4"/>
  <c r="BK196" i="4"/>
  <c r="BK162" i="4"/>
  <c r="J277" i="4"/>
  <c r="J265" i="4"/>
  <c r="BK250" i="4"/>
  <c r="J225" i="4"/>
  <c r="BK214" i="4"/>
  <c r="J200" i="4"/>
  <c r="BK171" i="4"/>
  <c r="BK152" i="4"/>
  <c r="J229" i="5"/>
  <c r="J218" i="5"/>
  <c r="J211" i="5"/>
  <c r="J203" i="5"/>
  <c r="J193" i="5"/>
  <c r="BK174" i="5"/>
  <c r="J159" i="5"/>
  <c r="J142" i="5"/>
  <c r="BK205" i="5"/>
  <c r="J195" i="5"/>
  <c r="BK187" i="5"/>
  <c r="BK166" i="5"/>
  <c r="BK151" i="5"/>
  <c r="J233" i="5"/>
  <c r="BK213" i="5"/>
  <c r="BK191" i="5"/>
  <c r="BK178" i="5"/>
  <c r="BK168" i="5"/>
  <c r="J149" i="5"/>
  <c r="BK235" i="5"/>
  <c r="J221" i="5"/>
  <c r="BK201" i="5"/>
  <c r="BK170" i="5"/>
  <c r="BK153" i="5"/>
  <c r="J595" i="6"/>
  <c r="J583" i="6"/>
  <c r="J568" i="6"/>
  <c r="BK549" i="6"/>
  <c r="BK547" i="6"/>
  <c r="J537" i="6"/>
  <c r="BK529" i="6"/>
  <c r="J523" i="6"/>
  <c r="J497" i="6"/>
  <c r="J481" i="6"/>
  <c r="J473" i="6"/>
  <c r="J465" i="6"/>
  <c r="J449" i="6"/>
  <c r="J437" i="6"/>
  <c r="BK425" i="6"/>
  <c r="J414" i="6"/>
  <c r="BK396" i="6"/>
  <c r="BK390" i="6"/>
  <c r="BK381" i="6"/>
  <c r="J377" i="6"/>
  <c r="J365" i="6"/>
  <c r="J359" i="6"/>
  <c r="J341" i="6"/>
  <c r="BK326" i="6"/>
  <c r="J320" i="6"/>
  <c r="BK304" i="6"/>
  <c r="J294" i="6"/>
  <c r="J282" i="6"/>
  <c r="J270" i="6"/>
  <c r="BK258" i="6"/>
  <c r="J250" i="6"/>
  <c r="BK242" i="6"/>
  <c r="J230" i="6"/>
  <c r="J222" i="6"/>
  <c r="J200" i="6"/>
  <c r="J181" i="6"/>
  <c r="BK172" i="6"/>
  <c r="BK166" i="6"/>
  <c r="J156" i="6"/>
  <c r="J149" i="6"/>
  <c r="J589" i="6"/>
  <c r="BK576" i="6"/>
  <c r="BK570" i="6"/>
  <c r="BK556" i="6"/>
  <c r="BK535" i="6"/>
  <c r="J527" i="6"/>
  <c r="BK517" i="6"/>
  <c r="J495" i="6"/>
  <c r="J485" i="6"/>
  <c r="BK477" i="6"/>
  <c r="J453" i="6"/>
  <c r="BK437" i="6"/>
  <c r="BK423" i="6"/>
  <c r="BK408" i="6"/>
  <c r="J384" i="6"/>
  <c r="J373" i="6"/>
  <c r="J361" i="6"/>
  <c r="J355" i="6"/>
  <c r="J349" i="6"/>
  <c r="J345" i="6"/>
  <c r="J330" i="6"/>
  <c r="BK318" i="6"/>
  <c r="J304" i="6"/>
  <c r="BK288" i="6"/>
  <c r="J278" i="6"/>
  <c r="BK260" i="6"/>
  <c r="J242" i="6"/>
  <c r="BK230" i="6"/>
  <c r="J212" i="6"/>
  <c r="J202" i="6"/>
  <c r="BK188" i="6"/>
  <c r="J174" i="6"/>
  <c r="BK160" i="6"/>
  <c r="J591" i="6"/>
  <c r="BK583" i="6"/>
  <c r="J566" i="6"/>
  <c r="J560" i="6"/>
  <c r="BK545" i="6"/>
  <c r="J531" i="6"/>
  <c r="BK511" i="6"/>
  <c r="J501" i="6"/>
  <c r="J489" i="6"/>
  <c r="BK465" i="6"/>
  <c r="BK453" i="6"/>
  <c r="BK441" i="6"/>
  <c r="J429" i="6"/>
  <c r="BK406" i="6"/>
  <c r="BK398" i="6"/>
  <c r="J381" i="6"/>
  <c r="J363" i="6"/>
  <c r="BK343" i="6"/>
  <c r="BK330" i="6"/>
  <c r="J306" i="6"/>
  <c r="BK294" i="6"/>
  <c r="J280" i="6"/>
  <c r="J268" i="6"/>
  <c r="J252" i="6"/>
  <c r="J228" i="6"/>
  <c r="J210" i="6"/>
  <c r="BK196" i="6"/>
  <c r="J170" i="6"/>
  <c r="J160" i="6"/>
  <c r="BK154" i="6"/>
  <c r="BK566" i="6"/>
  <c r="J551" i="6"/>
  <c r="BK523" i="6"/>
  <c r="BK507" i="6"/>
  <c r="BK501" i="6"/>
  <c r="BK485" i="6"/>
  <c r="BK471" i="6"/>
  <c r="J461" i="6"/>
  <c r="BK443" i="6"/>
  <c r="J431" i="6"/>
  <c r="J416" i="6"/>
  <c r="J410" i="6"/>
  <c r="J398" i="6"/>
  <c r="J386" i="6"/>
  <c r="BK367" i="6"/>
  <c r="J347" i="6"/>
  <c r="BK332" i="6"/>
  <c r="J316" i="6"/>
  <c r="BK298" i="6"/>
  <c r="BK284" i="6"/>
  <c r="BK268" i="6"/>
  <c r="J246" i="6"/>
  <c r="BK220" i="6"/>
  <c r="BK210" i="6"/>
  <c r="J196" i="6"/>
  <c r="BK190" i="6"/>
  <c r="BK281" i="7"/>
  <c r="J269" i="7"/>
  <c r="BK232" i="7"/>
  <c r="BK218" i="7"/>
  <c r="J205" i="7"/>
  <c r="J193" i="7"/>
  <c r="BK173" i="7"/>
  <c r="BK289" i="7"/>
  <c r="J273" i="7"/>
  <c r="J253" i="7"/>
  <c r="BK238" i="7"/>
  <c r="BK216" i="7"/>
  <c r="J191" i="7"/>
  <c r="J167" i="7"/>
  <c r="BK150" i="7"/>
  <c r="BK287" i="7"/>
  <c r="BK262" i="7"/>
  <c r="BK253" i="7"/>
  <c r="BK245" i="7"/>
  <c r="J232" i="7"/>
  <c r="J218" i="7"/>
  <c r="J201" i="7"/>
  <c r="J189" i="7"/>
  <c r="BK183" i="7"/>
  <c r="J173" i="7"/>
  <c r="BK187" i="7"/>
  <c r="BK157" i="7"/>
  <c r="J267" i="8"/>
  <c r="J257" i="8"/>
  <c r="J249" i="8"/>
  <c r="J240" i="8"/>
  <c r="J231" i="8"/>
  <c r="BK222" i="8"/>
  <c r="J214" i="8"/>
  <c r="BK197" i="8"/>
  <c r="BK189" i="8"/>
  <c r="BK176" i="8"/>
  <c r="J157" i="8"/>
  <c r="BK261" i="8"/>
  <c r="BK238" i="8"/>
  <c r="BK206" i="8"/>
  <c r="BK183" i="8"/>
  <c r="J176" i="8"/>
  <c r="J152" i="8"/>
  <c r="BK257" i="8"/>
  <c r="BK249" i="8"/>
  <c r="J238" i="8"/>
  <c r="BK228" i="8"/>
  <c r="J216" i="8"/>
  <c r="J202" i="8"/>
  <c r="J189" i="8"/>
  <c r="J169" i="8"/>
  <c r="BK154" i="8"/>
  <c r="BK224" i="8"/>
  <c r="J212" i="8"/>
  <c r="J200" i="8"/>
  <c r="BK174" i="8"/>
  <c r="BK157" i="8"/>
  <c r="J263" i="9"/>
  <c r="J253" i="9"/>
  <c r="J244" i="9"/>
  <c r="J233" i="9"/>
  <c r="J224" i="9"/>
  <c r="BK208" i="9"/>
  <c r="J195" i="9"/>
  <c r="BK187" i="9"/>
  <c r="BK167" i="9"/>
  <c r="BK150" i="9"/>
  <c r="J261" i="9"/>
  <c r="BK255" i="9"/>
  <c r="J230" i="9"/>
  <c r="J218" i="9"/>
  <c r="J185" i="9"/>
  <c r="BK163" i="9"/>
  <c r="BK157" i="9"/>
  <c r="BK244" i="9"/>
  <c r="J228" i="9"/>
  <c r="BK214" i="9"/>
  <c r="J199" i="9"/>
  <c r="BK185" i="9"/>
  <c r="J171" i="9"/>
  <c r="BK152" i="9"/>
  <c r="J238" i="9"/>
  <c r="BK212" i="9"/>
  <c r="J193" i="9"/>
  <c r="J176" i="9"/>
  <c r="J150" i="9"/>
  <c r="BK575" i="10"/>
  <c r="BK564" i="10"/>
  <c r="J556" i="10"/>
  <c r="J533" i="10"/>
  <c r="BK515" i="10"/>
  <c r="BK501" i="10"/>
  <c r="BK487" i="10"/>
  <c r="BK477" i="10"/>
  <c r="J455" i="10"/>
  <c r="BK441" i="10"/>
  <c r="J423" i="10"/>
  <c r="J398" i="10"/>
  <c r="BK384" i="10"/>
  <c r="J365" i="10"/>
  <c r="BK326" i="10"/>
  <c r="BK312" i="10"/>
  <c r="BK292" i="10"/>
  <c r="J274" i="10"/>
  <c r="BK266" i="10"/>
  <c r="BK254" i="10"/>
  <c r="BK248" i="10"/>
  <c r="J240" i="10"/>
  <c r="J232" i="10"/>
  <c r="J220" i="10"/>
  <c r="BK188" i="10"/>
  <c r="BK162" i="10"/>
  <c r="BK567" i="10"/>
  <c r="BK548" i="10"/>
  <c r="BK537" i="10"/>
  <c r="BK521" i="10"/>
  <c r="J511" i="10"/>
  <c r="BK499" i="10"/>
  <c r="J487" i="10"/>
  <c r="J477" i="10"/>
  <c r="J469" i="10"/>
  <c r="BK461" i="10"/>
  <c r="BK429" i="10"/>
  <c r="BK418" i="10"/>
  <c r="BK410" i="10"/>
  <c r="J400" i="10"/>
  <c r="BK378" i="10"/>
  <c r="BK365" i="10"/>
  <c r="BK359" i="10"/>
  <c r="BK351" i="10"/>
  <c r="J334" i="10"/>
  <c r="BK316" i="10"/>
  <c r="J302" i="10"/>
  <c r="J286" i="10"/>
  <c r="J268" i="10"/>
  <c r="J208" i="10"/>
  <c r="BK192" i="10"/>
  <c r="J177" i="10"/>
  <c r="BK164" i="10"/>
  <c r="J156" i="10"/>
  <c r="BK533" i="10"/>
  <c r="J513" i="10"/>
  <c r="BK485" i="10"/>
  <c r="J473" i="10"/>
  <c r="J461" i="10"/>
  <c r="J449" i="10"/>
  <c r="J439" i="10"/>
  <c r="BK425" i="10"/>
  <c r="J410" i="10"/>
  <c r="BK398" i="10"/>
  <c r="BK388" i="10"/>
  <c r="J375" i="10"/>
  <c r="BK349" i="10"/>
  <c r="BK334" i="10"/>
  <c r="BK328" i="10"/>
  <c r="BK320" i="10"/>
  <c r="J312" i="10"/>
  <c r="J300" i="10"/>
  <c r="BK282" i="10"/>
  <c r="J266" i="10"/>
  <c r="BK220" i="10"/>
  <c r="BK214" i="10"/>
  <c r="J204" i="10"/>
  <c r="J188" i="10"/>
  <c r="J170" i="10"/>
  <c r="J152" i="10"/>
  <c r="BK571" i="10"/>
  <c r="J562" i="10"/>
  <c r="BK552" i="10"/>
  <c r="J546" i="10"/>
  <c r="BK535" i="10"/>
  <c r="BK513" i="10"/>
  <c r="J505" i="10"/>
  <c r="BK467" i="10"/>
  <c r="BK443" i="10"/>
  <c r="J435" i="10"/>
  <c r="BK400" i="10"/>
  <c r="J388" i="10"/>
  <c r="BK369" i="10"/>
  <c r="BK357" i="10"/>
  <c r="BK347" i="10"/>
  <c r="J341" i="10"/>
  <c r="BK314" i="10"/>
  <c r="BK300" i="10"/>
  <c r="BK276" i="10"/>
  <c r="BK262" i="10"/>
  <c r="J254" i="10"/>
  <c r="J248" i="10"/>
  <c r="BK240" i="10"/>
  <c r="BK232" i="10"/>
  <c r="BK224" i="10"/>
  <c r="J216" i="10"/>
  <c r="BK200" i="10"/>
  <c r="J190" i="10"/>
  <c r="J172" i="10"/>
  <c r="BK154" i="10"/>
  <c r="J283" i="11"/>
  <c r="BK269" i="11"/>
  <c r="BK254" i="11"/>
  <c r="BK245" i="11"/>
  <c r="BK228" i="11"/>
  <c r="BK212" i="11"/>
  <c r="J197" i="11"/>
  <c r="BK176" i="11"/>
  <c r="J169" i="11"/>
  <c r="BK146" i="11"/>
  <c r="BK283" i="11"/>
  <c r="J263" i="11"/>
  <c r="J245" i="11"/>
  <c r="BK234" i="11"/>
  <c r="J220" i="11"/>
  <c r="J199" i="11"/>
  <c r="J180" i="11"/>
  <c r="BK150" i="11"/>
  <c r="BK271" i="11"/>
  <c r="BK259" i="11"/>
  <c r="BK237" i="11"/>
  <c r="J222" i="11"/>
  <c r="BK208" i="11"/>
  <c r="BK191" i="11"/>
  <c r="J171" i="11"/>
  <c r="BK154" i="11"/>
  <c r="BK279" i="11"/>
  <c r="BK256" i="11"/>
  <c r="J239" i="11"/>
  <c r="J228" i="11"/>
  <c r="J212" i="11"/>
  <c r="BK197" i="11"/>
  <c r="J191" i="11"/>
  <c r="BK178" i="11"/>
  <c r="J159" i="11"/>
  <c r="J150" i="11"/>
  <c r="J567" i="12"/>
  <c r="BK552" i="12"/>
  <c r="J540" i="12"/>
  <c r="J529" i="12"/>
  <c r="BK505" i="12"/>
  <c r="BK493" i="12"/>
  <c r="BK475" i="12"/>
  <c r="J461" i="12"/>
  <c r="BK447" i="12"/>
  <c r="J427" i="12"/>
  <c r="J421" i="12"/>
  <c r="J396" i="12"/>
  <c r="J384" i="12"/>
  <c r="BK365" i="12"/>
  <c r="BK347" i="12"/>
  <c r="BK328" i="12"/>
  <c r="J316" i="12"/>
  <c r="J302" i="12"/>
  <c r="BK292" i="12"/>
  <c r="J284" i="12"/>
  <c r="J272" i="12"/>
  <c r="J260" i="12"/>
  <c r="J244" i="12"/>
  <c r="BK228" i="12"/>
  <c r="BK212" i="12"/>
  <c r="J206" i="12"/>
  <c r="BK196" i="12"/>
  <c r="J181" i="12"/>
  <c r="J166" i="12"/>
  <c r="BK154" i="12"/>
  <c r="BK567" i="12"/>
  <c r="BK561" i="12"/>
  <c r="J546" i="12"/>
  <c r="J533" i="12"/>
  <c r="BK521" i="12"/>
  <c r="J507" i="12"/>
  <c r="BK495" i="12"/>
  <c r="J481" i="12"/>
  <c r="J475" i="12"/>
  <c r="BK459" i="12"/>
  <c r="J443" i="12"/>
  <c r="BK413" i="12"/>
  <c r="BK398" i="12"/>
  <c r="J377" i="12"/>
  <c r="J361" i="12"/>
  <c r="BK326" i="12"/>
  <c r="BK306" i="12"/>
  <c r="BK284" i="12"/>
  <c r="J264" i="12"/>
  <c r="J250" i="12"/>
  <c r="BK232" i="12"/>
  <c r="BK218" i="12"/>
  <c r="BK200" i="12"/>
  <c r="J188" i="12"/>
  <c r="BK158" i="12"/>
  <c r="BK569" i="12"/>
  <c r="J552" i="12"/>
  <c r="J515" i="12"/>
  <c r="J501" i="12"/>
  <c r="J483" i="12"/>
  <c r="J467" i="12"/>
  <c r="J445" i="12"/>
  <c r="BK425" i="12"/>
  <c r="BK411" i="12"/>
  <c r="BK402" i="12"/>
  <c r="BK377" i="12"/>
  <c r="J363" i="12"/>
  <c r="BK355" i="12"/>
  <c r="J345" i="12"/>
  <c r="J340" i="12"/>
  <c r="J332" i="12"/>
  <c r="J318" i="12"/>
  <c r="J304" i="12"/>
  <c r="BK288" i="12"/>
  <c r="BK266" i="12"/>
  <c r="J256" i="12"/>
  <c r="BK238" i="12"/>
  <c r="BK226" i="12"/>
  <c r="BK206" i="12"/>
  <c r="J190" i="12"/>
  <c r="BK170" i="12"/>
  <c r="BK156" i="12"/>
  <c r="BK544" i="12"/>
  <c r="J525" i="12"/>
  <c r="J513" i="12"/>
  <c r="BK487" i="12"/>
  <c r="BK471" i="12"/>
  <c r="BK453" i="12"/>
  <c r="J447" i="12"/>
  <c r="J431" i="12"/>
  <c r="BK421" i="12"/>
  <c r="J398" i="12"/>
  <c r="BK386" i="12"/>
  <c r="J365" i="12"/>
  <c r="J351" i="12"/>
  <c r="J343" i="12"/>
  <c r="J328" i="12"/>
  <c r="J310" i="12"/>
  <c r="BK298" i="12"/>
  <c r="J280" i="12"/>
  <c r="J270" i="12"/>
  <c r="BK248" i="12"/>
  <c r="J236" i="12"/>
  <c r="BK224" i="12"/>
  <c r="J196" i="12"/>
  <c r="BK172" i="12"/>
  <c r="J162" i="12"/>
  <c r="BK152" i="12"/>
  <c r="BK295" i="13"/>
  <c r="J277" i="13"/>
  <c r="J260" i="13"/>
  <c r="J245" i="13"/>
  <c r="J232" i="13"/>
  <c r="J209" i="13"/>
  <c r="BK199" i="13"/>
  <c r="J187" i="13"/>
  <c r="BK176" i="13"/>
  <c r="BK159" i="13"/>
  <c r="BK154" i="13"/>
  <c r="BK148" i="13"/>
  <c r="BK297" i="13"/>
  <c r="J281" i="13"/>
  <c r="BK260" i="13"/>
  <c r="J240" i="13"/>
  <c r="BK228" i="13"/>
  <c r="J211" i="13"/>
  <c r="J197" i="13"/>
  <c r="J189" i="13"/>
  <c r="J161" i="13"/>
  <c r="J293" i="13"/>
  <c r="BK279" i="13"/>
  <c r="BK264" i="13"/>
  <c r="J222" i="13"/>
  <c r="BK214" i="13"/>
  <c r="BK169" i="13"/>
  <c r="J159" i="13"/>
  <c r="BK273" i="13"/>
  <c r="J251" i="13"/>
  <c r="BK240" i="13"/>
  <c r="J226" i="13"/>
  <c r="J207" i="13"/>
  <c r="BK197" i="13"/>
  <c r="BK185" i="13"/>
  <c r="J176" i="13"/>
  <c r="J150" i="13"/>
  <c r="BK259" i="14"/>
  <c r="BK235" i="14"/>
  <c r="BK232" i="14"/>
  <c r="J226" i="14"/>
  <c r="BK214" i="14"/>
  <c r="BK208" i="14"/>
  <c r="J189" i="14"/>
  <c r="J154" i="14"/>
  <c r="BK146" i="14"/>
  <c r="J249" i="14"/>
  <c r="J220" i="14"/>
  <c r="BK212" i="14"/>
  <c r="BK197" i="14"/>
  <c r="J163" i="14"/>
  <c r="BK265" i="14"/>
  <c r="J240" i="14"/>
  <c r="BK226" i="14"/>
  <c r="BK206" i="14"/>
  <c r="BK193" i="14"/>
  <c r="BK185" i="14"/>
  <c r="J176" i="14"/>
  <c r="J161" i="14"/>
  <c r="BK263" i="14"/>
  <c r="J255" i="14"/>
  <c r="J247" i="14"/>
  <c r="J235" i="14"/>
  <c r="J204" i="14"/>
  <c r="BK180" i="14"/>
  <c r="BK169" i="14"/>
  <c r="BK148" i="14"/>
  <c r="J581" i="15"/>
  <c r="BK560" i="15"/>
  <c r="J535" i="15"/>
  <c r="BK525" i="15"/>
  <c r="J511" i="15"/>
  <c r="BK497" i="15"/>
  <c r="BK491" i="15"/>
  <c r="BK477" i="15"/>
  <c r="J459" i="15"/>
  <c r="BK447" i="15"/>
  <c r="BK418" i="15"/>
  <c r="BK402" i="15"/>
  <c r="BK393" i="15"/>
  <c r="BK377" i="15"/>
  <c r="BK367" i="15"/>
  <c r="BK352" i="15"/>
  <c r="J338" i="15"/>
  <c r="BK324" i="15"/>
  <c r="BK310" i="15"/>
  <c r="BK296" i="15"/>
  <c r="BK276" i="15"/>
  <c r="J270" i="15"/>
  <c r="BK252" i="15"/>
  <c r="BK244" i="15"/>
  <c r="BK224" i="15"/>
  <c r="BK200" i="15"/>
  <c r="J192" i="15"/>
  <c r="BK177" i="15"/>
  <c r="J147" i="15"/>
  <c r="J587" i="15"/>
  <c r="J576" i="15"/>
  <c r="J558" i="15"/>
  <c r="J553" i="15"/>
  <c r="J543" i="15"/>
  <c r="BK533" i="15"/>
  <c r="J513" i="15"/>
  <c r="J497" i="15"/>
  <c r="J465" i="15"/>
  <c r="J439" i="15"/>
  <c r="J434" i="15"/>
  <c r="J418" i="15"/>
  <c r="J385" i="15"/>
  <c r="J377" i="15"/>
  <c r="BK361" i="15"/>
  <c r="BK344" i="15"/>
  <c r="J336" i="15"/>
  <c r="J330" i="15"/>
  <c r="BK304" i="15"/>
  <c r="J290" i="15"/>
  <c r="J276" i="15"/>
  <c r="BK250" i="15"/>
  <c r="BK240" i="15"/>
  <c r="J224" i="15"/>
  <c r="J216" i="15"/>
  <c r="BK172" i="15"/>
  <c r="J152" i="15"/>
  <c r="J583" i="15"/>
  <c r="BK568" i="15"/>
  <c r="J556" i="15"/>
  <c r="BK537" i="15"/>
  <c r="J523" i="15"/>
  <c r="BK511" i="15"/>
  <c r="J505" i="15"/>
  <c r="J475" i="15"/>
  <c r="J453" i="15"/>
  <c r="BK436" i="15"/>
  <c r="BK426" i="15"/>
  <c r="J414" i="15"/>
  <c r="J402" i="15"/>
  <c r="BK385" i="15"/>
  <c r="J361" i="15"/>
  <c r="J344" i="15"/>
  <c r="BK318" i="15"/>
  <c r="J306" i="15"/>
  <c r="BK280" i="15"/>
  <c r="BK268" i="15"/>
  <c r="J258" i="15"/>
  <c r="BK234" i="15"/>
  <c r="BK226" i="15"/>
  <c r="J212" i="15"/>
  <c r="BK202" i="15"/>
  <c r="BK181" i="15"/>
  <c r="BK166" i="15"/>
  <c r="BK152" i="15"/>
  <c r="BK572" i="15"/>
  <c r="BK553" i="15"/>
  <c r="BK531" i="15"/>
  <c r="BK507" i="15"/>
  <c r="BK489" i="15"/>
  <c r="BK479" i="15"/>
  <c r="J473" i="15"/>
  <c r="BK455" i="15"/>
  <c r="BK443" i="15"/>
  <c r="J430" i="15"/>
  <c r="BK416" i="15"/>
  <c r="BK395" i="15"/>
  <c r="J381" i="15"/>
  <c r="BK369" i="15"/>
  <c r="BK354" i="15"/>
  <c r="J316" i="15"/>
  <c r="J308" i="15"/>
  <c r="J288" i="15"/>
  <c r="BK260" i="15"/>
  <c r="J240" i="15"/>
  <c r="J234" i="15"/>
  <c r="BK214" i="15"/>
  <c r="BK204" i="15"/>
  <c r="BK190" i="15"/>
  <c r="J175" i="15"/>
  <c r="J160" i="15"/>
  <c r="J261" i="16"/>
  <c r="BK242" i="16"/>
  <c r="J225" i="16"/>
  <c r="BK203" i="16"/>
  <c r="J192" i="16"/>
  <c r="J180" i="16"/>
  <c r="BK151" i="16"/>
  <c r="BK146" i="16"/>
  <c r="J242" i="16"/>
  <c r="J232" i="16"/>
  <c r="J219" i="16"/>
  <c r="BK199" i="16"/>
  <c r="BK182" i="16"/>
  <c r="J170" i="16"/>
  <c r="BK261" i="16"/>
  <c r="J247" i="16"/>
  <c r="BK225" i="16"/>
  <c r="J215" i="16"/>
  <c r="J207" i="16"/>
  <c r="BK172" i="16"/>
  <c r="J159" i="16"/>
  <c r="BK247" i="16"/>
  <c r="J213" i="16"/>
  <c r="J205" i="16"/>
  <c r="BK190" i="16"/>
  <c r="J176" i="16"/>
  <c r="J166" i="16"/>
  <c r="J144" i="16"/>
  <c r="J219" i="17"/>
  <c r="J213" i="17"/>
  <c r="J205" i="17"/>
  <c r="BK195" i="17"/>
  <c r="BK188" i="17"/>
  <c r="BK184" i="17"/>
  <c r="BK153" i="17"/>
  <c r="BK241" i="17"/>
  <c r="J231" i="17"/>
  <c r="BK209" i="17"/>
  <c r="BK186" i="17"/>
  <c r="BK171" i="17"/>
  <c r="J241" i="17"/>
  <c r="BK233" i="17"/>
  <c r="BK207" i="17"/>
  <c r="BK190" i="17"/>
  <c r="J176" i="17"/>
  <c r="J153" i="17"/>
  <c r="BK239" i="17"/>
  <c r="BK221" i="17"/>
  <c r="J211" i="17"/>
  <c r="J184" i="17"/>
  <c r="J167" i="17"/>
  <c r="BK160" i="17"/>
  <c r="J146" i="17"/>
  <c r="BK559" i="18"/>
  <c r="BK538" i="18"/>
  <c r="J511" i="18"/>
  <c r="BK499" i="18"/>
  <c r="BK485" i="18"/>
  <c r="BK473" i="18"/>
  <c r="BK455" i="18"/>
  <c r="BK439" i="18"/>
  <c r="BK423" i="18"/>
  <c r="J402" i="18"/>
  <c r="J374" i="18"/>
  <c r="BK355" i="18"/>
  <c r="BK339" i="18"/>
  <c r="BK318" i="18"/>
  <c r="BK304" i="18"/>
  <c r="BK282" i="18"/>
  <c r="BK268" i="18"/>
  <c r="J246" i="18"/>
  <c r="J202" i="18"/>
  <c r="J166" i="18"/>
  <c r="J156" i="18"/>
  <c r="BK565" i="18"/>
  <c r="BK555" i="18"/>
  <c r="J546" i="18"/>
  <c r="BK529" i="18"/>
  <c r="BK511" i="18"/>
  <c r="J495" i="18"/>
  <c r="J481" i="18"/>
  <c r="J469" i="18"/>
  <c r="J453" i="18"/>
  <c r="J378" i="18"/>
  <c r="J353" i="18"/>
  <c r="J339" i="18"/>
  <c r="J330" i="18"/>
  <c r="BK320" i="18"/>
  <c r="J306" i="18"/>
  <c r="J294" i="18"/>
  <c r="J286" i="18"/>
  <c r="BK242" i="18"/>
  <c r="BK234" i="18"/>
  <c r="J226" i="18"/>
  <c r="J212" i="18"/>
  <c r="J204" i="18"/>
  <c r="BK192" i="18"/>
  <c r="J181" i="18"/>
  <c r="BK170" i="18"/>
  <c r="BK156" i="18"/>
  <c r="J147" i="18"/>
  <c r="BK552" i="18"/>
  <c r="J538" i="18"/>
  <c r="BK521" i="18"/>
  <c r="BK509" i="18"/>
  <c r="J485" i="18"/>
  <c r="BK465" i="18"/>
  <c r="BK453" i="18"/>
  <c r="J439" i="18"/>
  <c r="J425" i="18"/>
  <c r="BK408" i="18"/>
  <c r="J400" i="18"/>
  <c r="J394" i="18"/>
  <c r="J382" i="18"/>
  <c r="J369" i="18"/>
  <c r="BK337" i="18"/>
  <c r="J324" i="18"/>
  <c r="BK306" i="18"/>
  <c r="J280" i="18"/>
  <c r="BK270" i="18"/>
  <c r="BK258" i="18"/>
  <c r="BK226" i="18"/>
  <c r="BK210" i="18"/>
  <c r="J192" i="18"/>
  <c r="BK164" i="18"/>
  <c r="BK147" i="18"/>
  <c r="BK546" i="18"/>
  <c r="J529" i="18"/>
  <c r="J523" i="18"/>
  <c r="BK505" i="18"/>
  <c r="J497" i="18"/>
  <c r="BK483" i="18"/>
  <c r="J465" i="18"/>
  <c r="J455" i="18"/>
  <c r="BK431" i="18"/>
  <c r="J419" i="18"/>
  <c r="BK402" i="18"/>
  <c r="BK398" i="18"/>
  <c r="BK390" i="18"/>
  <c r="J380" i="18"/>
  <c r="J363" i="18"/>
  <c r="J357" i="18"/>
  <c r="BK343" i="18"/>
  <c r="BK335" i="18"/>
  <c r="J314" i="18"/>
  <c r="BK300" i="18"/>
  <c r="BK294" i="18"/>
  <c r="J282" i="18"/>
  <c r="J266" i="18"/>
  <c r="J252" i="18"/>
  <c r="J242" i="18"/>
  <c r="J232" i="18"/>
  <c r="BK222" i="18"/>
  <c r="BK208" i="18"/>
  <c r="BK204" i="18"/>
  <c r="BK188" i="18"/>
  <c r="J170" i="18"/>
  <c r="J158" i="18"/>
  <c r="J210" i="19"/>
  <c r="BK200" i="19"/>
  <c r="J173" i="19"/>
  <c r="J153" i="19"/>
  <c r="BK243" i="19"/>
  <c r="BK237" i="19"/>
  <c r="BK226" i="19"/>
  <c r="BK220" i="19"/>
  <c r="J208" i="19"/>
  <c r="J202" i="19"/>
  <c r="J194" i="19"/>
  <c r="J185" i="19"/>
  <c r="J175" i="19"/>
  <c r="J162" i="19"/>
  <c r="J149" i="19"/>
  <c r="J241" i="19"/>
  <c r="J235" i="19"/>
  <c r="J226" i="19"/>
  <c r="J220" i="19"/>
  <c r="BK202" i="19"/>
  <c r="BK194" i="19"/>
  <c r="BK183" i="19"/>
  <c r="J177" i="19"/>
  <c r="BK171" i="19"/>
  <c r="J147" i="19"/>
  <c r="J151" i="19"/>
  <c r="J367" i="20"/>
  <c r="J348" i="20"/>
  <c r="BK342" i="20"/>
  <c r="BK312" i="20"/>
  <c r="J297" i="20"/>
  <c r="J287" i="20"/>
  <c r="J254" i="20"/>
  <c r="J238" i="20"/>
  <c r="J228" i="20"/>
  <c r="J214" i="20"/>
  <c r="BK200" i="20"/>
  <c r="BK175" i="20"/>
  <c r="J152" i="20"/>
  <c r="BK379" i="20"/>
  <c r="J364" i="20"/>
  <c r="BK350" i="20"/>
  <c r="J342" i="20"/>
  <c r="BK332" i="20"/>
  <c r="J318" i="20"/>
  <c r="BK302" i="20"/>
  <c r="BK275" i="20"/>
  <c r="BK269" i="20"/>
  <c r="BK260" i="20"/>
  <c r="BK240" i="20"/>
  <c r="BK228" i="20"/>
  <c r="BK210" i="20"/>
  <c r="BK188" i="20"/>
  <c r="BK169" i="20"/>
  <c r="BK150" i="20"/>
  <c r="J373" i="20"/>
  <c r="J360" i="20"/>
  <c r="J338" i="20"/>
  <c r="J324" i="20"/>
  <c r="BK318" i="20"/>
  <c r="J308" i="20"/>
  <c r="BK289" i="20"/>
  <c r="J279" i="20"/>
  <c r="BK273" i="20"/>
  <c r="J265" i="20"/>
  <c r="BK262" i="20"/>
  <c r="J240" i="20"/>
  <c r="BK226" i="20"/>
  <c r="J208" i="20"/>
  <c r="BK202" i="20"/>
  <c r="J190" i="20"/>
  <c r="BK173" i="20"/>
  <c r="J162" i="20"/>
  <c r="J379" i="20"/>
  <c r="J369" i="20"/>
  <c r="J358" i="20"/>
  <c r="J336" i="20"/>
  <c r="J322" i="20"/>
  <c r="J289" i="20"/>
  <c r="J269" i="20"/>
  <c r="J244" i="20"/>
  <c r="BK212" i="20"/>
  <c r="BK198" i="20"/>
  <c r="J184" i="20"/>
  <c r="J166" i="20"/>
  <c r="J145" i="20"/>
  <c r="J257" i="21"/>
  <c r="BK237" i="21"/>
  <c r="J214" i="21"/>
  <c r="J204" i="21"/>
  <c r="J147" i="21"/>
  <c r="BK251" i="21"/>
  <c r="BK240" i="21"/>
  <c r="J222" i="21"/>
  <c r="J197" i="21"/>
  <c r="BK185" i="21"/>
  <c r="J169" i="21"/>
  <c r="BK149" i="21"/>
  <c r="J255" i="21"/>
  <c r="BK230" i="21"/>
  <c r="J216" i="21"/>
  <c r="BK204" i="21"/>
  <c r="BK193" i="21"/>
  <c r="J178" i="21"/>
  <c r="BK163" i="21"/>
  <c r="J269" i="21"/>
  <c r="J251" i="21"/>
  <c r="J237" i="21"/>
  <c r="J226" i="21"/>
  <c r="J199" i="21"/>
  <c r="BK178" i="21"/>
  <c r="J159" i="21"/>
  <c r="J360" i="22"/>
  <c r="BK337" i="22"/>
  <c r="J327" i="22"/>
  <c r="J302" i="22"/>
  <c r="BK280" i="22"/>
  <c r="J270" i="22"/>
  <c r="BK254" i="22"/>
  <c r="J242" i="22"/>
  <c r="J234" i="22"/>
  <c r="J192" i="22"/>
  <c r="BK167" i="22"/>
  <c r="BK154" i="22"/>
  <c r="BK417" i="22"/>
  <c r="BK394" i="22"/>
  <c r="BK374" i="22"/>
  <c r="BK354" i="22"/>
  <c r="BK344" i="22"/>
  <c r="J319" i="22"/>
  <c r="BK298" i="22"/>
  <c r="J290" i="22"/>
  <c r="BK270" i="22"/>
  <c r="BK252" i="22"/>
  <c r="BK212" i="22"/>
  <c r="BK192" i="22"/>
  <c r="J173" i="22"/>
  <c r="BK162" i="22"/>
  <c r="BK407" i="22"/>
  <c r="BK397" i="22"/>
  <c r="BK368" i="22"/>
  <c r="J358" i="22"/>
  <c r="J341" i="22"/>
  <c r="J325" i="22"/>
  <c r="J311" i="22"/>
  <c r="J288" i="22"/>
  <c r="J244" i="22"/>
  <c r="J228" i="22"/>
  <c r="BK218" i="22"/>
  <c r="BK200" i="22"/>
  <c r="J188" i="22"/>
  <c r="BK173" i="22"/>
  <c r="J156" i="22"/>
  <c r="J147" i="22"/>
  <c r="J423" i="22"/>
  <c r="J399" i="22"/>
  <c r="J388" i="22"/>
  <c r="J376" i="22"/>
  <c r="BK350" i="22"/>
  <c r="BK329" i="22"/>
  <c r="BK319" i="22"/>
  <c r="J300" i="22"/>
  <c r="BK290" i="22"/>
  <c r="J274" i="22"/>
  <c r="BK264" i="22"/>
  <c r="J256" i="22"/>
  <c r="BK238" i="22"/>
  <c r="BK228" i="22"/>
  <c r="BK216" i="22"/>
  <c r="J200" i="22"/>
  <c r="BK182" i="22"/>
  <c r="J169" i="22"/>
  <c r="BK147" i="22"/>
  <c r="BK219" i="23"/>
  <c r="BK212" i="23"/>
  <c r="BK195" i="23"/>
  <c r="J172" i="23"/>
  <c r="J219" i="23"/>
  <c r="BK197" i="23"/>
  <c r="J181" i="23"/>
  <c r="BK168" i="23"/>
  <c r="BK152" i="23"/>
  <c r="BK143" i="23"/>
  <c r="BK229" i="23"/>
  <c r="BK208" i="23"/>
  <c r="BK193" i="23"/>
  <c r="J168" i="23"/>
  <c r="J158" i="23"/>
  <c r="J229" i="23"/>
  <c r="J206" i="23"/>
  <c r="BK185" i="23"/>
  <c r="BK166" i="23"/>
  <c r="BK156" i="23"/>
  <c r="BK171" i="24"/>
  <c r="J145" i="24"/>
  <c r="BK185" i="24"/>
  <c r="BK156" i="24"/>
  <c r="BK142" i="24"/>
  <c r="BK179" i="24"/>
  <c r="BK169" i="24"/>
  <c r="BK152" i="24"/>
  <c r="J183" i="24"/>
  <c r="J156" i="24"/>
  <c r="J142" i="24"/>
  <c r="J249" i="25"/>
  <c r="J239" i="25"/>
  <c r="J218" i="25"/>
  <c r="J207" i="25"/>
  <c r="J182" i="25"/>
  <c r="BK174" i="25"/>
  <c r="J150" i="25"/>
  <c r="BK229" i="25"/>
  <c r="BK222" i="25"/>
  <c r="BK213" i="25"/>
  <c r="BK193" i="25"/>
  <c r="BK155" i="25"/>
  <c r="J243" i="25"/>
  <c r="BK239" i="25"/>
  <c r="J231" i="25"/>
  <c r="BK205" i="25"/>
  <c r="BK197" i="25"/>
  <c r="J176" i="25"/>
  <c r="J159" i="25"/>
  <c r="J144" i="25"/>
  <c r="BK245" i="25"/>
  <c r="J203" i="25"/>
  <c r="J193" i="25"/>
  <c r="BK178" i="25"/>
  <c r="J167" i="25"/>
  <c r="BK144" i="25"/>
  <c r="J179" i="26"/>
  <c r="BK167" i="26"/>
  <c r="BK140" i="26"/>
  <c r="J183" i="26"/>
  <c r="J156" i="26"/>
  <c r="BK185" i="26"/>
  <c r="BK179" i="26"/>
  <c r="J167" i="26"/>
  <c r="BK149" i="26"/>
  <c r="J193" i="26"/>
  <c r="BK169" i="26"/>
  <c r="J152" i="26"/>
  <c r="BK243" i="27"/>
  <c r="BK224" i="27"/>
  <c r="BK207" i="27"/>
  <c r="J195" i="27"/>
  <c r="J170" i="27"/>
  <c r="BK144" i="27"/>
  <c r="J245" i="27"/>
  <c r="BK237" i="27"/>
  <c r="J203" i="27"/>
  <c r="J186" i="27"/>
  <c r="J163" i="27"/>
  <c r="J150" i="27"/>
  <c r="J231" i="27"/>
  <c r="J218" i="27"/>
  <c r="J199" i="27"/>
  <c r="J193" i="27"/>
  <c r="BK186" i="27"/>
  <c r="J176" i="27"/>
  <c r="BK153" i="27"/>
  <c r="BK245" i="27"/>
  <c r="J229" i="27"/>
  <c r="J213" i="27"/>
  <c r="J207" i="27"/>
  <c r="BK191" i="27"/>
  <c r="BK178" i="27"/>
  <c r="J155" i="27"/>
  <c r="J144" i="27"/>
  <c r="BK187" i="28"/>
  <c r="BK156" i="28"/>
  <c r="BK142" i="28"/>
  <c r="J169" i="28"/>
  <c r="BK149" i="28"/>
  <c r="BK185" i="28"/>
  <c r="J177" i="28"/>
  <c r="BK169" i="28"/>
  <c r="BK152" i="28"/>
  <c r="J181" i="28"/>
  <c r="J158" i="28"/>
  <c r="J142" i="28"/>
  <c r="BK233" i="29"/>
  <c r="J215" i="29"/>
  <c r="BK202" i="29"/>
  <c r="J187" i="29"/>
  <c r="BK174" i="29"/>
  <c r="J159" i="29"/>
  <c r="J147" i="29"/>
  <c r="BK221" i="29"/>
  <c r="J189" i="29"/>
  <c r="BK169" i="29"/>
  <c r="BK152" i="29"/>
  <c r="BK229" i="29"/>
  <c r="BK215" i="29"/>
  <c r="J202" i="29"/>
  <c r="BK180" i="29"/>
  <c r="BK159" i="29"/>
  <c r="BK217" i="29"/>
  <c r="J204" i="29"/>
  <c r="BK187" i="29"/>
  <c r="J157" i="29"/>
  <c r="BK227" i="30"/>
  <c r="J196" i="30"/>
  <c r="J187" i="30"/>
  <c r="J172" i="30"/>
  <c r="BK231" i="30"/>
  <c r="BK206" i="30"/>
  <c r="BK180" i="30"/>
  <c r="BK168" i="30"/>
  <c r="BK155" i="30"/>
  <c r="BK142" i="30"/>
  <c r="J221" i="30"/>
  <c r="BK210" i="30"/>
  <c r="J189" i="30"/>
  <c r="J183" i="30"/>
  <c r="BK157" i="30"/>
  <c r="BK146" i="30"/>
  <c r="J223" i="30"/>
  <c r="J210" i="30"/>
  <c r="J200" i="30"/>
  <c r="J168" i="30"/>
  <c r="J148" i="30"/>
  <c r="BK237" i="31"/>
  <c r="J210" i="31"/>
  <c r="BK195" i="31"/>
  <c r="J156" i="31"/>
  <c r="J245" i="31"/>
  <c r="J231" i="31"/>
  <c r="BK221" i="31"/>
  <c r="BK210" i="31"/>
  <c r="BK201" i="31"/>
  <c r="J189" i="31"/>
  <c r="BK180" i="31"/>
  <c r="BK165" i="31"/>
  <c r="J154" i="31"/>
  <c r="BK239" i="31"/>
  <c r="BK229" i="31"/>
  <c r="J221" i="31"/>
  <c r="BK212" i="31"/>
  <c r="J201" i="31"/>
  <c r="BK191" i="31"/>
  <c r="J182" i="31"/>
  <c r="J171" i="31"/>
  <c r="J158" i="31"/>
  <c r="J149" i="31"/>
  <c r="BK158" i="31"/>
  <c r="J190" i="32"/>
  <c r="BK182" i="32"/>
  <c r="J142" i="32"/>
  <c r="J198" i="32"/>
  <c r="BK175" i="32"/>
  <c r="BK164" i="32"/>
  <c r="J149" i="32"/>
  <c r="J204" i="32"/>
  <c r="J182" i="32"/>
  <c r="J160" i="32"/>
  <c r="J151" i="32"/>
  <c r="BK200" i="32"/>
  <c r="J192" i="32"/>
  <c r="J179" i="32"/>
  <c r="J164" i="32"/>
  <c r="BK235" i="33"/>
  <c r="BK225" i="33"/>
  <c r="J213" i="33"/>
  <c r="BK191" i="33"/>
  <c r="J172" i="33"/>
  <c r="J144" i="33"/>
  <c r="BK217" i="33"/>
  <c r="J196" i="33"/>
  <c r="BK170" i="33"/>
  <c r="J161" i="33"/>
  <c r="BK215" i="33"/>
  <c r="J198" i="33"/>
  <c r="J183" i="33"/>
  <c r="BK172" i="33"/>
  <c r="J153" i="33"/>
  <c r="BK233" i="33"/>
  <c r="BK221" i="33"/>
  <c r="BK205" i="33"/>
  <c r="BK196" i="33"/>
  <c r="BK183" i="33"/>
  <c r="BK161" i="33"/>
  <c r="BK144" i="33"/>
  <c r="BK179" i="34"/>
  <c r="BK163" i="34"/>
  <c r="J154" i="34"/>
  <c r="J191" i="34"/>
  <c r="BK181" i="34"/>
  <c r="J163" i="34"/>
  <c r="BK150" i="34"/>
  <c r="J193" i="34"/>
  <c r="BK183" i="34"/>
  <c r="BK175" i="34"/>
  <c r="J159" i="34"/>
  <c r="BK141" i="34"/>
  <c r="BK229" i="35"/>
  <c r="BK217" i="35"/>
  <c r="BK211" i="35"/>
  <c r="J202" i="35"/>
  <c r="BK183" i="35"/>
  <c r="J165" i="35"/>
  <c r="J151" i="35"/>
  <c r="J235" i="35"/>
  <c r="J211" i="35"/>
  <c r="BK163" i="35"/>
  <c r="BK153" i="35"/>
  <c r="BK235" i="35"/>
  <c r="J196" i="35"/>
  <c r="BK185" i="35"/>
  <c r="J172" i="35"/>
  <c r="BK231" i="35"/>
  <c r="J217" i="35"/>
  <c r="J194" i="35"/>
  <c r="BK181" i="35"/>
  <c r="BK172" i="35"/>
  <c r="J157" i="35"/>
  <c r="BK179" i="36"/>
  <c r="BK163" i="36"/>
  <c r="J189" i="36"/>
  <c r="J181" i="36"/>
  <c r="J168" i="36"/>
  <c r="J154" i="36"/>
  <c r="J187" i="36"/>
  <c r="BK170" i="36"/>
  <c r="BK148" i="36"/>
  <c r="J191" i="36"/>
  <c r="J152" i="36"/>
  <c r="J193" i="37"/>
  <c r="J175" i="37"/>
  <c r="J153" i="37"/>
  <c r="J183" i="37"/>
  <c r="J155" i="37"/>
  <c r="BK144" i="37"/>
  <c r="BK183" i="37"/>
  <c r="J173" i="37"/>
  <c r="BK151" i="37"/>
  <c r="J144" i="37"/>
  <c r="J138" i="37"/>
  <c r="BK173" i="37"/>
  <c r="J161" i="37"/>
  <c r="J140" i="37"/>
  <c r="BK149" i="2" l="1"/>
  <c r="J149" i="2"/>
  <c r="J101" i="2" s="1"/>
  <c r="BK154" i="2"/>
  <c r="J154" i="2" s="1"/>
  <c r="J102" i="2" s="1"/>
  <c r="BK165" i="2"/>
  <c r="J165" i="2" s="1"/>
  <c r="J103" i="2" s="1"/>
  <c r="BK175" i="2"/>
  <c r="J175" i="2" s="1"/>
  <c r="J105" i="2" s="1"/>
  <c r="BK184" i="2"/>
  <c r="J184" i="2"/>
  <c r="J106" i="2" s="1"/>
  <c r="BK215" i="2"/>
  <c r="J215" i="2" s="1"/>
  <c r="J107" i="2" s="1"/>
  <c r="BK246" i="2"/>
  <c r="J246" i="2"/>
  <c r="J108" i="2" s="1"/>
  <c r="R259" i="2"/>
  <c r="R276" i="2"/>
  <c r="P146" i="3"/>
  <c r="P151" i="3"/>
  <c r="BK176" i="3"/>
  <c r="J176" i="3"/>
  <c r="J102" i="3" s="1"/>
  <c r="R176" i="3"/>
  <c r="R187" i="3"/>
  <c r="BK336" i="3"/>
  <c r="J336" i="3"/>
  <c r="J106" i="3" s="1"/>
  <c r="T379" i="3"/>
  <c r="R408" i="3"/>
  <c r="T434" i="3"/>
  <c r="BK537" i="3"/>
  <c r="J537" i="3"/>
  <c r="J111" i="3"/>
  <c r="P564" i="3"/>
  <c r="BK144" i="4"/>
  <c r="J144" i="4"/>
  <c r="J100" i="4"/>
  <c r="BK151" i="4"/>
  <c r="J151" i="4"/>
  <c r="J101" i="4"/>
  <c r="BK168" i="4"/>
  <c r="J168" i="4"/>
  <c r="J104" i="4" s="1"/>
  <c r="BK191" i="4"/>
  <c r="J191" i="4" s="1"/>
  <c r="J105" i="4" s="1"/>
  <c r="BK222" i="4"/>
  <c r="J222" i="4"/>
  <c r="J106" i="4"/>
  <c r="T222" i="4"/>
  <c r="P237" i="4"/>
  <c r="BK254" i="4"/>
  <c r="J254" i="4"/>
  <c r="J108" i="4" s="1"/>
  <c r="P272" i="4"/>
  <c r="P271" i="4"/>
  <c r="R141" i="5"/>
  <c r="R148" i="5"/>
  <c r="T158" i="5"/>
  <c r="R165" i="5"/>
  <c r="BK186" i="5"/>
  <c r="J186" i="5"/>
  <c r="J105" i="5" s="1"/>
  <c r="T220" i="5"/>
  <c r="T146" i="6"/>
  <c r="P151" i="6"/>
  <c r="BK176" i="6"/>
  <c r="J176" i="6"/>
  <c r="J102" i="6"/>
  <c r="T187" i="6"/>
  <c r="T340" i="6"/>
  <c r="R383" i="6"/>
  <c r="R420" i="6"/>
  <c r="R446" i="6"/>
  <c r="T553" i="6"/>
  <c r="T580" i="6"/>
  <c r="P145" i="7"/>
  <c r="P144" i="7"/>
  <c r="P156" i="7"/>
  <c r="T166" i="7"/>
  <c r="T175" i="7"/>
  <c r="P182" i="7"/>
  <c r="P213" i="7"/>
  <c r="R244" i="7"/>
  <c r="R257" i="7"/>
  <c r="R266" i="7"/>
  <c r="P286" i="7"/>
  <c r="P285" i="7"/>
  <c r="BK145" i="8"/>
  <c r="J145" i="8" s="1"/>
  <c r="J100" i="8" s="1"/>
  <c r="BK156" i="8"/>
  <c r="J156" i="8" s="1"/>
  <c r="J101" i="8" s="1"/>
  <c r="T166" i="8"/>
  <c r="P171" i="8"/>
  <c r="P178" i="8"/>
  <c r="T199" i="8"/>
  <c r="R230" i="8"/>
  <c r="R235" i="8"/>
  <c r="P244" i="8"/>
  <c r="R264" i="8"/>
  <c r="R263" i="8"/>
  <c r="P145" i="9"/>
  <c r="BK156" i="9"/>
  <c r="J156" i="9" s="1"/>
  <c r="J101" i="9" s="1"/>
  <c r="T166" i="9"/>
  <c r="R201" i="9"/>
  <c r="P232" i="9"/>
  <c r="BK237" i="9"/>
  <c r="J237" i="9"/>
  <c r="J108" i="9"/>
  <c r="BK246" i="9"/>
  <c r="J246" i="9"/>
  <c r="J109" i="9" s="1"/>
  <c r="P146" i="10"/>
  <c r="P151" i="10"/>
  <c r="P174" i="10"/>
  <c r="R185" i="10"/>
  <c r="R340" i="10"/>
  <c r="R377" i="10"/>
  <c r="BK422" i="10"/>
  <c r="J422" i="10"/>
  <c r="J108" i="10" s="1"/>
  <c r="P448" i="10"/>
  <c r="P447" i="10" s="1"/>
  <c r="P543" i="10"/>
  <c r="P566" i="10"/>
  <c r="T145" i="11"/>
  <c r="T144" i="11"/>
  <c r="T156" i="11"/>
  <c r="BK166" i="11"/>
  <c r="J166" i="11" s="1"/>
  <c r="J103" i="11" s="1"/>
  <c r="BK175" i="11"/>
  <c r="J175" i="11"/>
  <c r="J104" i="11" s="1"/>
  <c r="BK182" i="11"/>
  <c r="J182" i="11"/>
  <c r="J105" i="11" s="1"/>
  <c r="BK205" i="11"/>
  <c r="J205" i="11" s="1"/>
  <c r="J106" i="11" s="1"/>
  <c r="P236" i="11"/>
  <c r="BK249" i="11"/>
  <c r="J249" i="11"/>
  <c r="J108" i="11" s="1"/>
  <c r="P258" i="11"/>
  <c r="T278" i="11"/>
  <c r="T277" i="11"/>
  <c r="R146" i="12"/>
  <c r="T151" i="12"/>
  <c r="R176" i="12"/>
  <c r="T187" i="12"/>
  <c r="P342" i="12"/>
  <c r="T379" i="12"/>
  <c r="R408" i="12"/>
  <c r="T434" i="12"/>
  <c r="T535" i="12"/>
  <c r="T433" i="12" s="1"/>
  <c r="T558" i="12"/>
  <c r="T145" i="13"/>
  <c r="T156" i="13"/>
  <c r="T166" i="13"/>
  <c r="T175" i="13"/>
  <c r="T182" i="13"/>
  <c r="T213" i="13"/>
  <c r="R244" i="13"/>
  <c r="P257" i="13"/>
  <c r="P266" i="13"/>
  <c r="T286" i="13"/>
  <c r="T285" i="13" s="1"/>
  <c r="R145" i="14"/>
  <c r="R144" i="14" s="1"/>
  <c r="R156" i="14"/>
  <c r="T166" i="14"/>
  <c r="T175" i="14"/>
  <c r="R182" i="14"/>
  <c r="T203" i="14"/>
  <c r="T234" i="14"/>
  <c r="R242" i="14"/>
  <c r="R262" i="14"/>
  <c r="R261" i="14"/>
  <c r="R146" i="15"/>
  <c r="R151" i="15"/>
  <c r="T174" i="15"/>
  <c r="P185" i="15"/>
  <c r="P360" i="15"/>
  <c r="BK397" i="15"/>
  <c r="J397" i="15" s="1"/>
  <c r="J107" i="15" s="1"/>
  <c r="P438" i="15"/>
  <c r="P464" i="15"/>
  <c r="T555" i="15"/>
  <c r="P578" i="15"/>
  <c r="P143" i="16"/>
  <c r="R158" i="16"/>
  <c r="T165" i="16"/>
  <c r="T196" i="16"/>
  <c r="R227" i="16"/>
  <c r="P244" i="16"/>
  <c r="T143" i="17"/>
  <c r="R148" i="17"/>
  <c r="R155" i="17"/>
  <c r="P166" i="17"/>
  <c r="T173" i="17"/>
  <c r="BK194" i="17"/>
  <c r="J194" i="17"/>
  <c r="J107" i="17" s="1"/>
  <c r="BK228" i="17"/>
  <c r="J228" i="17" s="1"/>
  <c r="J109" i="17" s="1"/>
  <c r="T146" i="18"/>
  <c r="T151" i="18"/>
  <c r="P176" i="18"/>
  <c r="BK187" i="18"/>
  <c r="J187" i="18" s="1"/>
  <c r="J105" i="18" s="1"/>
  <c r="T334" i="18"/>
  <c r="R373" i="18"/>
  <c r="R410" i="18"/>
  <c r="T436" i="18"/>
  <c r="R531" i="18"/>
  <c r="R554" i="18"/>
  <c r="R144" i="19"/>
  <c r="P155" i="19"/>
  <c r="BK168" i="19"/>
  <c r="J168" i="19" s="1"/>
  <c r="J104" i="19" s="1"/>
  <c r="BK189" i="19"/>
  <c r="J189" i="19"/>
  <c r="J105" i="19"/>
  <c r="T219" i="19"/>
  <c r="T228" i="19"/>
  <c r="R144" i="20"/>
  <c r="R149" i="20"/>
  <c r="BK168" i="20"/>
  <c r="J168" i="20" s="1"/>
  <c r="J102" i="20" s="1"/>
  <c r="P179" i="20"/>
  <c r="R264" i="20"/>
  <c r="T299" i="20"/>
  <c r="BK329" i="20"/>
  <c r="J329" i="20" s="1"/>
  <c r="J109" i="20" s="1"/>
  <c r="T366" i="20"/>
  <c r="T146" i="21"/>
  <c r="R151" i="21"/>
  <c r="R145" i="21" s="1"/>
  <c r="R158" i="21"/>
  <c r="BK168" i="21"/>
  <c r="J168" i="21"/>
  <c r="J104" i="21" s="1"/>
  <c r="BK175" i="21"/>
  <c r="J175" i="21" s="1"/>
  <c r="J105" i="21" s="1"/>
  <c r="P182" i="21"/>
  <c r="T203" i="21"/>
  <c r="R234" i="21"/>
  <c r="R239" i="21"/>
  <c r="BK248" i="21"/>
  <c r="J248" i="21" s="1"/>
  <c r="J110" i="21" s="1"/>
  <c r="R146" i="22"/>
  <c r="R151" i="22"/>
  <c r="T166" i="22"/>
  <c r="R177" i="22"/>
  <c r="T304" i="22"/>
  <c r="P343" i="22"/>
  <c r="T373" i="22"/>
  <c r="T396" i="22"/>
  <c r="P416" i="22"/>
  <c r="R140" i="23"/>
  <c r="R145" i="23"/>
  <c r="BK176" i="23"/>
  <c r="J176" i="23" s="1"/>
  <c r="J104" i="23" s="1"/>
  <c r="R214" i="23"/>
  <c r="R139" i="24"/>
  <c r="R144" i="24"/>
  <c r="R151" i="24"/>
  <c r="P162" i="24"/>
  <c r="P161" i="24" s="1"/>
  <c r="P160" i="24" s="1"/>
  <c r="BK143" i="25"/>
  <c r="T152" i="25"/>
  <c r="R162" i="25"/>
  <c r="R169" i="25"/>
  <c r="T190" i="25"/>
  <c r="R217" i="25"/>
  <c r="BK228" i="25"/>
  <c r="J228" i="25" s="1"/>
  <c r="J107" i="25" s="1"/>
  <c r="R248" i="25"/>
  <c r="R247" i="25"/>
  <c r="R139" i="26"/>
  <c r="P144" i="26"/>
  <c r="P138" i="26" s="1"/>
  <c r="P137" i="26" s="1"/>
  <c r="AU128" i="1" s="1"/>
  <c r="BK151" i="26"/>
  <c r="J151" i="26" s="1"/>
  <c r="J102" i="26" s="1"/>
  <c r="P162" i="26"/>
  <c r="P161" i="26"/>
  <c r="P160" i="26" s="1"/>
  <c r="BK143" i="27"/>
  <c r="P152" i="27"/>
  <c r="BK162" i="27"/>
  <c r="J162" i="27"/>
  <c r="J103" i="27" s="1"/>
  <c r="BK169" i="27"/>
  <c r="J169" i="27" s="1"/>
  <c r="J104" i="27" s="1"/>
  <c r="BK190" i="27"/>
  <c r="J190" i="27"/>
  <c r="J105" i="27" s="1"/>
  <c r="P217" i="27"/>
  <c r="R228" i="27"/>
  <c r="P248" i="27"/>
  <c r="P247" i="27"/>
  <c r="P139" i="28"/>
  <c r="P144" i="28"/>
  <c r="P151" i="28"/>
  <c r="R162" i="28"/>
  <c r="R161" i="28"/>
  <c r="R160" i="28" s="1"/>
  <c r="T144" i="29"/>
  <c r="BK154" i="29"/>
  <c r="J154" i="29"/>
  <c r="J102" i="29" s="1"/>
  <c r="P164" i="29"/>
  <c r="P173" i="29"/>
  <c r="P182" i="29"/>
  <c r="R197" i="29"/>
  <c r="R208" i="29"/>
  <c r="BK226" i="29"/>
  <c r="J226" i="29" s="1"/>
  <c r="J110" i="29" s="1"/>
  <c r="P141" i="30"/>
  <c r="P140" i="30" s="1"/>
  <c r="P150" i="30"/>
  <c r="P161" i="30"/>
  <c r="R182" i="30"/>
  <c r="R191" i="30"/>
  <c r="BK216" i="30"/>
  <c r="J216" i="30" s="1"/>
  <c r="J107" i="30" s="1"/>
  <c r="T153" i="31"/>
  <c r="T160" i="31"/>
  <c r="R170" i="31"/>
  <c r="BK188" i="31"/>
  <c r="J188" i="31"/>
  <c r="J107" i="31" s="1"/>
  <c r="BK203" i="31"/>
  <c r="J203" i="31"/>
  <c r="J108" i="31" s="1"/>
  <c r="R203" i="31"/>
  <c r="BK214" i="31"/>
  <c r="J214" i="31" s="1"/>
  <c r="J109" i="31" s="1"/>
  <c r="R234" i="31"/>
  <c r="R233" i="31" s="1"/>
  <c r="T141" i="32"/>
  <c r="R146" i="32"/>
  <c r="R157" i="32"/>
  <c r="P168" i="32"/>
  <c r="P181" i="32"/>
  <c r="BK143" i="33"/>
  <c r="J143" i="33" s="1"/>
  <c r="J100" i="33" s="1"/>
  <c r="BK150" i="33"/>
  <c r="J150" i="33" s="1"/>
  <c r="J101" i="33" s="1"/>
  <c r="P160" i="33"/>
  <c r="P169" i="33"/>
  <c r="BK178" i="33"/>
  <c r="J178" i="33"/>
  <c r="J105" i="33"/>
  <c r="BK193" i="33"/>
  <c r="J193" i="33" s="1"/>
  <c r="J106" i="33" s="1"/>
  <c r="BK204" i="33"/>
  <c r="J204" i="33" s="1"/>
  <c r="J107" i="33" s="1"/>
  <c r="P224" i="33"/>
  <c r="P223" i="33"/>
  <c r="BK140" i="34"/>
  <c r="J140" i="34" s="1"/>
  <c r="J100" i="34" s="1"/>
  <c r="BK145" i="34"/>
  <c r="J145" i="34" s="1"/>
  <c r="J101" i="34" s="1"/>
  <c r="BK156" i="34"/>
  <c r="J156" i="34"/>
  <c r="J102" i="34"/>
  <c r="R167" i="34"/>
  <c r="T172" i="34"/>
  <c r="BK143" i="35"/>
  <c r="J143" i="35" s="1"/>
  <c r="J100" i="35" s="1"/>
  <c r="BK150" i="35"/>
  <c r="J150" i="35"/>
  <c r="J101" i="35"/>
  <c r="BK160" i="35"/>
  <c r="J160" i="35"/>
  <c r="J103" i="35" s="1"/>
  <c r="BK169" i="35"/>
  <c r="J169" i="35" s="1"/>
  <c r="J104" i="35" s="1"/>
  <c r="BK178" i="35"/>
  <c r="J178" i="35"/>
  <c r="J105" i="35" s="1"/>
  <c r="BK193" i="35"/>
  <c r="J193" i="35"/>
  <c r="J106" i="35" s="1"/>
  <c r="BK204" i="35"/>
  <c r="J204" i="35" s="1"/>
  <c r="J107" i="35" s="1"/>
  <c r="BK224" i="35"/>
  <c r="J224" i="35" s="1"/>
  <c r="J109" i="35" s="1"/>
  <c r="BK140" i="36"/>
  <c r="J140" i="36" s="1"/>
  <c r="J100" i="36" s="1"/>
  <c r="BK145" i="36"/>
  <c r="J145" i="36"/>
  <c r="J101" i="36"/>
  <c r="BK156" i="36"/>
  <c r="J156" i="36" s="1"/>
  <c r="J102" i="36" s="1"/>
  <c r="P167" i="36"/>
  <c r="R172" i="36"/>
  <c r="R149" i="2"/>
  <c r="R154" i="2"/>
  <c r="R145" i="2" s="1"/>
  <c r="T165" i="2"/>
  <c r="P175" i="2"/>
  <c r="P184" i="2"/>
  <c r="P215" i="2"/>
  <c r="P246" i="2"/>
  <c r="T259" i="2"/>
  <c r="BK276" i="2"/>
  <c r="J276" i="2"/>
  <c r="J110" i="2" s="1"/>
  <c r="R146" i="3"/>
  <c r="T146" i="3"/>
  <c r="T151" i="3"/>
  <c r="T176" i="3"/>
  <c r="BK187" i="3"/>
  <c r="J187" i="3"/>
  <c r="J105" i="3"/>
  <c r="R336" i="3"/>
  <c r="P379" i="3"/>
  <c r="P408" i="3"/>
  <c r="P434" i="3"/>
  <c r="P433" i="3" s="1"/>
  <c r="P537" i="3"/>
  <c r="BK564" i="3"/>
  <c r="J564" i="3"/>
  <c r="J112" i="3" s="1"/>
  <c r="T144" i="4"/>
  <c r="T151" i="4"/>
  <c r="R161" i="4"/>
  <c r="R168" i="4"/>
  <c r="P191" i="4"/>
  <c r="P222" i="4"/>
  <c r="R237" i="4"/>
  <c r="P254" i="4"/>
  <c r="R272" i="4"/>
  <c r="R271" i="4" s="1"/>
  <c r="BK141" i="5"/>
  <c r="BK148" i="5"/>
  <c r="J148" i="5"/>
  <c r="J101" i="5"/>
  <c r="R158" i="5"/>
  <c r="T165" i="5"/>
  <c r="R186" i="5"/>
  <c r="P220" i="5"/>
  <c r="P146" i="6"/>
  <c r="BK151" i="6"/>
  <c r="J151" i="6" s="1"/>
  <c r="J101" i="6" s="1"/>
  <c r="T176" i="6"/>
  <c r="BK187" i="6"/>
  <c r="J187" i="6"/>
  <c r="J105" i="6" s="1"/>
  <c r="P340" i="6"/>
  <c r="P383" i="6"/>
  <c r="T420" i="6"/>
  <c r="P446" i="6"/>
  <c r="BK553" i="6"/>
  <c r="J553" i="6" s="1"/>
  <c r="J111" i="6" s="1"/>
  <c r="BK580" i="6"/>
  <c r="J580" i="6" s="1"/>
  <c r="J112" i="6" s="1"/>
  <c r="BK145" i="7"/>
  <c r="BK156" i="7"/>
  <c r="BK144" i="7" s="1"/>
  <c r="J144" i="7" s="1"/>
  <c r="J99" i="7" s="1"/>
  <c r="P166" i="7"/>
  <c r="BK175" i="7"/>
  <c r="J175" i="7" s="1"/>
  <c r="J104" i="7" s="1"/>
  <c r="BK182" i="7"/>
  <c r="J182" i="7"/>
  <c r="J105" i="7" s="1"/>
  <c r="BK213" i="7"/>
  <c r="J213" i="7"/>
  <c r="J106" i="7" s="1"/>
  <c r="BK244" i="7"/>
  <c r="J244" i="7" s="1"/>
  <c r="J107" i="7" s="1"/>
  <c r="P257" i="7"/>
  <c r="P266" i="7"/>
  <c r="T286" i="7"/>
  <c r="T285" i="7" s="1"/>
  <c r="R145" i="8"/>
  <c r="T156" i="8"/>
  <c r="R166" i="8"/>
  <c r="T171" i="8"/>
  <c r="T178" i="8"/>
  <c r="P199" i="8"/>
  <c r="P230" i="8"/>
  <c r="P235" i="8"/>
  <c r="BK244" i="8"/>
  <c r="J244" i="8"/>
  <c r="J109" i="8" s="1"/>
  <c r="T264" i="8"/>
  <c r="T263" i="8"/>
  <c r="R145" i="9"/>
  <c r="P156" i="9"/>
  <c r="P166" i="9"/>
  <c r="P173" i="9"/>
  <c r="T173" i="9"/>
  <c r="T180" i="9"/>
  <c r="T201" i="9"/>
  <c r="T232" i="9"/>
  <c r="T237" i="9"/>
  <c r="P246" i="9"/>
  <c r="BK146" i="10"/>
  <c r="J146" i="10" s="1"/>
  <c r="J100" i="10" s="1"/>
  <c r="T146" i="10"/>
  <c r="T151" i="10"/>
  <c r="R174" i="10"/>
  <c r="T174" i="10"/>
  <c r="T185" i="10"/>
  <c r="P340" i="10"/>
  <c r="T377" i="10"/>
  <c r="R422" i="10"/>
  <c r="R448" i="10"/>
  <c r="T543" i="10"/>
  <c r="R566" i="10"/>
  <c r="R145" i="11"/>
  <c r="R144" i="11" s="1"/>
  <c r="R156" i="11"/>
  <c r="T166" i="11"/>
  <c r="R175" i="11"/>
  <c r="P182" i="11"/>
  <c r="T205" i="11"/>
  <c r="R236" i="11"/>
  <c r="T249" i="11"/>
  <c r="T258" i="11"/>
  <c r="P278" i="11"/>
  <c r="P277" i="11" s="1"/>
  <c r="BK146" i="12"/>
  <c r="J146" i="12"/>
  <c r="J100" i="12"/>
  <c r="BK151" i="12"/>
  <c r="J151" i="12" s="1"/>
  <c r="J101" i="12" s="1"/>
  <c r="BK176" i="12"/>
  <c r="J176" i="12" s="1"/>
  <c r="J102" i="12" s="1"/>
  <c r="P187" i="12"/>
  <c r="R342" i="12"/>
  <c r="R379" i="12"/>
  <c r="T408" i="12"/>
  <c r="BK434" i="12"/>
  <c r="BK433" i="12" s="1"/>
  <c r="J433" i="12" s="1"/>
  <c r="J109" i="12" s="1"/>
  <c r="BK535" i="12"/>
  <c r="J535" i="12"/>
  <c r="J111" i="12"/>
  <c r="BK558" i="12"/>
  <c r="J558" i="12" s="1"/>
  <c r="J112" i="12" s="1"/>
  <c r="BK145" i="13"/>
  <c r="BK144" i="13"/>
  <c r="BK156" i="13"/>
  <c r="J156" i="13"/>
  <c r="J101" i="13"/>
  <c r="BK166" i="13"/>
  <c r="J166" i="13"/>
  <c r="J103" i="13" s="1"/>
  <c r="BK175" i="13"/>
  <c r="J175" i="13" s="1"/>
  <c r="J104" i="13" s="1"/>
  <c r="BK182" i="13"/>
  <c r="J182" i="13"/>
  <c r="J105" i="13" s="1"/>
  <c r="BK213" i="13"/>
  <c r="J213" i="13"/>
  <c r="J106" i="13" s="1"/>
  <c r="BK244" i="13"/>
  <c r="J244" i="13" s="1"/>
  <c r="J107" i="13" s="1"/>
  <c r="T257" i="13"/>
  <c r="R266" i="13"/>
  <c r="P286" i="13"/>
  <c r="P285" i="13" s="1"/>
  <c r="P145" i="14"/>
  <c r="BK156" i="14"/>
  <c r="J156" i="14"/>
  <c r="J101" i="14"/>
  <c r="P166" i="14"/>
  <c r="P175" i="14"/>
  <c r="BK182" i="14"/>
  <c r="J182" i="14"/>
  <c r="J105" i="14" s="1"/>
  <c r="BK203" i="14"/>
  <c r="J203" i="14" s="1"/>
  <c r="J106" i="14" s="1"/>
  <c r="P234" i="14"/>
  <c r="T242" i="14"/>
  <c r="BK262" i="14"/>
  <c r="J262" i="14" s="1"/>
  <c r="J111" i="14" s="1"/>
  <c r="BK146" i="15"/>
  <c r="J146" i="15"/>
  <c r="J100" i="15"/>
  <c r="T151" i="15"/>
  <c r="R174" i="15"/>
  <c r="BK185" i="15"/>
  <c r="T360" i="15"/>
  <c r="R397" i="15"/>
  <c r="BK438" i="15"/>
  <c r="J438" i="15" s="1"/>
  <c r="J108" i="15" s="1"/>
  <c r="BK464" i="15"/>
  <c r="J464" i="15" s="1"/>
  <c r="J110" i="15" s="1"/>
  <c r="BK555" i="15"/>
  <c r="J555" i="15" s="1"/>
  <c r="J111" i="15" s="1"/>
  <c r="BK578" i="15"/>
  <c r="J578" i="15"/>
  <c r="J112" i="15"/>
  <c r="BK143" i="16"/>
  <c r="J143" i="16" s="1"/>
  <c r="J100" i="16" s="1"/>
  <c r="T143" i="16"/>
  <c r="T158" i="16"/>
  <c r="R165" i="16"/>
  <c r="P196" i="16"/>
  <c r="BK227" i="16"/>
  <c r="J227" i="16" s="1"/>
  <c r="J106" i="16" s="1"/>
  <c r="BK244" i="16"/>
  <c r="J244" i="16" s="1"/>
  <c r="J107" i="16" s="1"/>
  <c r="BK143" i="17"/>
  <c r="J143" i="17"/>
  <c r="J100" i="17"/>
  <c r="BK148" i="17"/>
  <c r="J148" i="17" s="1"/>
  <c r="J101" i="17" s="1"/>
  <c r="BK155" i="17"/>
  <c r="J155" i="17" s="1"/>
  <c r="J102" i="17" s="1"/>
  <c r="BK166" i="17"/>
  <c r="J166" i="17"/>
  <c r="J105" i="17" s="1"/>
  <c r="BK173" i="17"/>
  <c r="J173" i="17" s="1"/>
  <c r="J106" i="17" s="1"/>
  <c r="R194" i="17"/>
  <c r="T228" i="17"/>
  <c r="P146" i="18"/>
  <c r="R151" i="18"/>
  <c r="R176" i="18"/>
  <c r="P187" i="18"/>
  <c r="BK334" i="18"/>
  <c r="J334" i="18" s="1"/>
  <c r="J106" i="18" s="1"/>
  <c r="BK373" i="18"/>
  <c r="J373" i="18"/>
  <c r="J107" i="18"/>
  <c r="BK410" i="18"/>
  <c r="J410" i="18"/>
  <c r="J108" i="18" s="1"/>
  <c r="R436" i="18"/>
  <c r="R435" i="18" s="1"/>
  <c r="T531" i="18"/>
  <c r="BK554" i="18"/>
  <c r="J554" i="18"/>
  <c r="J112" i="18" s="1"/>
  <c r="T144" i="19"/>
  <c r="T143" i="19"/>
  <c r="T155" i="19"/>
  <c r="T168" i="19"/>
  <c r="T164" i="19" s="1"/>
  <c r="P189" i="19"/>
  <c r="BK219" i="19"/>
  <c r="J219" i="19" s="1"/>
  <c r="J107" i="19" s="1"/>
  <c r="BK228" i="19"/>
  <c r="J228" i="19" s="1"/>
  <c r="J108" i="19" s="1"/>
  <c r="T144" i="20"/>
  <c r="T149" i="20"/>
  <c r="T168" i="20"/>
  <c r="R179" i="20"/>
  <c r="BK264" i="20"/>
  <c r="J264" i="20"/>
  <c r="J106" i="20" s="1"/>
  <c r="BK299" i="20"/>
  <c r="J299" i="20" s="1"/>
  <c r="J107" i="20" s="1"/>
  <c r="R329" i="20"/>
  <c r="R328" i="20" s="1"/>
  <c r="R366" i="20"/>
  <c r="P146" i="21"/>
  <c r="P151" i="21"/>
  <c r="P158" i="21"/>
  <c r="R168" i="21"/>
  <c r="R175" i="21"/>
  <c r="R182" i="21"/>
  <c r="BK203" i="21"/>
  <c r="J203" i="21" s="1"/>
  <c r="J107" i="21" s="1"/>
  <c r="BK234" i="21"/>
  <c r="J234" i="21" s="1"/>
  <c r="J108" i="21" s="1"/>
  <c r="P239" i="21"/>
  <c r="T248" i="21"/>
  <c r="T146" i="22"/>
  <c r="T151" i="22"/>
  <c r="R166" i="22"/>
  <c r="T177" i="22"/>
  <c r="T176" i="22" s="1"/>
  <c r="P304" i="22"/>
  <c r="T343" i="22"/>
  <c r="BK373" i="22"/>
  <c r="BK372" i="22" s="1"/>
  <c r="J372" i="22" s="1"/>
  <c r="J108" i="22" s="1"/>
  <c r="BK396" i="22"/>
  <c r="J396" i="22" s="1"/>
  <c r="J110" i="22" s="1"/>
  <c r="BK416" i="22"/>
  <c r="J416" i="22"/>
  <c r="J112" i="22"/>
  <c r="T140" i="23"/>
  <c r="T145" i="23"/>
  <c r="R155" i="23"/>
  <c r="R176" i="23"/>
  <c r="R203" i="23"/>
  <c r="BK214" i="23"/>
  <c r="J214" i="23" s="1"/>
  <c r="J106" i="23" s="1"/>
  <c r="T139" i="24"/>
  <c r="T144" i="24"/>
  <c r="T151" i="24"/>
  <c r="BK162" i="24"/>
  <c r="J162" i="24" s="1"/>
  <c r="J105" i="24" s="1"/>
  <c r="R143" i="25"/>
  <c r="P152" i="25"/>
  <c r="BK169" i="25"/>
  <c r="J169" i="25"/>
  <c r="J104" i="25" s="1"/>
  <c r="P190" i="25"/>
  <c r="BK217" i="25"/>
  <c r="J217" i="25"/>
  <c r="J106" i="25" s="1"/>
  <c r="P228" i="25"/>
  <c r="P248" i="25"/>
  <c r="P247" i="25" s="1"/>
  <c r="T139" i="26"/>
  <c r="T144" i="26"/>
  <c r="T151" i="26"/>
  <c r="T162" i="26"/>
  <c r="T161" i="26"/>
  <c r="T160" i="26"/>
  <c r="T143" i="27"/>
  <c r="T142" i="27"/>
  <c r="T152" i="27"/>
  <c r="T162" i="27"/>
  <c r="P169" i="27"/>
  <c r="T190" i="27"/>
  <c r="T217" i="27"/>
  <c r="T228" i="27"/>
  <c r="T248" i="27"/>
  <c r="T247" i="27" s="1"/>
  <c r="BK139" i="28"/>
  <c r="J139" i="28" s="1"/>
  <c r="J100" i="28" s="1"/>
  <c r="BK144" i="28"/>
  <c r="J144" i="28"/>
  <c r="J101" i="28"/>
  <c r="BK151" i="28"/>
  <c r="J151" i="28"/>
  <c r="J102" i="28" s="1"/>
  <c r="BK162" i="28"/>
  <c r="J162" i="28" s="1"/>
  <c r="J105" i="28" s="1"/>
  <c r="P144" i="29"/>
  <c r="R154" i="29"/>
  <c r="R164" i="29"/>
  <c r="T173" i="29"/>
  <c r="R182" i="29"/>
  <c r="P208" i="29"/>
  <c r="P226" i="29"/>
  <c r="P225" i="29"/>
  <c r="BK141" i="30"/>
  <c r="J141" i="30"/>
  <c r="J100" i="30" s="1"/>
  <c r="BK150" i="30"/>
  <c r="J150" i="30" s="1"/>
  <c r="J101" i="30" s="1"/>
  <c r="BK161" i="30"/>
  <c r="J161" i="30"/>
  <c r="J104" i="30" s="1"/>
  <c r="BK182" i="30"/>
  <c r="BK160" i="30" s="1"/>
  <c r="BK159" i="30" s="1"/>
  <c r="J159" i="30" s="1"/>
  <c r="J102" i="30" s="1"/>
  <c r="P191" i="30"/>
  <c r="P216" i="30"/>
  <c r="BK148" i="31"/>
  <c r="J148" i="31"/>
  <c r="J101" i="31"/>
  <c r="T148" i="31"/>
  <c r="T144" i="31" s="1"/>
  <c r="R153" i="31"/>
  <c r="R160" i="31"/>
  <c r="P170" i="31"/>
  <c r="P179" i="31"/>
  <c r="P188" i="31"/>
  <c r="P214" i="31"/>
  <c r="BK234" i="31"/>
  <c r="J234" i="31" s="1"/>
  <c r="J111" i="31" s="1"/>
  <c r="R141" i="32"/>
  <c r="R140" i="32" s="1"/>
  <c r="P146" i="32"/>
  <c r="T157" i="32"/>
  <c r="R168" i="32"/>
  <c r="R181" i="32"/>
  <c r="R143" i="33"/>
  <c r="T150" i="33"/>
  <c r="BK160" i="33"/>
  <c r="J160" i="33" s="1"/>
  <c r="J103" i="33" s="1"/>
  <c r="BK169" i="33"/>
  <c r="J169" i="33" s="1"/>
  <c r="J104" i="33" s="1"/>
  <c r="P178" i="33"/>
  <c r="P193" i="33"/>
  <c r="P204" i="33"/>
  <c r="T224" i="33"/>
  <c r="T223" i="33" s="1"/>
  <c r="P140" i="34"/>
  <c r="R145" i="34"/>
  <c r="P156" i="34"/>
  <c r="BK167" i="34"/>
  <c r="J167" i="34"/>
  <c r="J105" i="34" s="1"/>
  <c r="BK172" i="34"/>
  <c r="J172" i="34" s="1"/>
  <c r="J106" i="34" s="1"/>
  <c r="P143" i="35"/>
  <c r="P150" i="35"/>
  <c r="P160" i="35"/>
  <c r="P169" i="35"/>
  <c r="P178" i="35"/>
  <c r="R193" i="35"/>
  <c r="T204" i="35"/>
  <c r="T224" i="35"/>
  <c r="T223" i="35"/>
  <c r="R140" i="36"/>
  <c r="R145" i="36"/>
  <c r="T156" i="36"/>
  <c r="BK167" i="36"/>
  <c r="J167" i="36" s="1"/>
  <c r="J105" i="36" s="1"/>
  <c r="BK172" i="36"/>
  <c r="J172" i="36" s="1"/>
  <c r="J106" i="36" s="1"/>
  <c r="BK137" i="37"/>
  <c r="BK148" i="37"/>
  <c r="J148" i="37"/>
  <c r="J99" i="37" s="1"/>
  <c r="T148" i="37"/>
  <c r="R158" i="37"/>
  <c r="T163" i="37"/>
  <c r="P149" i="2"/>
  <c r="P145" i="2" s="1"/>
  <c r="P154" i="2"/>
  <c r="P165" i="2"/>
  <c r="R175" i="2"/>
  <c r="T184" i="2"/>
  <c r="R215" i="2"/>
  <c r="R246" i="2"/>
  <c r="P259" i="2"/>
  <c r="P276" i="2"/>
  <c r="BK146" i="3"/>
  <c r="J146" i="3"/>
  <c r="J100" i="3" s="1"/>
  <c r="R151" i="3"/>
  <c r="T187" i="3"/>
  <c r="T336" i="3"/>
  <c r="T186" i="3" s="1"/>
  <c r="R379" i="3"/>
  <c r="T408" i="3"/>
  <c r="R434" i="3"/>
  <c r="R433" i="3" s="1"/>
  <c r="R537" i="3"/>
  <c r="R564" i="3"/>
  <c r="P144" i="4"/>
  <c r="R151" i="4"/>
  <c r="T161" i="4"/>
  <c r="T168" i="4"/>
  <c r="R191" i="4"/>
  <c r="R222" i="4"/>
  <c r="T237" i="4"/>
  <c r="BK272" i="4"/>
  <c r="J272" i="4"/>
  <c r="J110" i="4"/>
  <c r="P141" i="5"/>
  <c r="P148" i="5"/>
  <c r="BK158" i="5"/>
  <c r="J158" i="5" s="1"/>
  <c r="J103" i="5" s="1"/>
  <c r="BK165" i="5"/>
  <c r="J165" i="5" s="1"/>
  <c r="J104" i="5" s="1"/>
  <c r="T186" i="5"/>
  <c r="BK220" i="5"/>
  <c r="J220" i="5"/>
  <c r="J107" i="5" s="1"/>
  <c r="BK146" i="6"/>
  <c r="J146" i="6" s="1"/>
  <c r="J100" i="6" s="1"/>
  <c r="R151" i="6"/>
  <c r="R145" i="6" s="1"/>
  <c r="R176" i="6"/>
  <c r="P187" i="6"/>
  <c r="P186" i="6" s="1"/>
  <c r="BK340" i="6"/>
  <c r="J340" i="6" s="1"/>
  <c r="J106" i="6" s="1"/>
  <c r="BK383" i="6"/>
  <c r="J383" i="6"/>
  <c r="J107" i="6" s="1"/>
  <c r="P420" i="6"/>
  <c r="T446" i="6"/>
  <c r="T445" i="6"/>
  <c r="R553" i="6"/>
  <c r="R580" i="6"/>
  <c r="T145" i="7"/>
  <c r="R156" i="7"/>
  <c r="R144" i="7" s="1"/>
  <c r="BK166" i="7"/>
  <c r="J166" i="7"/>
  <c r="J103" i="7" s="1"/>
  <c r="P175" i="7"/>
  <c r="R182" i="7"/>
  <c r="R213" i="7"/>
  <c r="T244" i="7"/>
  <c r="T257" i="7"/>
  <c r="T266" i="7"/>
  <c r="R286" i="7"/>
  <c r="R285" i="7"/>
  <c r="T145" i="8"/>
  <c r="T144" i="8" s="1"/>
  <c r="P156" i="8"/>
  <c r="BK166" i="8"/>
  <c r="J166" i="8"/>
  <c r="J103" i="8" s="1"/>
  <c r="BK171" i="8"/>
  <c r="J171" i="8" s="1"/>
  <c r="J104" i="8" s="1"/>
  <c r="BK178" i="8"/>
  <c r="J178" i="8"/>
  <c r="J105" i="8" s="1"/>
  <c r="R199" i="8"/>
  <c r="T230" i="8"/>
  <c r="T235" i="8"/>
  <c r="T244" i="8"/>
  <c r="P264" i="8"/>
  <c r="P263" i="8" s="1"/>
  <c r="T145" i="9"/>
  <c r="T156" i="9"/>
  <c r="T144" i="9" s="1"/>
  <c r="BK166" i="9"/>
  <c r="J166" i="9"/>
  <c r="J103" i="9" s="1"/>
  <c r="BK173" i="9"/>
  <c r="J173" i="9" s="1"/>
  <c r="J104" i="9" s="1"/>
  <c r="R173" i="9"/>
  <c r="R180" i="9"/>
  <c r="P201" i="9"/>
  <c r="BK232" i="9"/>
  <c r="J232" i="9"/>
  <c r="J107" i="9"/>
  <c r="P237" i="9"/>
  <c r="T246" i="9"/>
  <c r="R146" i="10"/>
  <c r="R151" i="10"/>
  <c r="BK174" i="10"/>
  <c r="J174" i="10"/>
  <c r="J102" i="10" s="1"/>
  <c r="BK185" i="10"/>
  <c r="J185" i="10" s="1"/>
  <c r="J105" i="10" s="1"/>
  <c r="T340" i="10"/>
  <c r="BK377" i="10"/>
  <c r="J377" i="10" s="1"/>
  <c r="J107" i="10" s="1"/>
  <c r="P422" i="10"/>
  <c r="T448" i="10"/>
  <c r="T447" i="10" s="1"/>
  <c r="R543" i="10"/>
  <c r="T566" i="10"/>
  <c r="P145" i="11"/>
  <c r="BK156" i="11"/>
  <c r="J156" i="11"/>
  <c r="J101" i="11" s="1"/>
  <c r="R166" i="11"/>
  <c r="T175" i="11"/>
  <c r="T182" i="11"/>
  <c r="R205" i="11"/>
  <c r="T236" i="11"/>
  <c r="R249" i="11"/>
  <c r="R258" i="11"/>
  <c r="R278" i="11"/>
  <c r="R277" i="11"/>
  <c r="P146" i="12"/>
  <c r="P151" i="12"/>
  <c r="P176" i="12"/>
  <c r="R187" i="12"/>
  <c r="R186" i="12" s="1"/>
  <c r="BK342" i="12"/>
  <c r="J342" i="12" s="1"/>
  <c r="J106" i="12" s="1"/>
  <c r="BK379" i="12"/>
  <c r="J379" i="12"/>
  <c r="J107" i="12" s="1"/>
  <c r="BK408" i="12"/>
  <c r="J408" i="12" s="1"/>
  <c r="J108" i="12" s="1"/>
  <c r="P434" i="12"/>
  <c r="P433" i="12"/>
  <c r="P535" i="12"/>
  <c r="P558" i="12"/>
  <c r="P145" i="13"/>
  <c r="P144" i="13"/>
  <c r="P156" i="13"/>
  <c r="R166" i="13"/>
  <c r="P175" i="13"/>
  <c r="R182" i="13"/>
  <c r="P213" i="13"/>
  <c r="T244" i="13"/>
  <c r="R257" i="13"/>
  <c r="T266" i="13"/>
  <c r="R286" i="13"/>
  <c r="R285" i="13" s="1"/>
  <c r="T145" i="14"/>
  <c r="T156" i="14"/>
  <c r="R166" i="14"/>
  <c r="R175" i="14"/>
  <c r="T182" i="14"/>
  <c r="R203" i="14"/>
  <c r="R234" i="14"/>
  <c r="BK242" i="14"/>
  <c r="J242" i="14" s="1"/>
  <c r="J109" i="14" s="1"/>
  <c r="T262" i="14"/>
  <c r="T261" i="14"/>
  <c r="P146" i="15"/>
  <c r="BK151" i="15"/>
  <c r="BK145" i="15" s="1"/>
  <c r="J145" i="15" s="1"/>
  <c r="J99" i="15" s="1"/>
  <c r="P174" i="15"/>
  <c r="R185" i="15"/>
  <c r="R360" i="15"/>
  <c r="T397" i="15"/>
  <c r="T438" i="15"/>
  <c r="R464" i="15"/>
  <c r="R463" i="15" s="1"/>
  <c r="R555" i="15"/>
  <c r="R578" i="15"/>
  <c r="BK148" i="16"/>
  <c r="J148" i="16"/>
  <c r="J101" i="16"/>
  <c r="P148" i="16"/>
  <c r="T148" i="16"/>
  <c r="BK158" i="16"/>
  <c r="J158" i="16" s="1"/>
  <c r="J103" i="16" s="1"/>
  <c r="P158" i="16"/>
  <c r="BK165" i="16"/>
  <c r="J165" i="16" s="1"/>
  <c r="J104" i="16" s="1"/>
  <c r="BK196" i="16"/>
  <c r="J196" i="16" s="1"/>
  <c r="J105" i="16" s="1"/>
  <c r="T227" i="16"/>
  <c r="R244" i="16"/>
  <c r="P143" i="17"/>
  <c r="P148" i="17"/>
  <c r="P155" i="17"/>
  <c r="R166" i="17"/>
  <c r="R173" i="17"/>
  <c r="T194" i="17"/>
  <c r="P228" i="17"/>
  <c r="BK146" i="18"/>
  <c r="J146" i="18" s="1"/>
  <c r="J100" i="18" s="1"/>
  <c r="BK151" i="18"/>
  <c r="J151" i="18"/>
  <c r="J101" i="18" s="1"/>
  <c r="BK176" i="18"/>
  <c r="J176" i="18" s="1"/>
  <c r="J102" i="18" s="1"/>
  <c r="R187" i="18"/>
  <c r="P334" i="18"/>
  <c r="P373" i="18"/>
  <c r="P410" i="18"/>
  <c r="BK436" i="18"/>
  <c r="P531" i="18"/>
  <c r="T554" i="18"/>
  <c r="P144" i="19"/>
  <c r="P143" i="19" s="1"/>
  <c r="R155" i="19"/>
  <c r="P168" i="19"/>
  <c r="P164" i="19"/>
  <c r="R189" i="19"/>
  <c r="R219" i="19"/>
  <c r="R228" i="19"/>
  <c r="BK144" i="20"/>
  <c r="J144" i="20"/>
  <c r="J100" i="20"/>
  <c r="BK149" i="20"/>
  <c r="J149" i="20"/>
  <c r="J101" i="20" s="1"/>
  <c r="R168" i="20"/>
  <c r="BK179" i="20"/>
  <c r="J179" i="20"/>
  <c r="J105" i="20" s="1"/>
  <c r="P264" i="20"/>
  <c r="R299" i="20"/>
  <c r="P329" i="20"/>
  <c r="P328" i="20" s="1"/>
  <c r="BK366" i="20"/>
  <c r="J366" i="20" s="1"/>
  <c r="J110" i="20" s="1"/>
  <c r="BK146" i="21"/>
  <c r="J146" i="21"/>
  <c r="J100" i="21"/>
  <c r="BK151" i="21"/>
  <c r="BK145" i="21" s="1"/>
  <c r="J145" i="21" s="1"/>
  <c r="J99" i="21" s="1"/>
  <c r="BK158" i="21"/>
  <c r="J158" i="21"/>
  <c r="J102" i="21" s="1"/>
  <c r="T168" i="21"/>
  <c r="T175" i="21"/>
  <c r="T182" i="21"/>
  <c r="P203" i="21"/>
  <c r="P234" i="21"/>
  <c r="T239" i="21"/>
  <c r="P248" i="21"/>
  <c r="BK146" i="22"/>
  <c r="J146" i="22"/>
  <c r="J100" i="22"/>
  <c r="BK151" i="22"/>
  <c r="J151" i="22" s="1"/>
  <c r="J101" i="22" s="1"/>
  <c r="BK166" i="22"/>
  <c r="J166" i="22"/>
  <c r="J102" i="22" s="1"/>
  <c r="BK177" i="22"/>
  <c r="J177" i="22"/>
  <c r="J105" i="22"/>
  <c r="BK304" i="22"/>
  <c r="J304" i="22"/>
  <c r="J106" i="22" s="1"/>
  <c r="BK343" i="22"/>
  <c r="J343" i="22"/>
  <c r="J107" i="22"/>
  <c r="P373" i="22"/>
  <c r="P396" i="22"/>
  <c r="R416" i="22"/>
  <c r="P140" i="23"/>
  <c r="P145" i="23"/>
  <c r="P155" i="23"/>
  <c r="P176" i="23"/>
  <c r="P203" i="23"/>
  <c r="P214" i="23"/>
  <c r="P139" i="24"/>
  <c r="P144" i="24"/>
  <c r="BK151" i="24"/>
  <c r="J151" i="24" s="1"/>
  <c r="J102" i="24" s="1"/>
  <c r="T162" i="24"/>
  <c r="T161" i="24"/>
  <c r="T160" i="24"/>
  <c r="T143" i="25"/>
  <c r="T142" i="25" s="1"/>
  <c r="R152" i="25"/>
  <c r="P162" i="25"/>
  <c r="P169" i="25"/>
  <c r="BK190" i="25"/>
  <c r="J190" i="25" s="1"/>
  <c r="J105" i="25" s="1"/>
  <c r="T217" i="25"/>
  <c r="T228" i="25"/>
  <c r="BK248" i="25"/>
  <c r="J248" i="25" s="1"/>
  <c r="J109" i="25" s="1"/>
  <c r="BK139" i="26"/>
  <c r="J139" i="26"/>
  <c r="J100" i="26"/>
  <c r="R144" i="26"/>
  <c r="P151" i="26"/>
  <c r="BK162" i="26"/>
  <c r="J162" i="26"/>
  <c r="J105" i="26"/>
  <c r="R143" i="27"/>
  <c r="R142" i="27" s="1"/>
  <c r="R152" i="27"/>
  <c r="P162" i="27"/>
  <c r="T169" i="27"/>
  <c r="R190" i="27"/>
  <c r="BK217" i="27"/>
  <c r="J217" i="27"/>
  <c r="J106" i="27" s="1"/>
  <c r="BK228" i="27"/>
  <c r="J228" i="27"/>
  <c r="J107" i="27"/>
  <c r="BK248" i="27"/>
  <c r="J248" i="27" s="1"/>
  <c r="J109" i="27" s="1"/>
  <c r="T139" i="28"/>
  <c r="T144" i="28"/>
  <c r="T151" i="28"/>
  <c r="P162" i="28"/>
  <c r="P161" i="28"/>
  <c r="P160" i="28" s="1"/>
  <c r="R144" i="29"/>
  <c r="R143" i="29" s="1"/>
  <c r="T154" i="29"/>
  <c r="BK173" i="29"/>
  <c r="J173" i="29" s="1"/>
  <c r="J105" i="29" s="1"/>
  <c r="BK182" i="29"/>
  <c r="J182" i="29" s="1"/>
  <c r="J106" i="29" s="1"/>
  <c r="BK197" i="29"/>
  <c r="J197" i="29"/>
  <c r="J107" i="29" s="1"/>
  <c r="P197" i="29"/>
  <c r="BK208" i="29"/>
  <c r="J208" i="29"/>
  <c r="J108" i="29" s="1"/>
  <c r="T226" i="29"/>
  <c r="T225" i="29" s="1"/>
  <c r="R141" i="30"/>
  <c r="T150" i="30"/>
  <c r="R161" i="30"/>
  <c r="R160" i="30"/>
  <c r="R159" i="30"/>
  <c r="P182" i="30"/>
  <c r="BK191" i="30"/>
  <c r="J191" i="30"/>
  <c r="J106" i="30"/>
  <c r="R216" i="30"/>
  <c r="R148" i="31"/>
  <c r="R144" i="31" s="1"/>
  <c r="P153" i="31"/>
  <c r="P160" i="31"/>
  <c r="T170" i="31"/>
  <c r="T179" i="31"/>
  <c r="T188" i="31"/>
  <c r="P203" i="31"/>
  <c r="T214" i="31"/>
  <c r="P234" i="31"/>
  <c r="P233" i="31"/>
  <c r="BK141" i="32"/>
  <c r="J141" i="32" s="1"/>
  <c r="J100" i="32" s="1"/>
  <c r="BK146" i="32"/>
  <c r="J146" i="32" s="1"/>
  <c r="J101" i="32" s="1"/>
  <c r="BK157" i="32"/>
  <c r="J157" i="32"/>
  <c r="J102" i="32" s="1"/>
  <c r="T168" i="32"/>
  <c r="T181" i="32"/>
  <c r="T143" i="33"/>
  <c r="T142" i="33"/>
  <c r="R150" i="33"/>
  <c r="R160" i="33"/>
  <c r="T169" i="33"/>
  <c r="R178" i="33"/>
  <c r="R193" i="33"/>
  <c r="R204" i="33"/>
  <c r="BK224" i="33"/>
  <c r="BK223" i="33" s="1"/>
  <c r="J223" i="33" s="1"/>
  <c r="J108" i="33" s="1"/>
  <c r="R140" i="34"/>
  <c r="P145" i="34"/>
  <c r="R156" i="34"/>
  <c r="T167" i="34"/>
  <c r="T166" i="34"/>
  <c r="T165" i="34" s="1"/>
  <c r="P172" i="34"/>
  <c r="T143" i="35"/>
  <c r="R150" i="35"/>
  <c r="R160" i="35"/>
  <c r="R169" i="35"/>
  <c r="R178" i="35"/>
  <c r="P193" i="35"/>
  <c r="R204" i="35"/>
  <c r="P224" i="35"/>
  <c r="P223" i="35" s="1"/>
  <c r="P140" i="36"/>
  <c r="P145" i="36"/>
  <c r="R156" i="36"/>
  <c r="T167" i="36"/>
  <c r="P172" i="36"/>
  <c r="T137" i="37"/>
  <c r="T136" i="37"/>
  <c r="R148" i="37"/>
  <c r="P158" i="37"/>
  <c r="BK163" i="37"/>
  <c r="J163" i="37"/>
  <c r="J102" i="37" s="1"/>
  <c r="P163" i="37"/>
  <c r="R163" i="37"/>
  <c r="R172" i="37"/>
  <c r="T149" i="2"/>
  <c r="T145" i="2" s="1"/>
  <c r="T154" i="2"/>
  <c r="R165" i="2"/>
  <c r="T175" i="2"/>
  <c r="R184" i="2"/>
  <c r="T215" i="2"/>
  <c r="T246" i="2"/>
  <c r="BK259" i="2"/>
  <c r="J259" i="2" s="1"/>
  <c r="J109" i="2" s="1"/>
  <c r="T276" i="2"/>
  <c r="BK151" i="3"/>
  <c r="J151" i="3" s="1"/>
  <c r="J101" i="3" s="1"/>
  <c r="P176" i="3"/>
  <c r="P187" i="3"/>
  <c r="P186" i="3" s="1"/>
  <c r="P336" i="3"/>
  <c r="BK379" i="3"/>
  <c r="J379" i="3" s="1"/>
  <c r="J107" i="3" s="1"/>
  <c r="BK408" i="3"/>
  <c r="J408" i="3"/>
  <c r="J108" i="3"/>
  <c r="BK434" i="3"/>
  <c r="J434" i="3"/>
  <c r="J110" i="3"/>
  <c r="T537" i="3"/>
  <c r="T564" i="3"/>
  <c r="R144" i="4"/>
  <c r="R143" i="4"/>
  <c r="P151" i="4"/>
  <c r="BK161" i="4"/>
  <c r="J161" i="4" s="1"/>
  <c r="J103" i="4" s="1"/>
  <c r="P161" i="4"/>
  <c r="P168" i="4"/>
  <c r="T191" i="4"/>
  <c r="BK237" i="4"/>
  <c r="J237" i="4"/>
  <c r="J107" i="4" s="1"/>
  <c r="R254" i="4"/>
  <c r="T254" i="4"/>
  <c r="T272" i="4"/>
  <c r="T271" i="4" s="1"/>
  <c r="T141" i="5"/>
  <c r="T148" i="5"/>
  <c r="P158" i="5"/>
  <c r="P165" i="5"/>
  <c r="P186" i="5"/>
  <c r="R220" i="5"/>
  <c r="R146" i="6"/>
  <c r="T151" i="6"/>
  <c r="P176" i="6"/>
  <c r="R187" i="6"/>
  <c r="R186" i="6" s="1"/>
  <c r="R340" i="6"/>
  <c r="T383" i="6"/>
  <c r="BK420" i="6"/>
  <c r="J420" i="6" s="1"/>
  <c r="J108" i="6" s="1"/>
  <c r="BK446" i="6"/>
  <c r="J446" i="6" s="1"/>
  <c r="J110" i="6" s="1"/>
  <c r="P553" i="6"/>
  <c r="P580" i="6"/>
  <c r="R145" i="7"/>
  <c r="T156" i="7"/>
  <c r="R166" i="7"/>
  <c r="R175" i="7"/>
  <c r="T182" i="7"/>
  <c r="T213" i="7"/>
  <c r="P244" i="7"/>
  <c r="BK257" i="7"/>
  <c r="J257" i="7" s="1"/>
  <c r="J108" i="7" s="1"/>
  <c r="BK266" i="7"/>
  <c r="J266" i="7" s="1"/>
  <c r="J109" i="7" s="1"/>
  <c r="BK286" i="7"/>
  <c r="BK285" i="7"/>
  <c r="J285" i="7" s="1"/>
  <c r="J110" i="7" s="1"/>
  <c r="P145" i="8"/>
  <c r="P144" i="8"/>
  <c r="R156" i="8"/>
  <c r="P166" i="8"/>
  <c r="P165" i="8"/>
  <c r="R171" i="8"/>
  <c r="R178" i="8"/>
  <c r="BK199" i="8"/>
  <c r="J199" i="8"/>
  <c r="J106" i="8"/>
  <c r="BK230" i="8"/>
  <c r="J230" i="8" s="1"/>
  <c r="J107" i="8" s="1"/>
  <c r="BK235" i="8"/>
  <c r="J235" i="8" s="1"/>
  <c r="J108" i="8" s="1"/>
  <c r="R244" i="8"/>
  <c r="BK264" i="8"/>
  <c r="BK263" i="8"/>
  <c r="J263" i="8" s="1"/>
  <c r="J110" i="8" s="1"/>
  <c r="BK145" i="9"/>
  <c r="J145" i="9" s="1"/>
  <c r="J100" i="9" s="1"/>
  <c r="R156" i="9"/>
  <c r="R166" i="9"/>
  <c r="BK180" i="9"/>
  <c r="J180" i="9" s="1"/>
  <c r="J105" i="9" s="1"/>
  <c r="P180" i="9"/>
  <c r="BK201" i="9"/>
  <c r="J201" i="9" s="1"/>
  <c r="J106" i="9" s="1"/>
  <c r="R232" i="9"/>
  <c r="R237" i="9"/>
  <c r="R246" i="9"/>
  <c r="BK151" i="10"/>
  <c r="J151" i="10"/>
  <c r="J101" i="10"/>
  <c r="P185" i="10"/>
  <c r="P184" i="10" s="1"/>
  <c r="P183" i="10" s="1"/>
  <c r="BK340" i="10"/>
  <c r="J340" i="10" s="1"/>
  <c r="J106" i="10" s="1"/>
  <c r="P377" i="10"/>
  <c r="T422" i="10"/>
  <c r="BK448" i="10"/>
  <c r="BK447" i="10"/>
  <c r="J447" i="10" s="1"/>
  <c r="J109" i="10" s="1"/>
  <c r="BK543" i="10"/>
  <c r="J543" i="10" s="1"/>
  <c r="J111" i="10" s="1"/>
  <c r="BK566" i="10"/>
  <c r="J566" i="10" s="1"/>
  <c r="J112" i="10" s="1"/>
  <c r="BK145" i="11"/>
  <c r="J145" i="11"/>
  <c r="J100" i="11" s="1"/>
  <c r="P156" i="11"/>
  <c r="P166" i="11"/>
  <c r="P175" i="11"/>
  <c r="R182" i="11"/>
  <c r="P205" i="11"/>
  <c r="BK236" i="11"/>
  <c r="J236" i="11"/>
  <c r="J107" i="11"/>
  <c r="P249" i="11"/>
  <c r="BK258" i="11"/>
  <c r="J258" i="11"/>
  <c r="J109" i="11" s="1"/>
  <c r="BK278" i="11"/>
  <c r="J278" i="11"/>
  <c r="J111" i="11"/>
  <c r="T146" i="12"/>
  <c r="R151" i="12"/>
  <c r="T176" i="12"/>
  <c r="BK187" i="12"/>
  <c r="J187" i="12" s="1"/>
  <c r="J105" i="12" s="1"/>
  <c r="T342" i="12"/>
  <c r="P379" i="12"/>
  <c r="P408" i="12"/>
  <c r="R434" i="12"/>
  <c r="R535" i="12"/>
  <c r="R433" i="12" s="1"/>
  <c r="R558" i="12"/>
  <c r="R145" i="13"/>
  <c r="R156" i="13"/>
  <c r="R144" i="13" s="1"/>
  <c r="P166" i="13"/>
  <c r="R175" i="13"/>
  <c r="P182" i="13"/>
  <c r="R213" i="13"/>
  <c r="P244" i="13"/>
  <c r="BK257" i="13"/>
  <c r="J257" i="13" s="1"/>
  <c r="J108" i="13" s="1"/>
  <c r="BK266" i="13"/>
  <c r="J266" i="13" s="1"/>
  <c r="J109" i="13" s="1"/>
  <c r="BK286" i="13"/>
  <c r="J286" i="13" s="1"/>
  <c r="J111" i="13" s="1"/>
  <c r="BK145" i="14"/>
  <c r="BK144" i="14"/>
  <c r="P156" i="14"/>
  <c r="BK166" i="14"/>
  <c r="J166" i="14" s="1"/>
  <c r="J103" i="14" s="1"/>
  <c r="BK175" i="14"/>
  <c r="J175" i="14"/>
  <c r="J104" i="14" s="1"/>
  <c r="P182" i="14"/>
  <c r="P203" i="14"/>
  <c r="BK234" i="14"/>
  <c r="J234" i="14"/>
  <c r="J107" i="14"/>
  <c r="P242" i="14"/>
  <c r="P262" i="14"/>
  <c r="P261" i="14"/>
  <c r="T146" i="15"/>
  <c r="T145" i="15" s="1"/>
  <c r="P151" i="15"/>
  <c r="BK174" i="15"/>
  <c r="J174" i="15"/>
  <c r="J102" i="15" s="1"/>
  <c r="T185" i="15"/>
  <c r="T184" i="15" s="1"/>
  <c r="T183" i="15" s="1"/>
  <c r="BK360" i="15"/>
  <c r="J360" i="15" s="1"/>
  <c r="J106" i="15" s="1"/>
  <c r="P397" i="15"/>
  <c r="R438" i="15"/>
  <c r="T464" i="15"/>
  <c r="T463" i="15"/>
  <c r="P555" i="15"/>
  <c r="T578" i="15"/>
  <c r="R143" i="16"/>
  <c r="R148" i="16"/>
  <c r="P165" i="16"/>
  <c r="R196" i="16"/>
  <c r="P227" i="16"/>
  <c r="T244" i="16"/>
  <c r="R143" i="17"/>
  <c r="R142" i="17"/>
  <c r="T148" i="17"/>
  <c r="T155" i="17"/>
  <c r="T166" i="17"/>
  <c r="T164" i="17" s="1"/>
  <c r="P173" i="17"/>
  <c r="P194" i="17"/>
  <c r="R228" i="17"/>
  <c r="R146" i="18"/>
  <c r="R145" i="18" s="1"/>
  <c r="P151" i="18"/>
  <c r="T176" i="18"/>
  <c r="T187" i="18"/>
  <c r="T186" i="18"/>
  <c r="R334" i="18"/>
  <c r="T373" i="18"/>
  <c r="T410" i="18"/>
  <c r="P436" i="18"/>
  <c r="P435" i="18"/>
  <c r="BK531" i="18"/>
  <c r="J531" i="18" s="1"/>
  <c r="J111" i="18" s="1"/>
  <c r="P554" i="18"/>
  <c r="BK144" i="19"/>
  <c r="BK143" i="19" s="1"/>
  <c r="J143" i="19" s="1"/>
  <c r="J99" i="19" s="1"/>
  <c r="BK155" i="19"/>
  <c r="J155" i="19" s="1"/>
  <c r="J101" i="19" s="1"/>
  <c r="R168" i="19"/>
  <c r="R164" i="19"/>
  <c r="T189" i="19"/>
  <c r="P219" i="19"/>
  <c r="P228" i="19"/>
  <c r="P144" i="20"/>
  <c r="P149" i="20"/>
  <c r="P168" i="20"/>
  <c r="T179" i="20"/>
  <c r="T178" i="20" s="1"/>
  <c r="T264" i="20"/>
  <c r="P299" i="20"/>
  <c r="T329" i="20"/>
  <c r="T328" i="20" s="1"/>
  <c r="P366" i="20"/>
  <c r="R146" i="21"/>
  <c r="T151" i="21"/>
  <c r="T158" i="21"/>
  <c r="P168" i="21"/>
  <c r="P175" i="21"/>
  <c r="BK182" i="21"/>
  <c r="J182" i="21"/>
  <c r="J106" i="21" s="1"/>
  <c r="R203" i="21"/>
  <c r="T234" i="21"/>
  <c r="BK239" i="21"/>
  <c r="J239" i="21" s="1"/>
  <c r="J109" i="21" s="1"/>
  <c r="R248" i="21"/>
  <c r="P146" i="22"/>
  <c r="P151" i="22"/>
  <c r="P166" i="22"/>
  <c r="P177" i="22"/>
  <c r="P176" i="22"/>
  <c r="R304" i="22"/>
  <c r="R343" i="22"/>
  <c r="R373" i="22"/>
  <c r="R396" i="22"/>
  <c r="T416" i="22"/>
  <c r="BK140" i="23"/>
  <c r="J140" i="23"/>
  <c r="J100" i="23"/>
  <c r="BK145" i="23"/>
  <c r="J145" i="23" s="1"/>
  <c r="J101" i="23" s="1"/>
  <c r="BK155" i="23"/>
  <c r="J155" i="23" s="1"/>
  <c r="J103" i="23" s="1"/>
  <c r="T155" i="23"/>
  <c r="T176" i="23"/>
  <c r="BK203" i="23"/>
  <c r="J203" i="23" s="1"/>
  <c r="J105" i="23" s="1"/>
  <c r="T203" i="23"/>
  <c r="T214" i="23"/>
  <c r="BK139" i="24"/>
  <c r="J139" i="24"/>
  <c r="J100" i="24"/>
  <c r="BK144" i="24"/>
  <c r="J144" i="24" s="1"/>
  <c r="J101" i="24" s="1"/>
  <c r="P151" i="24"/>
  <c r="R162" i="24"/>
  <c r="R161" i="24"/>
  <c r="R160" i="24" s="1"/>
  <c r="P143" i="25"/>
  <c r="P142" i="25"/>
  <c r="BK152" i="25"/>
  <c r="J152" i="25"/>
  <c r="J101" i="25"/>
  <c r="BK162" i="25"/>
  <c r="J162" i="25" s="1"/>
  <c r="J103" i="25" s="1"/>
  <c r="T162" i="25"/>
  <c r="T169" i="25"/>
  <c r="R190" i="25"/>
  <c r="P217" i="25"/>
  <c r="R228" i="25"/>
  <c r="T248" i="25"/>
  <c r="T247" i="25"/>
  <c r="P139" i="26"/>
  <c r="BK144" i="26"/>
  <c r="J144" i="26"/>
  <c r="J101" i="26" s="1"/>
  <c r="R151" i="26"/>
  <c r="R162" i="26"/>
  <c r="R161" i="26"/>
  <c r="R160" i="26" s="1"/>
  <c r="P143" i="27"/>
  <c r="P142" i="27" s="1"/>
  <c r="BK152" i="27"/>
  <c r="J152" i="27" s="1"/>
  <c r="J101" i="27" s="1"/>
  <c r="R162" i="27"/>
  <c r="R169" i="27"/>
  <c r="P190" i="27"/>
  <c r="R217" i="27"/>
  <c r="P228" i="27"/>
  <c r="R248" i="27"/>
  <c r="R247" i="27" s="1"/>
  <c r="R139" i="28"/>
  <c r="R144" i="28"/>
  <c r="R151" i="28"/>
  <c r="T162" i="28"/>
  <c r="T161" i="28" s="1"/>
  <c r="T160" i="28" s="1"/>
  <c r="BK144" i="29"/>
  <c r="J144" i="29" s="1"/>
  <c r="J100" i="29" s="1"/>
  <c r="P154" i="29"/>
  <c r="BK164" i="29"/>
  <c r="J164" i="29"/>
  <c r="J104" i="29" s="1"/>
  <c r="T164" i="29"/>
  <c r="R173" i="29"/>
  <c r="T182" i="29"/>
  <c r="T197" i="29"/>
  <c r="T208" i="29"/>
  <c r="R226" i="29"/>
  <c r="R225" i="29" s="1"/>
  <c r="T141" i="30"/>
  <c r="T140" i="30" s="1"/>
  <c r="R150" i="30"/>
  <c r="T161" i="30"/>
  <c r="T182" i="30"/>
  <c r="T191" i="30"/>
  <c r="T216" i="30"/>
  <c r="P148" i="31"/>
  <c r="P144" i="31" s="1"/>
  <c r="BK153" i="31"/>
  <c r="J153" i="31"/>
  <c r="J102" i="31" s="1"/>
  <c r="BK160" i="31"/>
  <c r="J160" i="31"/>
  <c r="J103" i="31"/>
  <c r="BK170" i="31"/>
  <c r="J170" i="31" s="1"/>
  <c r="J105" i="31" s="1"/>
  <c r="BK179" i="31"/>
  <c r="J179" i="31" s="1"/>
  <c r="J106" i="31" s="1"/>
  <c r="R179" i="31"/>
  <c r="R188" i="31"/>
  <c r="T203" i="31"/>
  <c r="R214" i="31"/>
  <c r="T234" i="31"/>
  <c r="T233" i="31"/>
  <c r="P141" i="32"/>
  <c r="T146" i="32"/>
  <c r="P157" i="32"/>
  <c r="BK168" i="32"/>
  <c r="J168" i="32" s="1"/>
  <c r="J105" i="32" s="1"/>
  <c r="BK181" i="32"/>
  <c r="J181" i="32"/>
  <c r="J106" i="32" s="1"/>
  <c r="P143" i="33"/>
  <c r="P142" i="33" s="1"/>
  <c r="P150" i="33"/>
  <c r="T160" i="33"/>
  <c r="R169" i="33"/>
  <c r="T178" i="33"/>
  <c r="T193" i="33"/>
  <c r="T204" i="33"/>
  <c r="R224" i="33"/>
  <c r="R223" i="33"/>
  <c r="T140" i="34"/>
  <c r="T145" i="34"/>
  <c r="T156" i="34"/>
  <c r="P167" i="34"/>
  <c r="P166" i="34"/>
  <c r="P165" i="34" s="1"/>
  <c r="R172" i="34"/>
  <c r="R143" i="35"/>
  <c r="R142" i="35"/>
  <c r="T150" i="35"/>
  <c r="T160" i="35"/>
  <c r="T169" i="35"/>
  <c r="T178" i="35"/>
  <c r="T193" i="35"/>
  <c r="P204" i="35"/>
  <c r="R224" i="35"/>
  <c r="R223" i="35"/>
  <c r="T140" i="36"/>
  <c r="T145" i="36"/>
  <c r="P156" i="36"/>
  <c r="R167" i="36"/>
  <c r="R166" i="36" s="1"/>
  <c r="R165" i="36" s="1"/>
  <c r="T172" i="36"/>
  <c r="P137" i="37"/>
  <c r="R137" i="37"/>
  <c r="R136" i="37" s="1"/>
  <c r="P148" i="37"/>
  <c r="BK158" i="37"/>
  <c r="J158" i="37" s="1"/>
  <c r="J101" i="37" s="1"/>
  <c r="T158" i="37"/>
  <c r="BK172" i="37"/>
  <c r="J172" i="37" s="1"/>
  <c r="J103" i="37" s="1"/>
  <c r="P172" i="37"/>
  <c r="T172" i="37"/>
  <c r="BK146" i="2"/>
  <c r="J146" i="2"/>
  <c r="J100" i="2" s="1"/>
  <c r="BK264" i="16"/>
  <c r="BK263" i="16"/>
  <c r="J263" i="16" s="1"/>
  <c r="J108" i="16" s="1"/>
  <c r="BK225" i="17"/>
  <c r="J225" i="17" s="1"/>
  <c r="J108" i="17" s="1"/>
  <c r="BK165" i="19"/>
  <c r="J165" i="19"/>
  <c r="J103" i="19" s="1"/>
  <c r="BK268" i="21"/>
  <c r="J268" i="21" s="1"/>
  <c r="J112" i="21" s="1"/>
  <c r="BK296" i="2"/>
  <c r="J296" i="2"/>
  <c r="J112" i="2" s="1"/>
  <c r="BK248" i="19"/>
  <c r="J248" i="19"/>
  <c r="J110" i="19" s="1"/>
  <c r="BK413" i="22"/>
  <c r="J413" i="22"/>
  <c r="J111" i="22" s="1"/>
  <c r="BK145" i="31"/>
  <c r="J145" i="31"/>
  <c r="J100" i="31"/>
  <c r="BK206" i="32"/>
  <c r="J206" i="32" s="1"/>
  <c r="J107" i="32" s="1"/>
  <c r="BK266" i="9"/>
  <c r="J266" i="9" s="1"/>
  <c r="J111" i="9" s="1"/>
  <c r="BK217" i="5"/>
  <c r="J217" i="5"/>
  <c r="J106" i="5"/>
  <c r="BK239" i="14"/>
  <c r="J239" i="14"/>
  <c r="J108" i="14"/>
  <c r="BK151" i="29"/>
  <c r="J151" i="29" s="1"/>
  <c r="J101" i="29" s="1"/>
  <c r="BK192" i="37"/>
  <c r="J192" i="37" s="1"/>
  <c r="J105" i="37" s="1"/>
  <c r="E85" i="37"/>
  <c r="J91" i="37"/>
  <c r="F132" i="37"/>
  <c r="BE142" i="37"/>
  <c r="BE144" i="37"/>
  <c r="BE161" i="37"/>
  <c r="BE185" i="37"/>
  <c r="J89" i="37"/>
  <c r="F131" i="37"/>
  <c r="BE164" i="37"/>
  <c r="BE168" i="37"/>
  <c r="BE181" i="37"/>
  <c r="BE183" i="37"/>
  <c r="J92" i="37"/>
  <c r="BE140" i="37"/>
  <c r="BE149" i="37"/>
  <c r="BE153" i="37"/>
  <c r="BE166" i="37"/>
  <c r="BE173" i="37"/>
  <c r="BE179" i="37"/>
  <c r="BE187" i="37"/>
  <c r="BE189" i="37"/>
  <c r="BE193" i="37"/>
  <c r="BE138" i="37"/>
  <c r="BE146" i="37"/>
  <c r="BE151" i="37"/>
  <c r="BE155" i="37"/>
  <c r="BE159" i="37"/>
  <c r="BE170" i="37"/>
  <c r="BE175" i="37"/>
  <c r="BE177" i="37"/>
  <c r="E85" i="36"/>
  <c r="J91" i="36"/>
  <c r="J93" i="36"/>
  <c r="F135" i="36"/>
  <c r="BE143" i="36"/>
  <c r="BE154" i="36"/>
  <c r="BE157" i="36"/>
  <c r="BE170" i="36"/>
  <c r="BE177" i="36"/>
  <c r="BE179" i="36"/>
  <c r="BE187" i="36"/>
  <c r="BK223" i="35"/>
  <c r="F134" i="36"/>
  <c r="J135" i="36"/>
  <c r="BE141" i="36"/>
  <c r="BE152" i="36"/>
  <c r="BE161" i="36"/>
  <c r="BE163" i="36"/>
  <c r="BE168" i="36"/>
  <c r="BE175" i="36"/>
  <c r="BE189" i="36"/>
  <c r="BE146" i="36"/>
  <c r="BE148" i="36"/>
  <c r="BE173" i="36"/>
  <c r="BE193" i="36"/>
  <c r="BE150" i="36"/>
  <c r="BE159" i="36"/>
  <c r="BE181" i="36"/>
  <c r="BE183" i="36"/>
  <c r="BE185" i="36"/>
  <c r="BE191" i="36"/>
  <c r="BK166" i="34"/>
  <c r="J166" i="34" s="1"/>
  <c r="J104" i="34" s="1"/>
  <c r="J94" i="35"/>
  <c r="J137" i="35"/>
  <c r="BE163" i="35"/>
  <c r="BE189" i="35"/>
  <c r="BE194" i="35"/>
  <c r="BE196" i="35"/>
  <c r="BE202" i="35"/>
  <c r="BE211" i="35"/>
  <c r="BE221" i="35"/>
  <c r="BE233" i="35"/>
  <c r="BE235" i="35"/>
  <c r="F137" i="35"/>
  <c r="BE144" i="35"/>
  <c r="BE151" i="35"/>
  <c r="BE157" i="35"/>
  <c r="BE161" i="35"/>
  <c r="BE165" i="35"/>
  <c r="BE174" i="35"/>
  <c r="BE181" i="35"/>
  <c r="BE187" i="35"/>
  <c r="BE205" i="35"/>
  <c r="BE209" i="35"/>
  <c r="BE219" i="35"/>
  <c r="BE225" i="35"/>
  <c r="BE229" i="35"/>
  <c r="BE231" i="35"/>
  <c r="BK139" i="34"/>
  <c r="E85" i="35"/>
  <c r="J91" i="35"/>
  <c r="F94" i="35"/>
  <c r="BE146" i="35"/>
  <c r="BE148" i="35"/>
  <c r="BE153" i="35"/>
  <c r="BE155" i="35"/>
  <c r="BE167" i="35"/>
  <c r="BE172" i="35"/>
  <c r="BE176" i="35"/>
  <c r="BE179" i="35"/>
  <c r="BE183" i="35"/>
  <c r="BE198" i="35"/>
  <c r="BE207" i="35"/>
  <c r="BE213" i="35"/>
  <c r="BE215" i="35"/>
  <c r="BE217" i="35"/>
  <c r="BE227" i="35"/>
  <c r="BE170" i="35"/>
  <c r="BE185" i="35"/>
  <c r="BE191" i="35"/>
  <c r="BE200" i="35"/>
  <c r="J134" i="34"/>
  <c r="E85" i="34"/>
  <c r="J91" i="34"/>
  <c r="J94" i="34"/>
  <c r="F134" i="34"/>
  <c r="BE146" i="34"/>
  <c r="BE154" i="34"/>
  <c r="BE163" i="34"/>
  <c r="BE193" i="34"/>
  <c r="BE148" i="34"/>
  <c r="BE152" i="34"/>
  <c r="BE157" i="34"/>
  <c r="BE161" i="34"/>
  <c r="BE168" i="34"/>
  <c r="BE170" i="34"/>
  <c r="BE173" i="34"/>
  <c r="BE179" i="34"/>
  <c r="BE181" i="34"/>
  <c r="BE183" i="34"/>
  <c r="BE189" i="34"/>
  <c r="F94" i="34"/>
  <c r="BE141" i="34"/>
  <c r="BE143" i="34"/>
  <c r="BE150" i="34"/>
  <c r="BE159" i="34"/>
  <c r="BE175" i="34"/>
  <c r="BE177" i="34"/>
  <c r="BE185" i="34"/>
  <c r="BE187" i="34"/>
  <c r="BE191" i="34"/>
  <c r="E85" i="33"/>
  <c r="F137" i="33"/>
  <c r="BE151" i="33"/>
  <c r="BE163" i="33"/>
  <c r="BE165" i="33"/>
  <c r="BE167" i="33"/>
  <c r="BE170" i="33"/>
  <c r="BE174" i="33"/>
  <c r="BE176" i="33"/>
  <c r="BE185" i="33"/>
  <c r="BE187" i="33"/>
  <c r="BE207" i="33"/>
  <c r="BE215" i="33"/>
  <c r="BE225" i="33"/>
  <c r="BE227" i="33"/>
  <c r="J93" i="33"/>
  <c r="J135" i="33"/>
  <c r="J138" i="33"/>
  <c r="BE148" i="33"/>
  <c r="BE153" i="33"/>
  <c r="BE198" i="33"/>
  <c r="BE200" i="33"/>
  <c r="BE217" i="33"/>
  <c r="BE219" i="33"/>
  <c r="BE229" i="33"/>
  <c r="BE233" i="33"/>
  <c r="BE144" i="33"/>
  <c r="BE146" i="33"/>
  <c r="BE172" i="33"/>
  <c r="BE183" i="33"/>
  <c r="BE189" i="33"/>
  <c r="BE191" i="33"/>
  <c r="BE194" i="33"/>
  <c r="BE209" i="33"/>
  <c r="BE211" i="33"/>
  <c r="BE213" i="33"/>
  <c r="BE231" i="33"/>
  <c r="F94" i="33"/>
  <c r="BE155" i="33"/>
  <c r="BE157" i="33"/>
  <c r="BE161" i="33"/>
  <c r="BE179" i="33"/>
  <c r="BE181" i="33"/>
  <c r="BE196" i="33"/>
  <c r="BE202" i="33"/>
  <c r="BE205" i="33"/>
  <c r="BE221" i="33"/>
  <c r="BE235" i="33"/>
  <c r="F93" i="32"/>
  <c r="J136" i="32"/>
  <c r="BE153" i="32"/>
  <c r="BE160" i="32"/>
  <c r="BE182" i="32"/>
  <c r="E85" i="32"/>
  <c r="J91" i="32"/>
  <c r="F136" i="32"/>
  <c r="BE173" i="32"/>
  <c r="BE177" i="32"/>
  <c r="BE184" i="32"/>
  <c r="BE188" i="32"/>
  <c r="BE192" i="32"/>
  <c r="BE202" i="32"/>
  <c r="BE204" i="32"/>
  <c r="J135" i="32"/>
  <c r="BE149" i="32"/>
  <c r="BE151" i="32"/>
  <c r="BE169" i="32"/>
  <c r="BE179" i="32"/>
  <c r="BE186" i="32"/>
  <c r="BE190" i="32"/>
  <c r="BE194" i="32"/>
  <c r="BE200" i="32"/>
  <c r="BE207" i="32"/>
  <c r="BE142" i="32"/>
  <c r="BE144" i="32"/>
  <c r="BE147" i="32"/>
  <c r="BE155" i="32"/>
  <c r="BE158" i="32"/>
  <c r="BE162" i="32"/>
  <c r="BE164" i="32"/>
  <c r="BE171" i="32"/>
  <c r="BE175" i="32"/>
  <c r="BE196" i="32"/>
  <c r="BE198" i="32"/>
  <c r="J91" i="31"/>
  <c r="F139" i="31"/>
  <c r="J140" i="31"/>
  <c r="BE151" i="31"/>
  <c r="BE154" i="31"/>
  <c r="BK140" i="30"/>
  <c r="J140" i="30"/>
  <c r="J99" i="30"/>
  <c r="J93" i="31"/>
  <c r="E131" i="31"/>
  <c r="BE146" i="31"/>
  <c r="BE161" i="31"/>
  <c r="BE163" i="31"/>
  <c r="BE165" i="31"/>
  <c r="BE173" i="31"/>
  <c r="BE175" i="31"/>
  <c r="BE182" i="31"/>
  <c r="BE186" i="31"/>
  <c r="BE197" i="31"/>
  <c r="BE201" i="31"/>
  <c r="BE206" i="31"/>
  <c r="BE210" i="31"/>
  <c r="BE212" i="31"/>
  <c r="BE223" i="31"/>
  <c r="BE225" i="31"/>
  <c r="BE227" i="31"/>
  <c r="BE239" i="31"/>
  <c r="BE241" i="31"/>
  <c r="BE243" i="31"/>
  <c r="F94" i="31"/>
  <c r="BE149" i="31"/>
  <c r="BE156" i="31"/>
  <c r="BE158" i="31"/>
  <c r="BE167" i="31"/>
  <c r="BE171" i="31"/>
  <c r="BE177" i="31"/>
  <c r="BE180" i="31"/>
  <c r="BE184" i="31"/>
  <c r="BE189" i="31"/>
  <c r="BE191" i="31"/>
  <c r="BE195" i="31"/>
  <c r="BE199" i="31"/>
  <c r="BE208" i="31"/>
  <c r="BE215" i="31"/>
  <c r="BE217" i="31"/>
  <c r="BE219" i="31"/>
  <c r="BE221" i="31"/>
  <c r="BE229" i="31"/>
  <c r="BE235" i="31"/>
  <c r="BE237" i="31"/>
  <c r="BE245" i="31"/>
  <c r="BE193" i="31"/>
  <c r="BE204" i="31"/>
  <c r="BE231" i="31"/>
  <c r="F93" i="30"/>
  <c r="J94" i="30"/>
  <c r="J133" i="30"/>
  <c r="F136" i="30"/>
  <c r="BE151" i="30"/>
  <c r="BE155" i="30"/>
  <c r="BE157" i="30"/>
  <c r="BE170" i="30"/>
  <c r="BE183" i="30"/>
  <c r="BE185" i="30"/>
  <c r="BE189" i="30"/>
  <c r="BE202" i="30"/>
  <c r="BE219" i="30"/>
  <c r="BE229" i="30"/>
  <c r="BE233" i="30"/>
  <c r="J93" i="30"/>
  <c r="BE162" i="30"/>
  <c r="BE168" i="30"/>
  <c r="BE172" i="30"/>
  <c r="BE174" i="30"/>
  <c r="BE176" i="30"/>
  <c r="BE178" i="30"/>
  <c r="BE198" i="30"/>
  <c r="BE217" i="30"/>
  <c r="BE231" i="30"/>
  <c r="E85" i="30"/>
  <c r="BE144" i="30"/>
  <c r="BE148" i="30"/>
  <c r="BE192" i="30"/>
  <c r="BE194" i="30"/>
  <c r="BE196" i="30"/>
  <c r="BE200" i="30"/>
  <c r="BE208" i="30"/>
  <c r="BE210" i="30"/>
  <c r="BE221" i="30"/>
  <c r="BE225" i="30"/>
  <c r="BE227" i="30"/>
  <c r="BE142" i="30"/>
  <c r="BE146" i="30"/>
  <c r="BE153" i="30"/>
  <c r="BE164" i="30"/>
  <c r="BE166" i="30"/>
  <c r="BE180" i="30"/>
  <c r="BE187" i="30"/>
  <c r="BE204" i="30"/>
  <c r="BE206" i="30"/>
  <c r="BE212" i="30"/>
  <c r="BE214" i="30"/>
  <c r="BE223" i="30"/>
  <c r="F94" i="29"/>
  <c r="F138" i="29"/>
  <c r="J139" i="29"/>
  <c r="BE145" i="29"/>
  <c r="BE147" i="29"/>
  <c r="BE157" i="29"/>
  <c r="BE161" i="29"/>
  <c r="BE171" i="29"/>
  <c r="BE174" i="29"/>
  <c r="BE176" i="29"/>
  <c r="BE178" i="29"/>
  <c r="BE193" i="29"/>
  <c r="BE195" i="29"/>
  <c r="BE202" i="29"/>
  <c r="BE213" i="29"/>
  <c r="BE223" i="29"/>
  <c r="BE241" i="29"/>
  <c r="E85" i="29"/>
  <c r="BE149" i="29"/>
  <c r="BE152" i="29"/>
  <c r="BE167" i="29"/>
  <c r="BE169" i="29"/>
  <c r="BE185" i="29"/>
  <c r="BE187" i="29"/>
  <c r="BE191" i="29"/>
  <c r="BE200" i="29"/>
  <c r="J91" i="29"/>
  <c r="J93" i="29"/>
  <c r="BE155" i="29"/>
  <c r="BE159" i="29"/>
  <c r="BE180" i="29"/>
  <c r="BE198" i="29"/>
  <c r="BE204" i="29"/>
  <c r="BE206" i="29"/>
  <c r="BE209" i="29"/>
  <c r="BE215" i="29"/>
  <c r="BE217" i="29"/>
  <c r="BE219" i="29"/>
  <c r="BE227" i="29"/>
  <c r="BE233" i="29"/>
  <c r="BE235" i="29"/>
  <c r="BE165" i="29"/>
  <c r="BE183" i="29"/>
  <c r="BE189" i="29"/>
  <c r="BE211" i="29"/>
  <c r="BE221" i="29"/>
  <c r="BE229" i="29"/>
  <c r="BE231" i="29"/>
  <c r="BE237" i="29"/>
  <c r="BE239" i="29"/>
  <c r="F93" i="28"/>
  <c r="J94" i="28"/>
  <c r="J131" i="28"/>
  <c r="F134" i="28"/>
  <c r="BE149" i="28"/>
  <c r="BE152" i="28"/>
  <c r="BE167" i="28"/>
  <c r="BE169" i="28"/>
  <c r="BE175" i="28"/>
  <c r="BE185" i="28"/>
  <c r="BE187" i="28"/>
  <c r="BE191" i="28"/>
  <c r="BE193" i="28"/>
  <c r="E85" i="28"/>
  <c r="J133" i="28"/>
  <c r="BE142" i="28"/>
  <c r="BE165" i="28"/>
  <c r="BE177" i="28"/>
  <c r="BE189" i="28"/>
  <c r="J143" i="27"/>
  <c r="J100" i="27"/>
  <c r="BE140" i="28"/>
  <c r="BE145" i="28"/>
  <c r="BE154" i="28"/>
  <c r="BE156" i="28"/>
  <c r="BE163" i="28"/>
  <c r="BE173" i="28"/>
  <c r="BE179" i="28"/>
  <c r="BE181" i="28"/>
  <c r="BE183" i="28"/>
  <c r="BE147" i="28"/>
  <c r="BE158" i="28"/>
  <c r="BE171" i="28"/>
  <c r="BE195" i="28"/>
  <c r="J91" i="27"/>
  <c r="F94" i="27"/>
  <c r="J138" i="27"/>
  <c r="BE144" i="27"/>
  <c r="BE157" i="27"/>
  <c r="BE165" i="27"/>
  <c r="BE174" i="27"/>
  <c r="BE186" i="27"/>
  <c r="BE195" i="27"/>
  <c r="BE201" i="27"/>
  <c r="BE213" i="27"/>
  <c r="BE215" i="27"/>
  <c r="BE224" i="27"/>
  <c r="BE237" i="27"/>
  <c r="BE243" i="27"/>
  <c r="BE249" i="27"/>
  <c r="BE148" i="27"/>
  <c r="BE153" i="27"/>
  <c r="BE163" i="27"/>
  <c r="BE170" i="27"/>
  <c r="BE172" i="27"/>
  <c r="BE176" i="27"/>
  <c r="BE184" i="27"/>
  <c r="BE203" i="27"/>
  <c r="BE205" i="27"/>
  <c r="BE222" i="27"/>
  <c r="BE231" i="27"/>
  <c r="BE235" i="27"/>
  <c r="BE241" i="27"/>
  <c r="BE245" i="27"/>
  <c r="J93" i="27"/>
  <c r="E129" i="27"/>
  <c r="F137" i="27"/>
  <c r="BE146" i="27"/>
  <c r="BE178" i="27"/>
  <c r="BE193" i="27"/>
  <c r="BE197" i="27"/>
  <c r="BE199" i="27"/>
  <c r="BE207" i="27"/>
  <c r="BE211" i="27"/>
  <c r="BE218" i="27"/>
  <c r="BE220" i="27"/>
  <c r="BE226" i="27"/>
  <c r="BE229" i="27"/>
  <c r="BE253" i="27"/>
  <c r="BE150" i="27"/>
  <c r="BE155" i="27"/>
  <c r="BE159" i="27"/>
  <c r="BE167" i="27"/>
  <c r="BE180" i="27"/>
  <c r="BE182" i="27"/>
  <c r="BE188" i="27"/>
  <c r="BE191" i="27"/>
  <c r="BE209" i="27"/>
  <c r="BE233" i="27"/>
  <c r="BE239" i="27"/>
  <c r="BE251" i="27"/>
  <c r="BE255" i="27"/>
  <c r="J143" i="25"/>
  <c r="J100" i="25"/>
  <c r="E85" i="26"/>
  <c r="J94" i="26"/>
  <c r="J131" i="26"/>
  <c r="F134" i="26"/>
  <c r="BE140" i="26"/>
  <c r="BE147" i="26"/>
  <c r="BE158" i="26"/>
  <c r="BE167" i="26"/>
  <c r="BE171" i="26"/>
  <c r="BE173" i="26"/>
  <c r="BE183" i="26"/>
  <c r="BE193" i="26"/>
  <c r="F93" i="26"/>
  <c r="BE142" i="26"/>
  <c r="BE187" i="26"/>
  <c r="BE189" i="26"/>
  <c r="J93" i="26"/>
  <c r="BE152" i="26"/>
  <c r="BE154" i="26"/>
  <c r="BE163" i="26"/>
  <c r="BE169" i="26"/>
  <c r="BE177" i="26"/>
  <c r="BE145" i="26"/>
  <c r="BE149" i="26"/>
  <c r="BE156" i="26"/>
  <c r="BE165" i="26"/>
  <c r="BE175" i="26"/>
  <c r="BE179" i="26"/>
  <c r="BE181" i="26"/>
  <c r="BE185" i="26"/>
  <c r="BE191" i="26"/>
  <c r="BE195" i="26"/>
  <c r="F93" i="25"/>
  <c r="J137" i="25"/>
  <c r="BE144" i="25"/>
  <c r="BE146" i="25"/>
  <c r="BE155" i="25"/>
  <c r="BE159" i="25"/>
  <c r="BE195" i="25"/>
  <c r="BE201" i="25"/>
  <c r="BE205" i="25"/>
  <c r="BE209" i="25"/>
  <c r="BE211" i="25"/>
  <c r="BE213" i="25"/>
  <c r="BE222" i="25"/>
  <c r="BE239" i="25"/>
  <c r="BE251" i="25"/>
  <c r="J91" i="25"/>
  <c r="J94" i="25"/>
  <c r="E129" i="25"/>
  <c r="BE150" i="25"/>
  <c r="BE163" i="25"/>
  <c r="BE172" i="25"/>
  <c r="BE176" i="25"/>
  <c r="BE178" i="25"/>
  <c r="BE184" i="25"/>
  <c r="BE186" i="25"/>
  <c r="BE193" i="25"/>
  <c r="BE215" i="25"/>
  <c r="BE224" i="25"/>
  <c r="BE226" i="25"/>
  <c r="BE229" i="25"/>
  <c r="BE243" i="25"/>
  <c r="BE245" i="25"/>
  <c r="BE255" i="25"/>
  <c r="BK138" i="24"/>
  <c r="F94" i="25"/>
  <c r="BE148" i="25"/>
  <c r="BE153" i="25"/>
  <c r="BE157" i="25"/>
  <c r="BE188" i="25"/>
  <c r="BE199" i="25"/>
  <c r="BE207" i="25"/>
  <c r="BE231" i="25"/>
  <c r="BE249" i="25"/>
  <c r="BE253" i="25"/>
  <c r="BE165" i="25"/>
  <c r="BE167" i="25"/>
  <c r="BE170" i="25"/>
  <c r="BE174" i="25"/>
  <c r="BE180" i="25"/>
  <c r="BE182" i="25"/>
  <c r="BE191" i="25"/>
  <c r="BE197" i="25"/>
  <c r="BE203" i="25"/>
  <c r="BE218" i="25"/>
  <c r="BE220" i="25"/>
  <c r="BE233" i="25"/>
  <c r="BE235" i="25"/>
  <c r="BE237" i="25"/>
  <c r="BE241" i="25"/>
  <c r="BK139" i="23"/>
  <c r="J139" i="23" s="1"/>
  <c r="J99" i="23" s="1"/>
  <c r="F93" i="24"/>
  <c r="E125" i="24"/>
  <c r="J133" i="24"/>
  <c r="BE165" i="24"/>
  <c r="BE173" i="24"/>
  <c r="BE177" i="24"/>
  <c r="BE185" i="24"/>
  <c r="BE193" i="24"/>
  <c r="F94" i="24"/>
  <c r="J134" i="24"/>
  <c r="BE142" i="24"/>
  <c r="BE163" i="24"/>
  <c r="BE183" i="24"/>
  <c r="J131" i="24"/>
  <c r="BE152" i="24"/>
  <c r="BE154" i="24"/>
  <c r="BE156" i="24"/>
  <c r="BE167" i="24"/>
  <c r="BE169" i="24"/>
  <c r="BE171" i="24"/>
  <c r="BE181" i="24"/>
  <c r="BE187" i="24"/>
  <c r="BE140" i="24"/>
  <c r="BE145" i="24"/>
  <c r="BE147" i="24"/>
  <c r="BE149" i="24"/>
  <c r="BE158" i="24"/>
  <c r="BE175" i="24"/>
  <c r="BE179" i="24"/>
  <c r="BE189" i="24"/>
  <c r="BE191" i="24"/>
  <c r="BE195" i="24"/>
  <c r="BK176" i="22"/>
  <c r="J176" i="22"/>
  <c r="J104" i="22"/>
  <c r="J94" i="23"/>
  <c r="E126" i="23"/>
  <c r="J132" i="23"/>
  <c r="F135" i="23"/>
  <c r="BE146" i="23"/>
  <c r="BE148" i="23"/>
  <c r="BE152" i="23"/>
  <c r="BE156" i="23"/>
  <c r="BE158" i="23"/>
  <c r="BE166" i="23"/>
  <c r="BE193" i="23"/>
  <c r="BE201" i="23"/>
  <c r="BE212" i="23"/>
  <c r="BE215" i="23"/>
  <c r="BE225" i="23"/>
  <c r="BE227" i="23"/>
  <c r="F93" i="23"/>
  <c r="J134" i="23"/>
  <c r="BE143" i="23"/>
  <c r="BE170" i="23"/>
  <c r="BE177" i="23"/>
  <c r="BE185" i="23"/>
  <c r="BE195" i="23"/>
  <c r="BE197" i="23"/>
  <c r="BE210" i="23"/>
  <c r="BE219" i="23"/>
  <c r="BE162" i="23"/>
  <c r="BE172" i="23"/>
  <c r="BE179" i="23"/>
  <c r="BE189" i="23"/>
  <c r="BE191" i="23"/>
  <c r="BE206" i="23"/>
  <c r="BE208" i="23"/>
  <c r="BE217" i="23"/>
  <c r="BE221" i="23"/>
  <c r="BE223" i="23"/>
  <c r="BE229" i="23"/>
  <c r="BE231" i="23"/>
  <c r="BE141" i="23"/>
  <c r="BE150" i="23"/>
  <c r="BE160" i="23"/>
  <c r="BE164" i="23"/>
  <c r="BE168" i="23"/>
  <c r="BE174" i="23"/>
  <c r="BE181" i="23"/>
  <c r="BE183" i="23"/>
  <c r="BE187" i="23"/>
  <c r="BE199" i="23"/>
  <c r="BE204" i="23"/>
  <c r="E85" i="22"/>
  <c r="F93" i="22"/>
  <c r="J140" i="22"/>
  <c r="J141" i="22"/>
  <c r="BE164" i="22"/>
  <c r="BE190" i="22"/>
  <c r="BE198" i="22"/>
  <c r="BE214" i="22"/>
  <c r="BE220" i="22"/>
  <c r="BE222" i="22"/>
  <c r="BE226" i="22"/>
  <c r="BE230" i="22"/>
  <c r="BE234" i="22"/>
  <c r="BE240" i="22"/>
  <c r="BE250" i="22"/>
  <c r="BE252" i="22"/>
  <c r="BE270" i="22"/>
  <c r="BE274" i="22"/>
  <c r="BE284" i="22"/>
  <c r="BE290" i="22"/>
  <c r="BE292" i="22"/>
  <c r="BE305" i="22"/>
  <c r="BE309" i="22"/>
  <c r="BE311" i="22"/>
  <c r="BE313" i="22"/>
  <c r="BE325" i="22"/>
  <c r="BE331" i="22"/>
  <c r="BE335" i="22"/>
  <c r="BE341" i="22"/>
  <c r="BE350" i="22"/>
  <c r="BE356" i="22"/>
  <c r="BE358" i="22"/>
  <c r="BE370" i="22"/>
  <c r="BE384" i="22"/>
  <c r="BE392" i="22"/>
  <c r="BE401" i="22"/>
  <c r="BE403" i="22"/>
  <c r="BE405" i="22"/>
  <c r="BE407" i="22"/>
  <c r="BE419" i="22"/>
  <c r="F94" i="22"/>
  <c r="BE154" i="22"/>
  <c r="BE158" i="22"/>
  <c r="BE160" i="22"/>
  <c r="BE169" i="22"/>
  <c r="BE180" i="22"/>
  <c r="BE192" i="22"/>
  <c r="BE204" i="22"/>
  <c r="BE206" i="22"/>
  <c r="BE208" i="22"/>
  <c r="BE216" i="22"/>
  <c r="BE218" i="22"/>
  <c r="BE224" i="22"/>
  <c r="BE228" i="22"/>
  <c r="BE232" i="22"/>
  <c r="BE238" i="22"/>
  <c r="BE248" i="22"/>
  <c r="BE258" i="22"/>
  <c r="BE260" i="22"/>
  <c r="BE264" i="22"/>
  <c r="BE266" i="22"/>
  <c r="BE282" i="22"/>
  <c r="BE288" i="22"/>
  <c r="BE294" i="22"/>
  <c r="BE296" i="22"/>
  <c r="BE307" i="22"/>
  <c r="BE321" i="22"/>
  <c r="BE329" i="22"/>
  <c r="BE333" i="22"/>
  <c r="BE344" i="22"/>
  <c r="BE352" i="22"/>
  <c r="BE368" i="22"/>
  <c r="BE374" i="22"/>
  <c r="BE386" i="22"/>
  <c r="BE388" i="22"/>
  <c r="BE409" i="22"/>
  <c r="BE411" i="22"/>
  <c r="BE417" i="22"/>
  <c r="BE421" i="22"/>
  <c r="BE427" i="22"/>
  <c r="J138" i="22"/>
  <c r="BE149" i="22"/>
  <c r="BE152" i="22"/>
  <c r="BE156" i="22"/>
  <c r="BE171" i="22"/>
  <c r="BE178" i="22"/>
  <c r="BE182" i="22"/>
  <c r="BE184" i="22"/>
  <c r="BE186" i="22"/>
  <c r="BE194" i="22"/>
  <c r="BE196" i="22"/>
  <c r="BE200" i="22"/>
  <c r="BE202" i="22"/>
  <c r="BE210" i="22"/>
  <c r="BE212" i="22"/>
  <c r="BE236" i="22"/>
  <c r="BE246" i="22"/>
  <c r="BE254" i="22"/>
  <c r="BE256" i="22"/>
  <c r="BE262" i="22"/>
  <c r="BE272" i="22"/>
  <c r="BE286" i="22"/>
  <c r="BE300" i="22"/>
  <c r="BE302" i="22"/>
  <c r="BE323" i="22"/>
  <c r="BE327" i="22"/>
  <c r="BE337" i="22"/>
  <c r="BE348" i="22"/>
  <c r="BE360" i="22"/>
  <c r="BE364" i="22"/>
  <c r="BE366" i="22"/>
  <c r="BE376" i="22"/>
  <c r="BE380" i="22"/>
  <c r="BE390" i="22"/>
  <c r="BE397" i="22"/>
  <c r="BE399" i="22"/>
  <c r="BE423" i="22"/>
  <c r="BE431" i="22"/>
  <c r="BE147" i="22"/>
  <c r="BE162" i="22"/>
  <c r="BE167" i="22"/>
  <c r="BE173" i="22"/>
  <c r="BE188" i="22"/>
  <c r="BE242" i="22"/>
  <c r="BE244" i="22"/>
  <c r="BE268" i="22"/>
  <c r="BE276" i="22"/>
  <c r="BE278" i="22"/>
  <c r="BE280" i="22"/>
  <c r="BE298" i="22"/>
  <c r="BE315" i="22"/>
  <c r="BE317" i="22"/>
  <c r="BE319" i="22"/>
  <c r="BE339" i="22"/>
  <c r="BE346" i="22"/>
  <c r="BE354" i="22"/>
  <c r="BE362" i="22"/>
  <c r="BE378" i="22"/>
  <c r="BE382" i="22"/>
  <c r="BE394" i="22"/>
  <c r="BE414" i="22"/>
  <c r="BE425" i="22"/>
  <c r="BE429" i="22"/>
  <c r="BK143" i="20"/>
  <c r="J93" i="21"/>
  <c r="J141" i="21"/>
  <c r="BE147" i="21"/>
  <c r="BE163" i="21"/>
  <c r="BE185" i="21"/>
  <c r="BE191" i="21"/>
  <c r="BE201" i="21"/>
  <c r="BE206" i="21"/>
  <c r="BE208" i="21"/>
  <c r="BE212" i="21"/>
  <c r="BE216" i="21"/>
  <c r="BE222" i="21"/>
  <c r="BE242" i="21"/>
  <c r="BE244" i="21"/>
  <c r="BE246" i="21"/>
  <c r="BE255" i="21"/>
  <c r="BE261" i="21"/>
  <c r="J91" i="21"/>
  <c r="F94" i="21"/>
  <c r="BE154" i="21"/>
  <c r="BE159" i="21"/>
  <c r="BE176" i="21"/>
  <c r="BE195" i="21"/>
  <c r="BE204" i="21"/>
  <c r="BE210" i="21"/>
  <c r="BE226" i="21"/>
  <c r="BE230" i="21"/>
  <c r="BE237" i="21"/>
  <c r="BE249" i="21"/>
  <c r="BE251" i="21"/>
  <c r="BE259" i="21"/>
  <c r="BE265" i="21"/>
  <c r="BE269" i="21"/>
  <c r="BK178" i="20"/>
  <c r="J178" i="20" s="1"/>
  <c r="J104" i="20" s="1"/>
  <c r="BK328" i="20"/>
  <c r="J328" i="20"/>
  <c r="J108" i="20" s="1"/>
  <c r="F93" i="21"/>
  <c r="E132" i="21"/>
  <c r="BE149" i="21"/>
  <c r="BE156" i="21"/>
  <c r="BE161" i="21"/>
  <c r="BE171" i="21"/>
  <c r="BE173" i="21"/>
  <c r="BE193" i="21"/>
  <c r="BE214" i="21"/>
  <c r="BE218" i="21"/>
  <c r="BE232" i="21"/>
  <c r="BE235" i="21"/>
  <c r="BE253" i="21"/>
  <c r="BE257" i="21"/>
  <c r="BE152" i="21"/>
  <c r="BE165" i="21"/>
  <c r="BE169" i="21"/>
  <c r="BE178" i="21"/>
  <c r="BE180" i="21"/>
  <c r="BE183" i="21"/>
  <c r="BE187" i="21"/>
  <c r="BE189" i="21"/>
  <c r="BE197" i="21"/>
  <c r="BE199" i="21"/>
  <c r="BE220" i="21"/>
  <c r="BE224" i="21"/>
  <c r="BE228" i="21"/>
  <c r="BE240" i="21"/>
  <c r="BE263" i="21"/>
  <c r="J91" i="20"/>
  <c r="J94" i="20"/>
  <c r="BE145" i="20"/>
  <c r="BE147" i="20"/>
  <c r="BE162" i="20"/>
  <c r="BE173" i="20"/>
  <c r="BE188" i="20"/>
  <c r="BE204" i="20"/>
  <c r="BE206" i="20"/>
  <c r="BE208" i="20"/>
  <c r="BE222" i="20"/>
  <c r="BE224" i="20"/>
  <c r="BE226" i="20"/>
  <c r="BE232" i="20"/>
  <c r="BE234" i="20"/>
  <c r="BE236" i="20"/>
  <c r="BE238" i="20"/>
  <c r="BE240" i="20"/>
  <c r="BE246" i="20"/>
  <c r="BE260" i="20"/>
  <c r="BE273" i="20"/>
  <c r="BE283" i="20"/>
  <c r="BE291" i="20"/>
  <c r="BE300" i="20"/>
  <c r="BE306" i="20"/>
  <c r="BE308" i="20"/>
  <c r="BE312" i="20"/>
  <c r="BE316" i="20"/>
  <c r="BE330" i="20"/>
  <c r="BE336" i="20"/>
  <c r="BE348" i="20"/>
  <c r="BE352" i="20"/>
  <c r="BE364" i="20"/>
  <c r="BE367" i="20"/>
  <c r="F94" i="20"/>
  <c r="E130" i="20"/>
  <c r="BE150" i="20"/>
  <c r="BE156" i="20"/>
  <c r="BE169" i="20"/>
  <c r="BE175" i="20"/>
  <c r="BE186" i="20"/>
  <c r="BE198" i="20"/>
  <c r="BE210" i="20"/>
  <c r="BE212" i="20"/>
  <c r="BE214" i="20"/>
  <c r="BE216" i="20"/>
  <c r="BE218" i="20"/>
  <c r="BE220" i="20"/>
  <c r="BE228" i="20"/>
  <c r="BE248" i="20"/>
  <c r="BE256" i="20"/>
  <c r="BE265" i="20"/>
  <c r="BE267" i="20"/>
  <c r="BE285" i="20"/>
  <c r="BE289" i="20"/>
  <c r="BE297" i="20"/>
  <c r="BE302" i="20"/>
  <c r="BE304" i="20"/>
  <c r="BE334" i="20"/>
  <c r="BE340" i="20"/>
  <c r="BE342" i="20"/>
  <c r="BE344" i="20"/>
  <c r="BE346" i="20"/>
  <c r="BE358" i="20"/>
  <c r="BE379" i="20"/>
  <c r="BE381" i="20"/>
  <c r="F93" i="20"/>
  <c r="J93" i="20"/>
  <c r="BE154" i="20"/>
  <c r="BE164" i="20"/>
  <c r="BE180" i="20"/>
  <c r="BE190" i="20"/>
  <c r="BE192" i="20"/>
  <c r="BE194" i="20"/>
  <c r="BE196" i="20"/>
  <c r="BE200" i="20"/>
  <c r="BE202" i="20"/>
  <c r="BE242" i="20"/>
  <c r="BE244" i="20"/>
  <c r="BE252" i="20"/>
  <c r="BE279" i="20"/>
  <c r="BE281" i="20"/>
  <c r="BE293" i="20"/>
  <c r="BE295" i="20"/>
  <c r="BE310" i="20"/>
  <c r="BE314" i="20"/>
  <c r="BE322" i="20"/>
  <c r="BE332" i="20"/>
  <c r="BE356" i="20"/>
  <c r="BE360" i="20"/>
  <c r="BE362" i="20"/>
  <c r="BE371" i="20"/>
  <c r="BE152" i="20"/>
  <c r="BE158" i="20"/>
  <c r="BE160" i="20"/>
  <c r="BE166" i="20"/>
  <c r="BE171" i="20"/>
  <c r="BE182" i="20"/>
  <c r="BE184" i="20"/>
  <c r="BE230" i="20"/>
  <c r="BE250" i="20"/>
  <c r="BE254" i="20"/>
  <c r="BE258" i="20"/>
  <c r="BE262" i="20"/>
  <c r="BE269" i="20"/>
  <c r="BE271" i="20"/>
  <c r="BE275" i="20"/>
  <c r="BE277" i="20"/>
  <c r="BE287" i="20"/>
  <c r="BE318" i="20"/>
  <c r="BE320" i="20"/>
  <c r="BE324" i="20"/>
  <c r="BE326" i="20"/>
  <c r="BE338" i="20"/>
  <c r="BE350" i="20"/>
  <c r="BE354" i="20"/>
  <c r="BE369" i="20"/>
  <c r="BE373" i="20"/>
  <c r="BE375" i="20"/>
  <c r="BE377" i="20"/>
  <c r="J436" i="18"/>
  <c r="J110" i="18" s="1"/>
  <c r="F93" i="19"/>
  <c r="J94" i="19"/>
  <c r="J138" i="19"/>
  <c r="BE149" i="19"/>
  <c r="BE166" i="19"/>
  <c r="E85" i="19"/>
  <c r="F94" i="19"/>
  <c r="J136" i="19"/>
  <c r="BE147" i="19"/>
  <c r="BE151" i="19"/>
  <c r="BE162" i="19"/>
  <c r="BE171" i="19"/>
  <c r="BE175" i="19"/>
  <c r="BE177" i="19"/>
  <c r="BE181" i="19"/>
  <c r="BE185" i="19"/>
  <c r="BE187" i="19"/>
  <c r="BE194" i="19"/>
  <c r="BE198" i="19"/>
  <c r="BE208" i="19"/>
  <c r="BE220" i="19"/>
  <c r="BE222" i="19"/>
  <c r="BE224" i="19"/>
  <c r="BE229" i="19"/>
  <c r="BE231" i="19"/>
  <c r="BE233" i="19"/>
  <c r="BE243" i="19"/>
  <c r="BE245" i="19"/>
  <c r="BE249" i="19"/>
  <c r="BE145" i="19"/>
  <c r="BE153" i="19"/>
  <c r="BE156" i="19"/>
  <c r="BE169" i="19"/>
  <c r="BE173" i="19"/>
  <c r="BE179" i="19"/>
  <c r="BE183" i="19"/>
  <c r="BE190" i="19"/>
  <c r="BE192" i="19"/>
  <c r="BE200" i="19"/>
  <c r="BE202" i="19"/>
  <c r="BE204" i="19"/>
  <c r="BE206" i="19"/>
  <c r="BE210" i="19"/>
  <c r="BE226" i="19"/>
  <c r="BE235" i="19"/>
  <c r="BE239" i="19"/>
  <c r="BE241" i="19"/>
  <c r="BE158" i="19"/>
  <c r="BE160" i="19"/>
  <c r="BE196" i="19"/>
  <c r="BE212" i="19"/>
  <c r="BE214" i="19"/>
  <c r="BE216" i="19"/>
  <c r="BE237" i="19"/>
  <c r="J91" i="18"/>
  <c r="J94" i="18"/>
  <c r="F140" i="18"/>
  <c r="BE149" i="18"/>
  <c r="BE152" i="18"/>
  <c r="BE154" i="18"/>
  <c r="BE172" i="18"/>
  <c r="BE174" i="18"/>
  <c r="BE198" i="18"/>
  <c r="BE200" i="18"/>
  <c r="BE212" i="18"/>
  <c r="BE214" i="18"/>
  <c r="BE258" i="18"/>
  <c r="BE270" i="18"/>
  <c r="BE272" i="18"/>
  <c r="BE290" i="18"/>
  <c r="BE302" i="18"/>
  <c r="BE304" i="18"/>
  <c r="BE308" i="18"/>
  <c r="BE314" i="18"/>
  <c r="BE316" i="18"/>
  <c r="BE337" i="18"/>
  <c r="BE349" i="18"/>
  <c r="BE406" i="18"/>
  <c r="BE423" i="18"/>
  <c r="BE437" i="18"/>
  <c r="BE439" i="18"/>
  <c r="BE441" i="18"/>
  <c r="BE445" i="18"/>
  <c r="BE449" i="18"/>
  <c r="BE451" i="18"/>
  <c r="BE455" i="18"/>
  <c r="BE463" i="18"/>
  <c r="BE465" i="18"/>
  <c r="BE473" i="18"/>
  <c r="BE507" i="18"/>
  <c r="BE509" i="18"/>
  <c r="BE515" i="18"/>
  <c r="BE523" i="18"/>
  <c r="BE550" i="18"/>
  <c r="BE561" i="18"/>
  <c r="BE567" i="18"/>
  <c r="BE569" i="18"/>
  <c r="F141" i="18"/>
  <c r="BE156" i="18"/>
  <c r="BE166" i="18"/>
  <c r="BE177" i="18"/>
  <c r="BE181" i="18"/>
  <c r="BE183" i="18"/>
  <c r="BE188" i="18"/>
  <c r="BE194" i="18"/>
  <c r="BE202" i="18"/>
  <c r="BE206" i="18"/>
  <c r="BE208" i="18"/>
  <c r="BE222" i="18"/>
  <c r="BE228" i="18"/>
  <c r="BE230" i="18"/>
  <c r="BE232" i="18"/>
  <c r="BE236" i="18"/>
  <c r="BE238" i="18"/>
  <c r="BE242" i="18"/>
  <c r="BE246" i="18"/>
  <c r="BE248" i="18"/>
  <c r="BE254" i="18"/>
  <c r="BE282" i="18"/>
  <c r="BE284" i="18"/>
  <c r="BE286" i="18"/>
  <c r="BE292" i="18"/>
  <c r="BE322" i="18"/>
  <c r="BE324" i="18"/>
  <c r="BE328" i="18"/>
  <c r="BE330" i="18"/>
  <c r="BE339" i="18"/>
  <c r="BE351" i="18"/>
  <c r="BE361" i="18"/>
  <c r="BE363" i="18"/>
  <c r="BE374" i="18"/>
  <c r="BE376" i="18"/>
  <c r="BE378" i="18"/>
  <c r="BE382" i="18"/>
  <c r="BE388" i="18"/>
  <c r="BE421" i="18"/>
  <c r="BE425" i="18"/>
  <c r="BE427" i="18"/>
  <c r="BE447" i="18"/>
  <c r="BE471" i="18"/>
  <c r="BE479" i="18"/>
  <c r="BE493" i="18"/>
  <c r="BE499" i="18"/>
  <c r="BE501" i="18"/>
  <c r="BE505" i="18"/>
  <c r="BE513" i="18"/>
  <c r="BE536" i="18"/>
  <c r="BE542" i="18"/>
  <c r="BE544" i="18"/>
  <c r="BE557" i="18"/>
  <c r="BE563" i="18"/>
  <c r="E85" i="18"/>
  <c r="BE160" i="18"/>
  <c r="BE168" i="18"/>
  <c r="BE170" i="18"/>
  <c r="BE210" i="18"/>
  <c r="BE216" i="18"/>
  <c r="BE220" i="18"/>
  <c r="BE226" i="18"/>
  <c r="BE244" i="18"/>
  <c r="BE250" i="18"/>
  <c r="BE252" i="18"/>
  <c r="BE260" i="18"/>
  <c r="BE262" i="18"/>
  <c r="BE264" i="18"/>
  <c r="BE266" i="18"/>
  <c r="BE268" i="18"/>
  <c r="BE274" i="18"/>
  <c r="BE276" i="18"/>
  <c r="BE278" i="18"/>
  <c r="BE280" i="18"/>
  <c r="BE298" i="18"/>
  <c r="BE300" i="18"/>
  <c r="BE310" i="18"/>
  <c r="BE312" i="18"/>
  <c r="BE318" i="18"/>
  <c r="BE320" i="18"/>
  <c r="BE326" i="18"/>
  <c r="BE347" i="18"/>
  <c r="BE353" i="18"/>
  <c r="BE355" i="18"/>
  <c r="BE357" i="18"/>
  <c r="BE380" i="18"/>
  <c r="BE396" i="18"/>
  <c r="BE400" i="18"/>
  <c r="BE402" i="18"/>
  <c r="BE415" i="18"/>
  <c r="BE417" i="18"/>
  <c r="BE419" i="18"/>
  <c r="BE429" i="18"/>
  <c r="BE433" i="18"/>
  <c r="BE443" i="18"/>
  <c r="BE453" i="18"/>
  <c r="BE459" i="18"/>
  <c r="BE467" i="18"/>
  <c r="BE477" i="18"/>
  <c r="BE481" i="18"/>
  <c r="BE483" i="18"/>
  <c r="BE485" i="18"/>
  <c r="BE487" i="18"/>
  <c r="BE489" i="18"/>
  <c r="BE491" i="18"/>
  <c r="BE495" i="18"/>
  <c r="BE497" i="18"/>
  <c r="BE517" i="18"/>
  <c r="BE525" i="18"/>
  <c r="BE546" i="18"/>
  <c r="BE548" i="18"/>
  <c r="BE552" i="18"/>
  <c r="BE555" i="18"/>
  <c r="BE559" i="18"/>
  <c r="BK142" i="17"/>
  <c r="J142" i="17" s="1"/>
  <c r="J99" i="17" s="1"/>
  <c r="J93" i="18"/>
  <c r="BE147" i="18"/>
  <c r="BE158" i="18"/>
  <c r="BE162" i="18"/>
  <c r="BE164" i="18"/>
  <c r="BE179" i="18"/>
  <c r="BE190" i="18"/>
  <c r="BE192" i="18"/>
  <c r="BE196" i="18"/>
  <c r="BE204" i="18"/>
  <c r="BE218" i="18"/>
  <c r="BE224" i="18"/>
  <c r="BE234" i="18"/>
  <c r="BE240" i="18"/>
  <c r="BE256" i="18"/>
  <c r="BE288" i="18"/>
  <c r="BE294" i="18"/>
  <c r="BE296" i="18"/>
  <c r="BE306" i="18"/>
  <c r="BE332" i="18"/>
  <c r="BE335" i="18"/>
  <c r="BE341" i="18"/>
  <c r="BE343" i="18"/>
  <c r="BE345" i="18"/>
  <c r="BE359" i="18"/>
  <c r="BE365" i="18"/>
  <c r="BE367" i="18"/>
  <c r="BE369" i="18"/>
  <c r="BE371" i="18"/>
  <c r="BE384" i="18"/>
  <c r="BE386" i="18"/>
  <c r="BE390" i="18"/>
  <c r="BE392" i="18"/>
  <c r="BE394" i="18"/>
  <c r="BE398" i="18"/>
  <c r="BE404" i="18"/>
  <c r="BE408" i="18"/>
  <c r="BE411" i="18"/>
  <c r="BE413" i="18"/>
  <c r="BE431" i="18"/>
  <c r="BE457" i="18"/>
  <c r="BE461" i="18"/>
  <c r="BE469" i="18"/>
  <c r="BE475" i="18"/>
  <c r="BE503" i="18"/>
  <c r="BE511" i="18"/>
  <c r="BE519" i="18"/>
  <c r="BE521" i="18"/>
  <c r="BE527" i="18"/>
  <c r="BE529" i="18"/>
  <c r="BE532" i="18"/>
  <c r="BE534" i="18"/>
  <c r="BE538" i="18"/>
  <c r="BE540" i="18"/>
  <c r="BE565" i="18"/>
  <c r="BK142" i="16"/>
  <c r="J142" i="16" s="1"/>
  <c r="J99" i="16" s="1"/>
  <c r="E85" i="17"/>
  <c r="J91" i="17"/>
  <c r="F138" i="17"/>
  <c r="BE171" i="17"/>
  <c r="BE195" i="17"/>
  <c r="BE197" i="17"/>
  <c r="BE226" i="17"/>
  <c r="BE233" i="17"/>
  <c r="BE235" i="17"/>
  <c r="BE241" i="17"/>
  <c r="J94" i="17"/>
  <c r="F137" i="17"/>
  <c r="BE162" i="17"/>
  <c r="BE182" i="17"/>
  <c r="BE184" i="17"/>
  <c r="BE186" i="17"/>
  <c r="BE190" i="17"/>
  <c r="BE199" i="17"/>
  <c r="BE201" i="17"/>
  <c r="BE203" i="17"/>
  <c r="BE209" i="17"/>
  <c r="BE215" i="17"/>
  <c r="BE217" i="17"/>
  <c r="BE219" i="17"/>
  <c r="BE223" i="17"/>
  <c r="BE229" i="17"/>
  <c r="BE237" i="17"/>
  <c r="J264" i="16"/>
  <c r="J109" i="16"/>
  <c r="J93" i="17"/>
  <c r="BE146" i="17"/>
  <c r="BE149" i="17"/>
  <c r="BE151" i="17"/>
  <c r="BE153" i="17"/>
  <c r="BE156" i="17"/>
  <c r="BE174" i="17"/>
  <c r="BE180" i="17"/>
  <c r="BE188" i="17"/>
  <c r="BE192" i="17"/>
  <c r="BE207" i="17"/>
  <c r="BE211" i="17"/>
  <c r="BE213" i="17"/>
  <c r="BE231" i="17"/>
  <c r="BE144" i="17"/>
  <c r="BE158" i="17"/>
  <c r="BE160" i="17"/>
  <c r="BE167" i="17"/>
  <c r="BE169" i="17"/>
  <c r="BE176" i="17"/>
  <c r="BE178" i="17"/>
  <c r="BE205" i="17"/>
  <c r="BE221" i="17"/>
  <c r="BE239" i="17"/>
  <c r="BE243" i="17"/>
  <c r="BE245" i="17"/>
  <c r="J185" i="15"/>
  <c r="J105" i="15" s="1"/>
  <c r="BK463" i="15"/>
  <c r="J463" i="15"/>
  <c r="J109" i="15" s="1"/>
  <c r="F94" i="16"/>
  <c r="F137" i="16"/>
  <c r="BE151" i="16"/>
  <c r="BE172" i="16"/>
  <c r="BE180" i="16"/>
  <c r="BE182" i="16"/>
  <c r="BE194" i="16"/>
  <c r="BE203" i="16"/>
  <c r="BE205" i="16"/>
  <c r="BE211" i="16"/>
  <c r="BE213" i="16"/>
  <c r="BE223" i="16"/>
  <c r="BE225" i="16"/>
  <c r="BE230" i="16"/>
  <c r="BE232" i="16"/>
  <c r="BE240" i="16"/>
  <c r="BE253" i="16"/>
  <c r="J93" i="16"/>
  <c r="E129" i="16"/>
  <c r="BE146" i="16"/>
  <c r="BE153" i="16"/>
  <c r="BE168" i="16"/>
  <c r="BE174" i="16"/>
  <c r="BE176" i="16"/>
  <c r="BE178" i="16"/>
  <c r="BE184" i="16"/>
  <c r="BE186" i="16"/>
  <c r="BE188" i="16"/>
  <c r="BE190" i="16"/>
  <c r="BE192" i="16"/>
  <c r="BE197" i="16"/>
  <c r="BE199" i="16"/>
  <c r="BE217" i="16"/>
  <c r="BE219" i="16"/>
  <c r="BE228" i="16"/>
  <c r="BE238" i="16"/>
  <c r="BE242" i="16"/>
  <c r="BE247" i="16"/>
  <c r="BE249" i="16"/>
  <c r="BE251" i="16"/>
  <c r="J91" i="16"/>
  <c r="J94" i="16"/>
  <c r="BE149" i="16"/>
  <c r="BE155" i="16"/>
  <c r="BE166" i="16"/>
  <c r="BE201" i="16"/>
  <c r="BE261" i="16"/>
  <c r="BE144" i="16"/>
  <c r="BE159" i="16"/>
  <c r="BE161" i="16"/>
  <c r="BE163" i="16"/>
  <c r="BE170" i="16"/>
  <c r="BE207" i="16"/>
  <c r="BE209" i="16"/>
  <c r="BE215" i="16"/>
  <c r="BE221" i="16"/>
  <c r="BE234" i="16"/>
  <c r="BE236" i="16"/>
  <c r="BE245" i="16"/>
  <c r="BE255" i="16"/>
  <c r="BE257" i="16"/>
  <c r="BE259" i="16"/>
  <c r="BE265" i="16"/>
  <c r="J145" i="14"/>
  <c r="J100" i="14" s="1"/>
  <c r="F93" i="15"/>
  <c r="BE156" i="15"/>
  <c r="BE158" i="15"/>
  <c r="BE168" i="15"/>
  <c r="BE175" i="15"/>
  <c r="BE198" i="15"/>
  <c r="BE228" i="15"/>
  <c r="BE230" i="15"/>
  <c r="BE242" i="15"/>
  <c r="BE256" i="15"/>
  <c r="BE262" i="15"/>
  <c r="BE264" i="15"/>
  <c r="BE268" i="15"/>
  <c r="BE272" i="15"/>
  <c r="BE278" i="15"/>
  <c r="BE296" i="15"/>
  <c r="BE298" i="15"/>
  <c r="BE304" i="15"/>
  <c r="BE316" i="15"/>
  <c r="BE318" i="15"/>
  <c r="BE320" i="15"/>
  <c r="BE326" i="15"/>
  <c r="BE330" i="15"/>
  <c r="BE338" i="15"/>
  <c r="BE346" i="15"/>
  <c r="BE348" i="15"/>
  <c r="BE361" i="15"/>
  <c r="BE365" i="15"/>
  <c r="BE373" i="15"/>
  <c r="BE377" i="15"/>
  <c r="BE398" i="15"/>
  <c r="BE402" i="15"/>
  <c r="BE432" i="15"/>
  <c r="BE434" i="15"/>
  <c r="BE436" i="15"/>
  <c r="BE447" i="15"/>
  <c r="BE459" i="15"/>
  <c r="BE461" i="15"/>
  <c r="BE475" i="15"/>
  <c r="BE491" i="15"/>
  <c r="BE493" i="15"/>
  <c r="BE495" i="15"/>
  <c r="BE505" i="15"/>
  <c r="BE519" i="15"/>
  <c r="BE521" i="15"/>
  <c r="BE523" i="15"/>
  <c r="BE527" i="15"/>
  <c r="BE533" i="15"/>
  <c r="BE547" i="15"/>
  <c r="BE560" i="15"/>
  <c r="BE574" i="15"/>
  <c r="BE587" i="15"/>
  <c r="BE593" i="15"/>
  <c r="J91" i="15"/>
  <c r="F94" i="15"/>
  <c r="J141" i="15"/>
  <c r="BE160" i="15"/>
  <c r="BE172" i="15"/>
  <c r="BE177" i="15"/>
  <c r="BE190" i="15"/>
  <c r="BE196" i="15"/>
  <c r="BE208" i="15"/>
  <c r="BE210" i="15"/>
  <c r="BE218" i="15"/>
  <c r="BE220" i="15"/>
  <c r="BE238" i="15"/>
  <c r="BE240" i="15"/>
  <c r="BE246" i="15"/>
  <c r="BE248" i="15"/>
  <c r="BE250" i="15"/>
  <c r="BE254" i="15"/>
  <c r="BE276" i="15"/>
  <c r="BE282" i="15"/>
  <c r="BE284" i="15"/>
  <c r="BE288" i="15"/>
  <c r="BE290" i="15"/>
  <c r="BE292" i="15"/>
  <c r="BE300" i="15"/>
  <c r="BE314" i="15"/>
  <c r="BE322" i="15"/>
  <c r="BE324" i="15"/>
  <c r="BE332" i="15"/>
  <c r="BE334" i="15"/>
  <c r="BE340" i="15"/>
  <c r="BE344" i="15"/>
  <c r="BE350" i="15"/>
  <c r="BE352" i="15"/>
  <c r="BE367" i="15"/>
  <c r="BE371" i="15"/>
  <c r="BE375" i="15"/>
  <c r="BE381" i="15"/>
  <c r="BE385" i="15"/>
  <c r="BE391" i="15"/>
  <c r="BE395" i="15"/>
  <c r="BE408" i="15"/>
  <c r="BE410" i="15"/>
  <c r="BE414" i="15"/>
  <c r="BE416" i="15"/>
  <c r="BE418" i="15"/>
  <c r="BE420" i="15"/>
  <c r="BE441" i="15"/>
  <c r="BE445" i="15"/>
  <c r="BE455" i="15"/>
  <c r="BE465" i="15"/>
  <c r="BE487" i="15"/>
  <c r="BE489" i="15"/>
  <c r="BE497" i="15"/>
  <c r="BE507" i="15"/>
  <c r="BE525" i="15"/>
  <c r="BE529" i="15"/>
  <c r="BE531" i="15"/>
  <c r="BE539" i="15"/>
  <c r="BE549" i="15"/>
  <c r="BE551" i="15"/>
  <c r="BE570" i="15"/>
  <c r="BE572" i="15"/>
  <c r="BE579" i="15"/>
  <c r="BE585" i="15"/>
  <c r="J144" i="14"/>
  <c r="J99" i="14" s="1"/>
  <c r="E132" i="15"/>
  <c r="BE152" i="15"/>
  <c r="BE164" i="15"/>
  <c r="BE166" i="15"/>
  <c r="BE179" i="15"/>
  <c r="BE188" i="15"/>
  <c r="BE194" i="15"/>
  <c r="BE200" i="15"/>
  <c r="BE202" i="15"/>
  <c r="BE204" i="15"/>
  <c r="BE212" i="15"/>
  <c r="BE222" i="15"/>
  <c r="BE234" i="15"/>
  <c r="BE244" i="15"/>
  <c r="BE260" i="15"/>
  <c r="BE270" i="15"/>
  <c r="BE286" i="15"/>
  <c r="BE294" i="15"/>
  <c r="BE310" i="15"/>
  <c r="BE312" i="15"/>
  <c r="BE336" i="15"/>
  <c r="BE363" i="15"/>
  <c r="BE369" i="15"/>
  <c r="BE389" i="15"/>
  <c r="BE393" i="15"/>
  <c r="BE400" i="15"/>
  <c r="BE406" i="15"/>
  <c r="BE424" i="15"/>
  <c r="BE430" i="15"/>
  <c r="BE439" i="15"/>
  <c r="BE443" i="15"/>
  <c r="BE451" i="15"/>
  <c r="BE457" i="15"/>
  <c r="BE467" i="15"/>
  <c r="BE469" i="15"/>
  <c r="BE471" i="15"/>
  <c r="BE473" i="15"/>
  <c r="BE477" i="15"/>
  <c r="BE481" i="15"/>
  <c r="BE483" i="15"/>
  <c r="BE485" i="15"/>
  <c r="BE503" i="15"/>
  <c r="BE509" i="15"/>
  <c r="BE511" i="15"/>
  <c r="BE513" i="15"/>
  <c r="BE545" i="15"/>
  <c r="BE558" i="15"/>
  <c r="BE589" i="15"/>
  <c r="J93" i="15"/>
  <c r="BE147" i="15"/>
  <c r="BE149" i="15"/>
  <c r="BE154" i="15"/>
  <c r="BE162" i="15"/>
  <c r="BE170" i="15"/>
  <c r="BE181" i="15"/>
  <c r="BE186" i="15"/>
  <c r="BE192" i="15"/>
  <c r="BE206" i="15"/>
  <c r="BE214" i="15"/>
  <c r="BE216" i="15"/>
  <c r="BE224" i="15"/>
  <c r="BE226" i="15"/>
  <c r="BE232" i="15"/>
  <c r="BE236" i="15"/>
  <c r="BE252" i="15"/>
  <c r="BE258" i="15"/>
  <c r="BE266" i="15"/>
  <c r="BE274" i="15"/>
  <c r="BE280" i="15"/>
  <c r="BE302" i="15"/>
  <c r="BE306" i="15"/>
  <c r="BE308" i="15"/>
  <c r="BE328" i="15"/>
  <c r="BE342" i="15"/>
  <c r="BE354" i="15"/>
  <c r="BE356" i="15"/>
  <c r="BE358" i="15"/>
  <c r="BE379" i="15"/>
  <c r="BE383" i="15"/>
  <c r="BE387" i="15"/>
  <c r="BE404" i="15"/>
  <c r="BE412" i="15"/>
  <c r="BE422" i="15"/>
  <c r="BE426" i="15"/>
  <c r="BE428" i="15"/>
  <c r="BE449" i="15"/>
  <c r="BE453" i="15"/>
  <c r="BE479" i="15"/>
  <c r="BE499" i="15"/>
  <c r="BE501" i="15"/>
  <c r="BE515" i="15"/>
  <c r="BE517" i="15"/>
  <c r="BE535" i="15"/>
  <c r="BE537" i="15"/>
  <c r="BE541" i="15"/>
  <c r="BE543" i="15"/>
  <c r="BE553" i="15"/>
  <c r="BE556" i="15"/>
  <c r="BE562" i="15"/>
  <c r="BE564" i="15"/>
  <c r="BE566" i="15"/>
  <c r="BE568" i="15"/>
  <c r="BE576" i="15"/>
  <c r="BE581" i="15"/>
  <c r="BE583" i="15"/>
  <c r="BE591" i="15"/>
  <c r="J144" i="13"/>
  <c r="J99" i="13"/>
  <c r="J145" i="13"/>
  <c r="J100" i="13" s="1"/>
  <c r="J91" i="14"/>
  <c r="J94" i="14"/>
  <c r="E131" i="14"/>
  <c r="J139" i="14"/>
  <c r="BE152" i="14"/>
  <c r="BE154" i="14"/>
  <c r="BE157" i="14"/>
  <c r="BE187" i="14"/>
  <c r="BE193" i="14"/>
  <c r="BE210" i="14"/>
  <c r="BE214" i="14"/>
  <c r="BE216" i="14"/>
  <c r="BE222" i="14"/>
  <c r="BE224" i="14"/>
  <c r="BE226" i="14"/>
  <c r="BE253" i="14"/>
  <c r="BE265" i="14"/>
  <c r="F94" i="14"/>
  <c r="BE159" i="14"/>
  <c r="BE161" i="14"/>
  <c r="BE163" i="14"/>
  <c r="BE169" i="14"/>
  <c r="BE195" i="14"/>
  <c r="BE206" i="14"/>
  <c r="BE208" i="14"/>
  <c r="BE212" i="14"/>
  <c r="BE228" i="14"/>
  <c r="BE230" i="14"/>
  <c r="BE232" i="14"/>
  <c r="BE240" i="14"/>
  <c r="BE243" i="14"/>
  <c r="BE247" i="14"/>
  <c r="BE255" i="14"/>
  <c r="BE259" i="14"/>
  <c r="BE146" i="14"/>
  <c r="BE148" i="14"/>
  <c r="BE150" i="14"/>
  <c r="BE171" i="14"/>
  <c r="BE178" i="14"/>
  <c r="BE185" i="14"/>
  <c r="BE235" i="14"/>
  <c r="BE245" i="14"/>
  <c r="F93" i="14"/>
  <c r="BE167" i="14"/>
  <c r="BE173" i="14"/>
  <c r="BE176" i="14"/>
  <c r="BE180" i="14"/>
  <c r="BE183" i="14"/>
  <c r="BE189" i="14"/>
  <c r="BE191" i="14"/>
  <c r="BE197" i="14"/>
  <c r="BE199" i="14"/>
  <c r="BE201" i="14"/>
  <c r="BE204" i="14"/>
  <c r="BE218" i="14"/>
  <c r="BE220" i="14"/>
  <c r="BE237" i="14"/>
  <c r="BE249" i="14"/>
  <c r="BE251" i="14"/>
  <c r="BE257" i="14"/>
  <c r="BE263" i="14"/>
  <c r="BK186" i="12"/>
  <c r="J186" i="12" s="1"/>
  <c r="J104" i="12" s="1"/>
  <c r="F94" i="13"/>
  <c r="F139" i="13"/>
  <c r="BE150" i="13"/>
  <c r="BE152" i="13"/>
  <c r="BE154" i="13"/>
  <c r="BE157" i="13"/>
  <c r="BE167" i="13"/>
  <c r="BE180" i="13"/>
  <c r="BE183" i="13"/>
  <c r="BE193" i="13"/>
  <c r="BE195" i="13"/>
  <c r="BE201" i="13"/>
  <c r="BE207" i="13"/>
  <c r="BE209" i="13"/>
  <c r="BE211" i="13"/>
  <c r="BE218" i="13"/>
  <c r="BE226" i="13"/>
  <c r="BE234" i="13"/>
  <c r="BE236" i="13"/>
  <c r="BE258" i="13"/>
  <c r="BE267" i="13"/>
  <c r="J434" i="12"/>
  <c r="J110" i="12"/>
  <c r="E85" i="13"/>
  <c r="J139" i="13"/>
  <c r="BE148" i="13"/>
  <c r="BE161" i="13"/>
  <c r="BE205" i="13"/>
  <c r="BE224" i="13"/>
  <c r="BE232" i="13"/>
  <c r="BE238" i="13"/>
  <c r="BE240" i="13"/>
  <c r="BE242" i="13"/>
  <c r="BE251" i="13"/>
  <c r="BE255" i="13"/>
  <c r="BE260" i="13"/>
  <c r="BE281" i="13"/>
  <c r="BE283" i="13"/>
  <c r="BE287" i="13"/>
  <c r="BE291" i="13"/>
  <c r="BE297" i="13"/>
  <c r="J91" i="13"/>
  <c r="J140" i="13"/>
  <c r="BE146" i="13"/>
  <c r="BE159" i="13"/>
  <c r="BE171" i="13"/>
  <c r="BE189" i="13"/>
  <c r="BE199" i="13"/>
  <c r="BE220" i="13"/>
  <c r="BE222" i="13"/>
  <c r="BE245" i="13"/>
  <c r="BE247" i="13"/>
  <c r="BE253" i="13"/>
  <c r="BE277" i="13"/>
  <c r="BE293" i="13"/>
  <c r="BE295" i="13"/>
  <c r="BE163" i="13"/>
  <c r="BE169" i="13"/>
  <c r="BE173" i="13"/>
  <c r="BE176" i="13"/>
  <c r="BE178" i="13"/>
  <c r="BE185" i="13"/>
  <c r="BE187" i="13"/>
  <c r="BE191" i="13"/>
  <c r="BE197" i="13"/>
  <c r="BE203" i="13"/>
  <c r="BE214" i="13"/>
  <c r="BE216" i="13"/>
  <c r="BE228" i="13"/>
  <c r="BE230" i="13"/>
  <c r="BE249" i="13"/>
  <c r="BE262" i="13"/>
  <c r="BE264" i="13"/>
  <c r="BE269" i="13"/>
  <c r="BE271" i="13"/>
  <c r="BE273" i="13"/>
  <c r="BE275" i="13"/>
  <c r="BE279" i="13"/>
  <c r="BE289" i="13"/>
  <c r="J91" i="12"/>
  <c r="F94" i="12"/>
  <c r="E132" i="12"/>
  <c r="F140" i="12"/>
  <c r="BE154" i="12"/>
  <c r="BE156" i="12"/>
  <c r="BE177" i="12"/>
  <c r="BE188" i="12"/>
  <c r="BE202" i="12"/>
  <c r="BE204" i="12"/>
  <c r="BE206" i="12"/>
  <c r="BE212" i="12"/>
  <c r="BE214" i="12"/>
  <c r="BE218" i="12"/>
  <c r="BE226" i="12"/>
  <c r="BE228" i="12"/>
  <c r="BE242" i="12"/>
  <c r="BE252" i="12"/>
  <c r="BE256" i="12"/>
  <c r="BE258" i="12"/>
  <c r="BE264" i="12"/>
  <c r="BE268" i="12"/>
  <c r="BE270" i="12"/>
  <c r="BE290" i="12"/>
  <c r="BE292" i="12"/>
  <c r="BE300" i="12"/>
  <c r="BE304" i="12"/>
  <c r="BE314" i="12"/>
  <c r="BE316" i="12"/>
  <c r="BE318" i="12"/>
  <c r="BE320" i="12"/>
  <c r="BE332" i="12"/>
  <c r="BE334" i="12"/>
  <c r="BE353" i="12"/>
  <c r="BE369" i="12"/>
  <c r="BE375" i="12"/>
  <c r="BE377" i="12"/>
  <c r="BE382" i="12"/>
  <c r="BE386" i="12"/>
  <c r="BE394" i="12"/>
  <c r="BE400" i="12"/>
  <c r="BE402" i="12"/>
  <c r="BE406" i="12"/>
  <c r="BE413" i="12"/>
  <c r="BE415" i="12"/>
  <c r="BE419" i="12"/>
  <c r="BE435" i="12"/>
  <c r="BE439" i="12"/>
  <c r="BE453" i="12"/>
  <c r="BE461" i="12"/>
  <c r="BE473" i="12"/>
  <c r="BE481" i="12"/>
  <c r="BE489" i="12"/>
  <c r="BE495" i="12"/>
  <c r="BE497" i="12"/>
  <c r="BE499" i="12"/>
  <c r="BE503" i="12"/>
  <c r="BE509" i="12"/>
  <c r="BE515" i="12"/>
  <c r="BE529" i="12"/>
  <c r="BE533" i="12"/>
  <c r="BE546" i="12"/>
  <c r="BE548" i="12"/>
  <c r="J93" i="12"/>
  <c r="BE152" i="12"/>
  <c r="BE162" i="12"/>
  <c r="BE164" i="12"/>
  <c r="BE172" i="12"/>
  <c r="BE192" i="12"/>
  <c r="BE194" i="12"/>
  <c r="BE196" i="12"/>
  <c r="BE200" i="12"/>
  <c r="BE216" i="12"/>
  <c r="BE220" i="12"/>
  <c r="BE222" i="12"/>
  <c r="BE234" i="12"/>
  <c r="BE246" i="12"/>
  <c r="BE248" i="12"/>
  <c r="BE254" i="12"/>
  <c r="BE274" i="12"/>
  <c r="BE278" i="12"/>
  <c r="BE280" i="12"/>
  <c r="BE282" i="12"/>
  <c r="BE284" i="12"/>
  <c r="BE306" i="12"/>
  <c r="BE310" i="12"/>
  <c r="BE322" i="12"/>
  <c r="BE326" i="12"/>
  <c r="BE345" i="12"/>
  <c r="BE347" i="12"/>
  <c r="BE349" i="12"/>
  <c r="BE359" i="12"/>
  <c r="BE365" i="12"/>
  <c r="BE373" i="12"/>
  <c r="BE388" i="12"/>
  <c r="BE390" i="12"/>
  <c r="BE398" i="12"/>
  <c r="BE421" i="12"/>
  <c r="BE423" i="12"/>
  <c r="BE451" i="12"/>
  <c r="BE455" i="12"/>
  <c r="BE459" i="12"/>
  <c r="BE465" i="12"/>
  <c r="BE467" i="12"/>
  <c r="BE475" i="12"/>
  <c r="BE477" i="12"/>
  <c r="BE479" i="12"/>
  <c r="BE485" i="12"/>
  <c r="BE487" i="12"/>
  <c r="BE491" i="12"/>
  <c r="BE505" i="12"/>
  <c r="BE511" i="12"/>
  <c r="BE521" i="12"/>
  <c r="BE527" i="12"/>
  <c r="BE531" i="12"/>
  <c r="BE536" i="12"/>
  <c r="BE544" i="12"/>
  <c r="BE552" i="12"/>
  <c r="BE556" i="12"/>
  <c r="BE559" i="12"/>
  <c r="BE563" i="12"/>
  <c r="BE147" i="12"/>
  <c r="BE149" i="12"/>
  <c r="BE160" i="12"/>
  <c r="BE166" i="12"/>
  <c r="BE170" i="12"/>
  <c r="BE174" i="12"/>
  <c r="BE181" i="12"/>
  <c r="BE190" i="12"/>
  <c r="BE208" i="12"/>
  <c r="BE210" i="12"/>
  <c r="BE236" i="12"/>
  <c r="BE238" i="12"/>
  <c r="BE240" i="12"/>
  <c r="BE244" i="12"/>
  <c r="BE250" i="12"/>
  <c r="BE260" i="12"/>
  <c r="BE262" i="12"/>
  <c r="BE266" i="12"/>
  <c r="BE272" i="12"/>
  <c r="BE276" i="12"/>
  <c r="BE286" i="12"/>
  <c r="BE294" i="12"/>
  <c r="BE296" i="12"/>
  <c r="BE312" i="12"/>
  <c r="BE328" i="12"/>
  <c r="BE330" i="12"/>
  <c r="BE338" i="12"/>
  <c r="BE351" i="12"/>
  <c r="BE363" i="12"/>
  <c r="BE384" i="12"/>
  <c r="BE392" i="12"/>
  <c r="BE404" i="12"/>
  <c r="BE417" i="12"/>
  <c r="BE425" i="12"/>
  <c r="BE429" i="12"/>
  <c r="BE431" i="12"/>
  <c r="BE437" i="12"/>
  <c r="BE445" i="12"/>
  <c r="BE447" i="12"/>
  <c r="BE469" i="12"/>
  <c r="BE471" i="12"/>
  <c r="BE501" i="12"/>
  <c r="BE507" i="12"/>
  <c r="BE519" i="12"/>
  <c r="BE525" i="12"/>
  <c r="BE542" i="12"/>
  <c r="BE550" i="12"/>
  <c r="BE565" i="12"/>
  <c r="BE571" i="12"/>
  <c r="J94" i="12"/>
  <c r="BE158" i="12"/>
  <c r="BE168" i="12"/>
  <c r="BE179" i="12"/>
  <c r="BE183" i="12"/>
  <c r="BE198" i="12"/>
  <c r="BE224" i="12"/>
  <c r="BE230" i="12"/>
  <c r="BE232" i="12"/>
  <c r="BE288" i="12"/>
  <c r="BE298" i="12"/>
  <c r="BE302" i="12"/>
  <c r="BE308" i="12"/>
  <c r="BE324" i="12"/>
  <c r="BE336" i="12"/>
  <c r="BE340" i="12"/>
  <c r="BE343" i="12"/>
  <c r="BE355" i="12"/>
  <c r="BE357" i="12"/>
  <c r="BE361" i="12"/>
  <c r="BE367" i="12"/>
  <c r="BE371" i="12"/>
  <c r="BE380" i="12"/>
  <c r="BE396" i="12"/>
  <c r="BE409" i="12"/>
  <c r="BE411" i="12"/>
  <c r="BE427" i="12"/>
  <c r="BE441" i="12"/>
  <c r="BE443" i="12"/>
  <c r="BE449" i="12"/>
  <c r="BE457" i="12"/>
  <c r="BE463" i="12"/>
  <c r="BE483" i="12"/>
  <c r="BE493" i="12"/>
  <c r="BE513" i="12"/>
  <c r="BE517" i="12"/>
  <c r="BE523" i="12"/>
  <c r="BE538" i="12"/>
  <c r="BE540" i="12"/>
  <c r="BE554" i="12"/>
  <c r="BE561" i="12"/>
  <c r="BE567" i="12"/>
  <c r="BE569" i="12"/>
  <c r="BE573" i="12"/>
  <c r="J448" i="10"/>
  <c r="J110" i="10"/>
  <c r="E85" i="11"/>
  <c r="J91" i="11"/>
  <c r="J140" i="11"/>
  <c r="BE159" i="11"/>
  <c r="BE161" i="11"/>
  <c r="BE173" i="11"/>
  <c r="BE183" i="11"/>
  <c r="BE216" i="11"/>
  <c r="BE239" i="11"/>
  <c r="BE259" i="11"/>
  <c r="BE265" i="11"/>
  <c r="BE267" i="11"/>
  <c r="BE269" i="11"/>
  <c r="BE281" i="11"/>
  <c r="BE283" i="11"/>
  <c r="F94" i="11"/>
  <c r="J139" i="11"/>
  <c r="BE176" i="11"/>
  <c r="BE178" i="11"/>
  <c r="BE187" i="11"/>
  <c r="BE195" i="11"/>
  <c r="BE197" i="11"/>
  <c r="BE199" i="11"/>
  <c r="BE212" i="11"/>
  <c r="BE214" i="11"/>
  <c r="BE226" i="11"/>
  <c r="BE230" i="11"/>
  <c r="BE232" i="11"/>
  <c r="BE243" i="11"/>
  <c r="BE247" i="11"/>
  <c r="BE252" i="11"/>
  <c r="BE261" i="11"/>
  <c r="BE285" i="11"/>
  <c r="BE287" i="11"/>
  <c r="F93" i="11"/>
  <c r="BE146" i="11"/>
  <c r="BE154" i="11"/>
  <c r="BE157" i="11"/>
  <c r="BE167" i="11"/>
  <c r="BE171" i="11"/>
  <c r="BE180" i="11"/>
  <c r="BE193" i="11"/>
  <c r="BE201" i="11"/>
  <c r="BE208" i="11"/>
  <c r="BE210" i="11"/>
  <c r="BE222" i="11"/>
  <c r="BE228" i="11"/>
  <c r="BE241" i="11"/>
  <c r="BE245" i="11"/>
  <c r="BE250" i="11"/>
  <c r="BE254" i="11"/>
  <c r="BE263" i="11"/>
  <c r="BE271" i="11"/>
  <c r="BE273" i="11"/>
  <c r="BE275" i="11"/>
  <c r="BE279" i="11"/>
  <c r="BK145" i="10"/>
  <c r="J145" i="10"/>
  <c r="J99" i="10" s="1"/>
  <c r="BE148" i="11"/>
  <c r="BE150" i="11"/>
  <c r="BE152" i="11"/>
  <c r="BE163" i="11"/>
  <c r="BE169" i="11"/>
  <c r="BE185" i="11"/>
  <c r="BE189" i="11"/>
  <c r="BE191" i="11"/>
  <c r="BE203" i="11"/>
  <c r="BE206" i="11"/>
  <c r="BE218" i="11"/>
  <c r="BE220" i="11"/>
  <c r="BE224" i="11"/>
  <c r="BE234" i="11"/>
  <c r="BE237" i="11"/>
  <c r="BE256" i="11"/>
  <c r="F93" i="10"/>
  <c r="J140" i="10"/>
  <c r="BE149" i="10"/>
  <c r="BE156" i="10"/>
  <c r="BE160" i="10"/>
  <c r="BE164" i="10"/>
  <c r="BE181" i="10"/>
  <c r="BE192" i="10"/>
  <c r="BE204" i="10"/>
  <c r="BE210" i="10"/>
  <c r="BE212" i="10"/>
  <c r="BE216" i="10"/>
  <c r="BE218" i="10"/>
  <c r="BE220" i="10"/>
  <c r="BE226" i="10"/>
  <c r="BE228" i="10"/>
  <c r="BE232" i="10"/>
  <c r="BE236" i="10"/>
  <c r="BE238" i="10"/>
  <c r="BE240" i="10"/>
  <c r="BE244" i="10"/>
  <c r="BE246" i="10"/>
  <c r="BE250" i="10"/>
  <c r="BE252" i="10"/>
  <c r="BE256" i="10"/>
  <c r="BE264" i="10"/>
  <c r="BE266" i="10"/>
  <c r="BE276" i="10"/>
  <c r="BE280" i="10"/>
  <c r="BE282" i="10"/>
  <c r="BE288" i="10"/>
  <c r="BE292" i="10"/>
  <c r="BE306" i="10"/>
  <c r="BE308" i="10"/>
  <c r="BE322" i="10"/>
  <c r="BE326" i="10"/>
  <c r="BE336" i="10"/>
  <c r="BE341" i="10"/>
  <c r="BE349" i="10"/>
  <c r="BE361" i="10"/>
  <c r="BE365" i="10"/>
  <c r="BE371" i="10"/>
  <c r="BE378" i="10"/>
  <c r="BE388" i="10"/>
  <c r="BE402" i="10"/>
  <c r="BE404" i="10"/>
  <c r="BE410" i="10"/>
  <c r="BE414" i="10"/>
  <c r="BE416" i="10"/>
  <c r="BE425" i="10"/>
  <c r="BE445" i="10"/>
  <c r="BE449" i="10"/>
  <c r="BE457" i="10"/>
  <c r="BE463" i="10"/>
  <c r="BE469" i="10"/>
  <c r="BE471" i="10"/>
  <c r="BE475" i="10"/>
  <c r="BE477" i="10"/>
  <c r="BE481" i="10"/>
  <c r="BE483" i="10"/>
  <c r="BE499" i="10"/>
  <c r="BE501" i="10"/>
  <c r="BE515" i="10"/>
  <c r="BE523" i="10"/>
  <c r="BE525" i="10"/>
  <c r="BE527" i="10"/>
  <c r="BE550" i="10"/>
  <c r="BE558" i="10"/>
  <c r="BE562" i="10"/>
  <c r="BE569" i="10"/>
  <c r="F94" i="10"/>
  <c r="BE158" i="10"/>
  <c r="BE162" i="10"/>
  <c r="BE175" i="10"/>
  <c r="BE179" i="10"/>
  <c r="BE188" i="10"/>
  <c r="BE190" i="10"/>
  <c r="BE200" i="10"/>
  <c r="BE222" i="10"/>
  <c r="BE270" i="10"/>
  <c r="BE272" i="10"/>
  <c r="BE274" i="10"/>
  <c r="BE296" i="10"/>
  <c r="BE300" i="10"/>
  <c r="BE314" i="10"/>
  <c r="BE353" i="10"/>
  <c r="BE355" i="10"/>
  <c r="BE359" i="10"/>
  <c r="BE363" i="10"/>
  <c r="BE367" i="10"/>
  <c r="BE369" i="10"/>
  <c r="BE386" i="10"/>
  <c r="BE400" i="10"/>
  <c r="BE418" i="10"/>
  <c r="BE420" i="10"/>
  <c r="BE439" i="10"/>
  <c r="BE453" i="10"/>
  <c r="BE455" i="10"/>
  <c r="BE461" i="10"/>
  <c r="BE465" i="10"/>
  <c r="BE485" i="10"/>
  <c r="BE487" i="10"/>
  <c r="BE495" i="10"/>
  <c r="BE507" i="10"/>
  <c r="BE513" i="10"/>
  <c r="BE517" i="10"/>
  <c r="BE519" i="10"/>
  <c r="BE529" i="10"/>
  <c r="BE537" i="10"/>
  <c r="BE541" i="10"/>
  <c r="BE147" i="10"/>
  <c r="BE154" i="10"/>
  <c r="BE172" i="10"/>
  <c r="BE177" i="10"/>
  <c r="BE186" i="10"/>
  <c r="BE194" i="10"/>
  <c r="BE196" i="10"/>
  <c r="BE198" i="10"/>
  <c r="BE202" i="10"/>
  <c r="BE208" i="10"/>
  <c r="BE224" i="10"/>
  <c r="BE262" i="10"/>
  <c r="BE268" i="10"/>
  <c r="BE286" i="10"/>
  <c r="BE290" i="10"/>
  <c r="BE294" i="10"/>
  <c r="BE298" i="10"/>
  <c r="BE312" i="10"/>
  <c r="BE318" i="10"/>
  <c r="BE320" i="10"/>
  <c r="BE324" i="10"/>
  <c r="BE328" i="10"/>
  <c r="BE330" i="10"/>
  <c r="BE345" i="10"/>
  <c r="BE373" i="10"/>
  <c r="BE382" i="10"/>
  <c r="BE384" i="10"/>
  <c r="BE392" i="10"/>
  <c r="BE406" i="10"/>
  <c r="BE423" i="10"/>
  <c r="BE435" i="10"/>
  <c r="BE441" i="10"/>
  <c r="BE451" i="10"/>
  <c r="BE467" i="10"/>
  <c r="BE491" i="10"/>
  <c r="BE531" i="10"/>
  <c r="BE533" i="10"/>
  <c r="BE544" i="10"/>
  <c r="BE546" i="10"/>
  <c r="BE548" i="10"/>
  <c r="BE554" i="10"/>
  <c r="BE564" i="10"/>
  <c r="BE571" i="10"/>
  <c r="BE577" i="10"/>
  <c r="BE581" i="10"/>
  <c r="E85" i="10"/>
  <c r="J91" i="10"/>
  <c r="J94" i="10"/>
  <c r="BE152" i="10"/>
  <c r="BE166" i="10"/>
  <c r="BE168" i="10"/>
  <c r="BE170" i="10"/>
  <c r="BE206" i="10"/>
  <c r="BE214" i="10"/>
  <c r="BE230" i="10"/>
  <c r="BE234" i="10"/>
  <c r="BE242" i="10"/>
  <c r="BE248" i="10"/>
  <c r="BE254" i="10"/>
  <c r="BE258" i="10"/>
  <c r="BE260" i="10"/>
  <c r="BE278" i="10"/>
  <c r="BE284" i="10"/>
  <c r="BE302" i="10"/>
  <c r="BE304" i="10"/>
  <c r="BE310" i="10"/>
  <c r="BE316" i="10"/>
  <c r="BE332" i="10"/>
  <c r="BE334" i="10"/>
  <c r="BE338" i="10"/>
  <c r="BE343" i="10"/>
  <c r="BE347" i="10"/>
  <c r="BE351" i="10"/>
  <c r="BE357" i="10"/>
  <c r="BE375" i="10"/>
  <c r="BE380" i="10"/>
  <c r="BE390" i="10"/>
  <c r="BE394" i="10"/>
  <c r="BE396" i="10"/>
  <c r="BE398" i="10"/>
  <c r="BE408" i="10"/>
  <c r="BE412" i="10"/>
  <c r="BE427" i="10"/>
  <c r="BE429" i="10"/>
  <c r="BE431" i="10"/>
  <c r="BE433" i="10"/>
  <c r="BE437" i="10"/>
  <c r="BE443" i="10"/>
  <c r="BE459" i="10"/>
  <c r="BE473" i="10"/>
  <c r="BE479" i="10"/>
  <c r="BE489" i="10"/>
  <c r="BE493" i="10"/>
  <c r="BE497" i="10"/>
  <c r="BE503" i="10"/>
  <c r="BE505" i="10"/>
  <c r="BE509" i="10"/>
  <c r="BE511" i="10"/>
  <c r="BE521" i="10"/>
  <c r="BE535" i="10"/>
  <c r="BE539" i="10"/>
  <c r="BE552" i="10"/>
  <c r="BE556" i="10"/>
  <c r="BE560" i="10"/>
  <c r="BE567" i="10"/>
  <c r="BE573" i="10"/>
  <c r="BE575" i="10"/>
  <c r="BE579" i="10"/>
  <c r="BK144" i="8"/>
  <c r="J144" i="8" s="1"/>
  <c r="J99" i="8" s="1"/>
  <c r="J91" i="9"/>
  <c r="F94" i="9"/>
  <c r="E131" i="9"/>
  <c r="J140" i="9"/>
  <c r="BE150" i="9"/>
  <c r="BE152" i="9"/>
  <c r="BE163" i="9"/>
  <c r="BE167" i="9"/>
  <c r="BE171" i="9"/>
  <c r="BE185" i="9"/>
  <c r="BE193" i="9"/>
  <c r="BE199" i="9"/>
  <c r="BE216" i="9"/>
  <c r="BE220" i="9"/>
  <c r="BE226" i="9"/>
  <c r="BE228" i="9"/>
  <c r="BE244" i="9"/>
  <c r="BE247" i="9"/>
  <c r="BE253" i="9"/>
  <c r="J264" i="8"/>
  <c r="J111" i="8"/>
  <c r="J139" i="9"/>
  <c r="BE161" i="9"/>
  <c r="BE206" i="9"/>
  <c r="BE208" i="9"/>
  <c r="BE222" i="9"/>
  <c r="BE230" i="9"/>
  <c r="BE233" i="9"/>
  <c r="BE235" i="9"/>
  <c r="BE251" i="9"/>
  <c r="BE255" i="9"/>
  <c r="BE259" i="9"/>
  <c r="F93" i="9"/>
  <c r="BE146" i="9"/>
  <c r="BE148" i="9"/>
  <c r="BE157" i="9"/>
  <c r="BE174" i="9"/>
  <c r="BE176" i="9"/>
  <c r="BE178" i="9"/>
  <c r="BE189" i="9"/>
  <c r="BE191" i="9"/>
  <c r="BE195" i="9"/>
  <c r="BE197" i="9"/>
  <c r="BE204" i="9"/>
  <c r="BE210" i="9"/>
  <c r="BE212" i="9"/>
  <c r="BE214" i="9"/>
  <c r="BE224" i="9"/>
  <c r="BE238" i="9"/>
  <c r="BE240" i="9"/>
  <c r="BE242" i="9"/>
  <c r="BE261" i="9"/>
  <c r="BE263" i="9"/>
  <c r="BE267" i="9"/>
  <c r="BE154" i="9"/>
  <c r="BE159" i="9"/>
  <c r="BE169" i="9"/>
  <c r="BE181" i="9"/>
  <c r="BE183" i="9"/>
  <c r="BE187" i="9"/>
  <c r="BE202" i="9"/>
  <c r="BE218" i="9"/>
  <c r="BE249" i="9"/>
  <c r="BE257" i="9"/>
  <c r="J286" i="7"/>
  <c r="J111" i="7" s="1"/>
  <c r="J139" i="8"/>
  <c r="BE146" i="8"/>
  <c r="BE161" i="8"/>
  <c r="BE169" i="8"/>
  <c r="BE183" i="8"/>
  <c r="BE189" i="8"/>
  <c r="BE191" i="8"/>
  <c r="BE193" i="8"/>
  <c r="BE195" i="8"/>
  <c r="BE200" i="8"/>
  <c r="BE202" i="8"/>
  <c r="BE204" i="8"/>
  <c r="BE212" i="8"/>
  <c r="BE228" i="8"/>
  <c r="J145" i="7"/>
  <c r="J100" i="7"/>
  <c r="F140" i="8"/>
  <c r="BE157" i="8"/>
  <c r="BE174" i="8"/>
  <c r="BE176" i="8"/>
  <c r="BE179" i="8"/>
  <c r="BE197" i="8"/>
  <c r="BE208" i="8"/>
  <c r="BE210" i="8"/>
  <c r="BE216" i="8"/>
  <c r="BE220" i="8"/>
  <c r="BE236" i="8"/>
  <c r="BE242" i="8"/>
  <c r="BE245" i="8"/>
  <c r="BE261" i="8"/>
  <c r="J91" i="8"/>
  <c r="J94" i="8"/>
  <c r="E131" i="8"/>
  <c r="BE154" i="8"/>
  <c r="BE159" i="8"/>
  <c r="BE172" i="8"/>
  <c r="BE187" i="8"/>
  <c r="BE214" i="8"/>
  <c r="BE218" i="8"/>
  <c r="BE222" i="8"/>
  <c r="BE224" i="8"/>
  <c r="BE226" i="8"/>
  <c r="BE231" i="8"/>
  <c r="BE247" i="8"/>
  <c r="BE249" i="8"/>
  <c r="BE253" i="8"/>
  <c r="BE257" i="8"/>
  <c r="BE265" i="8"/>
  <c r="F93" i="8"/>
  <c r="BE148" i="8"/>
  <c r="BE150" i="8"/>
  <c r="BE152" i="8"/>
  <c r="BE163" i="8"/>
  <c r="BE167" i="8"/>
  <c r="BE181" i="8"/>
  <c r="BE185" i="8"/>
  <c r="BE206" i="8"/>
  <c r="BE233" i="8"/>
  <c r="BE238" i="8"/>
  <c r="BE240" i="8"/>
  <c r="BE251" i="8"/>
  <c r="BE255" i="8"/>
  <c r="BE259" i="8"/>
  <c r="BE267" i="8"/>
  <c r="J93" i="7"/>
  <c r="J94" i="7"/>
  <c r="BE148" i="7"/>
  <c r="BE167" i="7"/>
  <c r="BE173" i="7"/>
  <c r="BE176" i="7"/>
  <c r="BE214" i="7"/>
  <c r="BE216" i="7"/>
  <c r="BE224" i="7"/>
  <c r="BE230" i="7"/>
  <c r="BE236" i="7"/>
  <c r="BE247" i="7"/>
  <c r="BE253" i="7"/>
  <c r="BE255" i="7"/>
  <c r="BE277" i="7"/>
  <c r="BE287" i="7"/>
  <c r="BE291" i="7"/>
  <c r="BE293" i="7"/>
  <c r="F93" i="7"/>
  <c r="BE154" i="7"/>
  <c r="BE180" i="7"/>
  <c r="BE201" i="7"/>
  <c r="BE209" i="7"/>
  <c r="BE226" i="7"/>
  <c r="BE228" i="7"/>
  <c r="BE232" i="7"/>
  <c r="BE238" i="7"/>
  <c r="BE240" i="7"/>
  <c r="BE260" i="7"/>
  <c r="BE262" i="7"/>
  <c r="BE264" i="7"/>
  <c r="BE269" i="7"/>
  <c r="BE275" i="7"/>
  <c r="BE283" i="7"/>
  <c r="E131" i="7"/>
  <c r="BE152" i="7"/>
  <c r="BE157" i="7"/>
  <c r="BE171" i="7"/>
  <c r="BE183" i="7"/>
  <c r="BE185" i="7"/>
  <c r="BE187" i="7"/>
  <c r="BE191" i="7"/>
  <c r="BE195" i="7"/>
  <c r="BE199" i="7"/>
  <c r="BE211" i="7"/>
  <c r="BE218" i="7"/>
  <c r="BE234" i="7"/>
  <c r="BE242" i="7"/>
  <c r="BE245" i="7"/>
  <c r="BE258" i="7"/>
  <c r="BE271" i="7"/>
  <c r="BE279" i="7"/>
  <c r="J91" i="7"/>
  <c r="F94" i="7"/>
  <c r="BE146" i="7"/>
  <c r="BE150" i="7"/>
  <c r="BE159" i="7"/>
  <c r="BE161" i="7"/>
  <c r="BE163" i="7"/>
  <c r="BE169" i="7"/>
  <c r="BE178" i="7"/>
  <c r="BE189" i="7"/>
  <c r="BE193" i="7"/>
  <c r="BE197" i="7"/>
  <c r="BE203" i="7"/>
  <c r="BE205" i="7"/>
  <c r="BE207" i="7"/>
  <c r="BE220" i="7"/>
  <c r="BE222" i="7"/>
  <c r="BE249" i="7"/>
  <c r="BE251" i="7"/>
  <c r="BE267" i="7"/>
  <c r="BE273" i="7"/>
  <c r="BE281" i="7"/>
  <c r="BE289" i="7"/>
  <c r="J141" i="5"/>
  <c r="J100" i="5"/>
  <c r="F94" i="6"/>
  <c r="J140" i="6"/>
  <c r="BE192" i="6"/>
  <c r="BE198" i="6"/>
  <c r="BE200" i="6"/>
  <c r="BE222" i="6"/>
  <c r="BE224" i="6"/>
  <c r="BE226" i="6"/>
  <c r="BE228" i="6"/>
  <c r="BE238" i="6"/>
  <c r="BE242" i="6"/>
  <c r="BE252" i="6"/>
  <c r="BE254" i="6"/>
  <c r="BE256" i="6"/>
  <c r="BE258" i="6"/>
  <c r="BE262" i="6"/>
  <c r="BE286" i="6"/>
  <c r="BE296" i="6"/>
  <c r="BE304" i="6"/>
  <c r="BE306" i="6"/>
  <c r="BE308" i="6"/>
  <c r="BE322" i="6"/>
  <c r="BE324" i="6"/>
  <c r="BE326" i="6"/>
  <c r="BE328" i="6"/>
  <c r="BE338" i="6"/>
  <c r="BE341" i="6"/>
  <c r="BE347" i="6"/>
  <c r="BE351" i="6"/>
  <c r="BE353" i="6"/>
  <c r="BE359" i="6"/>
  <c r="BE375" i="6"/>
  <c r="BE381" i="6"/>
  <c r="BE386" i="6"/>
  <c r="BE390" i="6"/>
  <c r="BE394" i="6"/>
  <c r="BE406" i="6"/>
  <c r="BE408" i="6"/>
  <c r="BE427" i="6"/>
  <c r="BE429" i="6"/>
  <c r="BE437" i="6"/>
  <c r="BE451" i="6"/>
  <c r="BE459" i="6"/>
  <c r="BE463" i="6"/>
  <c r="BE465" i="6"/>
  <c r="BE469" i="6"/>
  <c r="BE471" i="6"/>
  <c r="BE479" i="6"/>
  <c r="BE487" i="6"/>
  <c r="BE493" i="6"/>
  <c r="BE515" i="6"/>
  <c r="BE517" i="6"/>
  <c r="BE527" i="6"/>
  <c r="BE533" i="6"/>
  <c r="BE535" i="6"/>
  <c r="BE539" i="6"/>
  <c r="BE545" i="6"/>
  <c r="J91" i="6"/>
  <c r="BE147" i="6"/>
  <c r="BE149" i="6"/>
  <c r="BE158" i="6"/>
  <c r="BE162" i="6"/>
  <c r="BE174" i="6"/>
  <c r="BE181" i="6"/>
  <c r="BE183" i="6"/>
  <c r="BE188" i="6"/>
  <c r="BE190" i="6"/>
  <c r="BE206" i="6"/>
  <c r="BE212" i="6"/>
  <c r="BE218" i="6"/>
  <c r="BE230" i="6"/>
  <c r="BE234" i="6"/>
  <c r="BE240" i="6"/>
  <c r="BE248" i="6"/>
  <c r="BE260" i="6"/>
  <c r="BE268" i="6"/>
  <c r="BE270" i="6"/>
  <c r="BE282" i="6"/>
  <c r="BE284" i="6"/>
  <c r="BE290" i="6"/>
  <c r="BE300" i="6"/>
  <c r="BE302" i="6"/>
  <c r="BE332" i="6"/>
  <c r="BE357" i="6"/>
  <c r="BE361" i="6"/>
  <c r="BE377" i="6"/>
  <c r="BE379" i="6"/>
  <c r="BE388" i="6"/>
  <c r="BE396" i="6"/>
  <c r="BE400" i="6"/>
  <c r="BE421" i="6"/>
  <c r="BE423" i="6"/>
  <c r="BE447" i="6"/>
  <c r="BE475" i="6"/>
  <c r="BE477" i="6"/>
  <c r="BE481" i="6"/>
  <c r="BE483" i="6"/>
  <c r="BE485" i="6"/>
  <c r="BE513" i="6"/>
  <c r="BE521" i="6"/>
  <c r="BE525" i="6"/>
  <c r="BE537" i="6"/>
  <c r="BE551" i="6"/>
  <c r="BE556" i="6"/>
  <c r="BE568" i="6"/>
  <c r="BE570" i="6"/>
  <c r="BE572" i="6"/>
  <c r="BE574" i="6"/>
  <c r="BE576" i="6"/>
  <c r="BE585" i="6"/>
  <c r="BE595" i="6"/>
  <c r="F93" i="6"/>
  <c r="J94" i="6"/>
  <c r="E132" i="6"/>
  <c r="BE166" i="6"/>
  <c r="BE168" i="6"/>
  <c r="BE170" i="6"/>
  <c r="BE172" i="6"/>
  <c r="BE177" i="6"/>
  <c r="BE194" i="6"/>
  <c r="BE214" i="6"/>
  <c r="BE216" i="6"/>
  <c r="BE220" i="6"/>
  <c r="BE232" i="6"/>
  <c r="BE246" i="6"/>
  <c r="BE250" i="6"/>
  <c r="BE264" i="6"/>
  <c r="BE272" i="6"/>
  <c r="BE274" i="6"/>
  <c r="BE276" i="6"/>
  <c r="BE294" i="6"/>
  <c r="BE298" i="6"/>
  <c r="BE310" i="6"/>
  <c r="BE312" i="6"/>
  <c r="BE314" i="6"/>
  <c r="BE316" i="6"/>
  <c r="BE320" i="6"/>
  <c r="BE334" i="6"/>
  <c r="BE336" i="6"/>
  <c r="BE363" i="6"/>
  <c r="BE367" i="6"/>
  <c r="BE373" i="6"/>
  <c r="BE384" i="6"/>
  <c r="BE398" i="6"/>
  <c r="BE402" i="6"/>
  <c r="BE404" i="6"/>
  <c r="BE416" i="6"/>
  <c r="BE418" i="6"/>
  <c r="BE425" i="6"/>
  <c r="BE433" i="6"/>
  <c r="BE439" i="6"/>
  <c r="BE441" i="6"/>
  <c r="BE455" i="6"/>
  <c r="BE467" i="6"/>
  <c r="BE473" i="6"/>
  <c r="BE489" i="6"/>
  <c r="BE495" i="6"/>
  <c r="BE497" i="6"/>
  <c r="BE499" i="6"/>
  <c r="BE503" i="6"/>
  <c r="BE507" i="6"/>
  <c r="BE509" i="6"/>
  <c r="BE523" i="6"/>
  <c r="BE541" i="6"/>
  <c r="BE547" i="6"/>
  <c r="BE549" i="6"/>
  <c r="BE558" i="6"/>
  <c r="BE562" i="6"/>
  <c r="BE564" i="6"/>
  <c r="BE566" i="6"/>
  <c r="BE578" i="6"/>
  <c r="BE581" i="6"/>
  <c r="BE587" i="6"/>
  <c r="BE591" i="6"/>
  <c r="BE152" i="6"/>
  <c r="BE154" i="6"/>
  <c r="BE156" i="6"/>
  <c r="BE160" i="6"/>
  <c r="BE164" i="6"/>
  <c r="BE179" i="6"/>
  <c r="BE196" i="6"/>
  <c r="BE202" i="6"/>
  <c r="BE204" i="6"/>
  <c r="BE208" i="6"/>
  <c r="BE210" i="6"/>
  <c r="BE236" i="6"/>
  <c r="BE244" i="6"/>
  <c r="BE266" i="6"/>
  <c r="BE278" i="6"/>
  <c r="BE280" i="6"/>
  <c r="BE288" i="6"/>
  <c r="BE292" i="6"/>
  <c r="BE318" i="6"/>
  <c r="BE330" i="6"/>
  <c r="BE343" i="6"/>
  <c r="BE345" i="6"/>
  <c r="BE349" i="6"/>
  <c r="BE355" i="6"/>
  <c r="BE365" i="6"/>
  <c r="BE369" i="6"/>
  <c r="BE371" i="6"/>
  <c r="BE392" i="6"/>
  <c r="BE410" i="6"/>
  <c r="BE412" i="6"/>
  <c r="BE414" i="6"/>
  <c r="BE431" i="6"/>
  <c r="BE435" i="6"/>
  <c r="BE443" i="6"/>
  <c r="BE449" i="6"/>
  <c r="BE453" i="6"/>
  <c r="BE457" i="6"/>
  <c r="BE461" i="6"/>
  <c r="BE491" i="6"/>
  <c r="BE501" i="6"/>
  <c r="BE505" i="6"/>
  <c r="BE511" i="6"/>
  <c r="BE519" i="6"/>
  <c r="BE529" i="6"/>
  <c r="BE531" i="6"/>
  <c r="BE543" i="6"/>
  <c r="BE554" i="6"/>
  <c r="BE560" i="6"/>
  <c r="BE583" i="6"/>
  <c r="BE589" i="6"/>
  <c r="BE593" i="6"/>
  <c r="F94" i="5"/>
  <c r="J135" i="5"/>
  <c r="BE142" i="5"/>
  <c r="BE149" i="5"/>
  <c r="BE166" i="5"/>
  <c r="BE168" i="5"/>
  <c r="BE178" i="5"/>
  <c r="BE182" i="5"/>
  <c r="BE189" i="5"/>
  <c r="BE191" i="5"/>
  <c r="BE195" i="5"/>
  <c r="BE197" i="5"/>
  <c r="BE213" i="5"/>
  <c r="BE231" i="5"/>
  <c r="J91" i="5"/>
  <c r="E127" i="5"/>
  <c r="F135" i="5"/>
  <c r="J136" i="5"/>
  <c r="BE144" i="5"/>
  <c r="BE159" i="5"/>
  <c r="BE170" i="5"/>
  <c r="BE184" i="5"/>
  <c r="BE193" i="5"/>
  <c r="BE199" i="5"/>
  <c r="BE203" i="5"/>
  <c r="BE205" i="5"/>
  <c r="BE207" i="5"/>
  <c r="BE223" i="5"/>
  <c r="BE237" i="5"/>
  <c r="BE146" i="5"/>
  <c r="BE153" i="5"/>
  <c r="BE155" i="5"/>
  <c r="BE172" i="5"/>
  <c r="BE174" i="5"/>
  <c r="BE201" i="5"/>
  <c r="BE209" i="5"/>
  <c r="BE211" i="5"/>
  <c r="BE215" i="5"/>
  <c r="BE227" i="5"/>
  <c r="BE233" i="5"/>
  <c r="BE151" i="5"/>
  <c r="BE161" i="5"/>
  <c r="BE163" i="5"/>
  <c r="BE176" i="5"/>
  <c r="BE180" i="5"/>
  <c r="BE187" i="5"/>
  <c r="BE218" i="5"/>
  <c r="BE221" i="5"/>
  <c r="BE225" i="5"/>
  <c r="BE229" i="5"/>
  <c r="BE235" i="5"/>
  <c r="BK186" i="3"/>
  <c r="F94" i="4"/>
  <c r="J138" i="4"/>
  <c r="J139" i="4"/>
  <c r="BE145" i="4"/>
  <c r="BE154" i="4"/>
  <c r="BE166" i="4"/>
  <c r="BE179" i="4"/>
  <c r="BE181" i="4"/>
  <c r="BE185" i="4"/>
  <c r="BE187" i="4"/>
  <c r="BE196" i="4"/>
  <c r="BE204" i="4"/>
  <c r="BE225" i="4"/>
  <c r="BE231" i="4"/>
  <c r="BE238" i="4"/>
  <c r="BE242" i="4"/>
  <c r="BE246" i="4"/>
  <c r="BE252" i="4"/>
  <c r="BE265" i="4"/>
  <c r="E85" i="4"/>
  <c r="F93" i="4"/>
  <c r="J136" i="4"/>
  <c r="BE149" i="4"/>
  <c r="BE162" i="4"/>
  <c r="BE164" i="4"/>
  <c r="BE169" i="4"/>
  <c r="BE171" i="4"/>
  <c r="BE177" i="4"/>
  <c r="BE183" i="4"/>
  <c r="BE208" i="4"/>
  <c r="BE214" i="4"/>
  <c r="BE220" i="4"/>
  <c r="BE227" i="4"/>
  <c r="BE229" i="4"/>
  <c r="BE240" i="4"/>
  <c r="BE255" i="4"/>
  <c r="BE259" i="4"/>
  <c r="BE267" i="4"/>
  <c r="BE277" i="4"/>
  <c r="BK433" i="3"/>
  <c r="J433" i="3" s="1"/>
  <c r="J109" i="3" s="1"/>
  <c r="BE147" i="4"/>
  <c r="BE158" i="4"/>
  <c r="BE189" i="4"/>
  <c r="BE192" i="4"/>
  <c r="BE194" i="4"/>
  <c r="BE198" i="4"/>
  <c r="BE200" i="4"/>
  <c r="BE202" i="4"/>
  <c r="BE206" i="4"/>
  <c r="BE210" i="4"/>
  <c r="BE212" i="4"/>
  <c r="BE223" i="4"/>
  <c r="BE244" i="4"/>
  <c r="BE248" i="4"/>
  <c r="BE263" i="4"/>
  <c r="BE269" i="4"/>
  <c r="BE273" i="4"/>
  <c r="BE275" i="4"/>
  <c r="BE152" i="4"/>
  <c r="BE156" i="4"/>
  <c r="BE173" i="4"/>
  <c r="BE175" i="4"/>
  <c r="BE216" i="4"/>
  <c r="BE218" i="4"/>
  <c r="BE233" i="4"/>
  <c r="BE235" i="4"/>
  <c r="BE250" i="4"/>
  <c r="BE257" i="4"/>
  <c r="BE261" i="4"/>
  <c r="J91" i="3"/>
  <c r="F94" i="3"/>
  <c r="J141" i="3"/>
  <c r="BE149" i="3"/>
  <c r="BE158" i="3"/>
  <c r="BE177" i="3"/>
  <c r="BE179" i="3"/>
  <c r="BE194" i="3"/>
  <c r="BE214" i="3"/>
  <c r="BE246" i="3"/>
  <c r="BE252" i="3"/>
  <c r="BE262" i="3"/>
  <c r="BE268" i="3"/>
  <c r="BE274" i="3"/>
  <c r="BE276" i="3"/>
  <c r="BE290" i="3"/>
  <c r="BE296" i="3"/>
  <c r="BE306" i="3"/>
  <c r="F93" i="3"/>
  <c r="E132" i="3"/>
  <c r="J140" i="3"/>
  <c r="BE147" i="3"/>
  <c r="BE152" i="3"/>
  <c r="BE154" i="3"/>
  <c r="BE156" i="3"/>
  <c r="BE160" i="3"/>
  <c r="BE164" i="3"/>
  <c r="BE166" i="3"/>
  <c r="BE168" i="3"/>
  <c r="BE170" i="3"/>
  <c r="BE174" i="3"/>
  <c r="BE181" i="3"/>
  <c r="BE183" i="3"/>
  <c r="BE188" i="3"/>
  <c r="BE190" i="3"/>
  <c r="BE196" i="3"/>
  <c r="BE198" i="3"/>
  <c r="BE200" i="3"/>
  <c r="BE202" i="3"/>
  <c r="BE204" i="3"/>
  <c r="BE206" i="3"/>
  <c r="BE208" i="3"/>
  <c r="BE212" i="3"/>
  <c r="BE216" i="3"/>
  <c r="BE218" i="3"/>
  <c r="BE220" i="3"/>
  <c r="BE222" i="3"/>
  <c r="BE226" i="3"/>
  <c r="BE228" i="3"/>
  <c r="BE230" i="3"/>
  <c r="BE236" i="3"/>
  <c r="BE238" i="3"/>
  <c r="BE240" i="3"/>
  <c r="BE242" i="3"/>
  <c r="BE244" i="3"/>
  <c r="BE248" i="3"/>
  <c r="BE250" i="3"/>
  <c r="BE254" i="3"/>
  <c r="BE256" i="3"/>
  <c r="BE258" i="3"/>
  <c r="BE260" i="3"/>
  <c r="BE266" i="3"/>
  <c r="BE272" i="3"/>
  <c r="BE294" i="3"/>
  <c r="BE320" i="3"/>
  <c r="BE322" i="3"/>
  <c r="BE326" i="3"/>
  <c r="BE328" i="3"/>
  <c r="BE332" i="3"/>
  <c r="BE334" i="3"/>
  <c r="BE337" i="3"/>
  <c r="BE339" i="3"/>
  <c r="BE347" i="3"/>
  <c r="BE357" i="3"/>
  <c r="BE359" i="3"/>
  <c r="BE367" i="3"/>
  <c r="BE373" i="3"/>
  <c r="BE375" i="3"/>
  <c r="BE382" i="3"/>
  <c r="BE384" i="3"/>
  <c r="BE388" i="3"/>
  <c r="BE392" i="3"/>
  <c r="BE394" i="3"/>
  <c r="BE400" i="3"/>
  <c r="BE402" i="3"/>
  <c r="BE404" i="3"/>
  <c r="BE409" i="3"/>
  <c r="BE411" i="3"/>
  <c r="BE413" i="3"/>
  <c r="BE415" i="3"/>
  <c r="BE417" i="3"/>
  <c r="BE423" i="3"/>
  <c r="BE425" i="3"/>
  <c r="BE429" i="3"/>
  <c r="BE439" i="3"/>
  <c r="BE441" i="3"/>
  <c r="BE443" i="3"/>
  <c r="BE445" i="3"/>
  <c r="BE447" i="3"/>
  <c r="BE451" i="3"/>
  <c r="BE453" i="3"/>
  <c r="BE455" i="3"/>
  <c r="BE457" i="3"/>
  <c r="BE459" i="3"/>
  <c r="BE461" i="3"/>
  <c r="BE463" i="3"/>
  <c r="BE465" i="3"/>
  <c r="BE473" i="3"/>
  <c r="BE475" i="3"/>
  <c r="BE477" i="3"/>
  <c r="BE479" i="3"/>
  <c r="BE481" i="3"/>
  <c r="BE483" i="3"/>
  <c r="BE485" i="3"/>
  <c r="BE487" i="3"/>
  <c r="BE491" i="3"/>
  <c r="BE493" i="3"/>
  <c r="BE495" i="3"/>
  <c r="BE497" i="3"/>
  <c r="BE499" i="3"/>
  <c r="BE501" i="3"/>
  <c r="BE505" i="3"/>
  <c r="BE507" i="3"/>
  <c r="BE509" i="3"/>
  <c r="BE513" i="3"/>
  <c r="BE515" i="3"/>
  <c r="BE517" i="3"/>
  <c r="BE521" i="3"/>
  <c r="BE529" i="3"/>
  <c r="BE533" i="3"/>
  <c r="BE535" i="3"/>
  <c r="BE540" i="3"/>
  <c r="BE542" i="3"/>
  <c r="BE544" i="3"/>
  <c r="BE546" i="3"/>
  <c r="BE558" i="3"/>
  <c r="BE560" i="3"/>
  <c r="BE565" i="3"/>
  <c r="BE282" i="3"/>
  <c r="BE284" i="3"/>
  <c r="BE286" i="3"/>
  <c r="BE288" i="3"/>
  <c r="BE292" i="3"/>
  <c r="BE300" i="3"/>
  <c r="BE302" i="3"/>
  <c r="BE310" i="3"/>
  <c r="BE318" i="3"/>
  <c r="BE324" i="3"/>
  <c r="BE345" i="3"/>
  <c r="BE349" i="3"/>
  <c r="BE353" i="3"/>
  <c r="BE363" i="3"/>
  <c r="BE365" i="3"/>
  <c r="BE369" i="3"/>
  <c r="BE390" i="3"/>
  <c r="BE396" i="3"/>
  <c r="BE398" i="3"/>
  <c r="BE406" i="3"/>
  <c r="BE427" i="3"/>
  <c r="BE435" i="3"/>
  <c r="BE437" i="3"/>
  <c r="BE467" i="3"/>
  <c r="BE503" i="3"/>
  <c r="BE511" i="3"/>
  <c r="BE523" i="3"/>
  <c r="BE525" i="3"/>
  <c r="BE550" i="3"/>
  <c r="BE552" i="3"/>
  <c r="BE554" i="3"/>
  <c r="BE569" i="3"/>
  <c r="BE575" i="3"/>
  <c r="BE579" i="3"/>
  <c r="BE162" i="3"/>
  <c r="BE172" i="3"/>
  <c r="BE192" i="3"/>
  <c r="BE210" i="3"/>
  <c r="BE224" i="3"/>
  <c r="BE232" i="3"/>
  <c r="BE234" i="3"/>
  <c r="BE264" i="3"/>
  <c r="BE270" i="3"/>
  <c r="BE278" i="3"/>
  <c r="BE280" i="3"/>
  <c r="BE298" i="3"/>
  <c r="BE304" i="3"/>
  <c r="BE308" i="3"/>
  <c r="BE312" i="3"/>
  <c r="BE314" i="3"/>
  <c r="BE316" i="3"/>
  <c r="BE330" i="3"/>
  <c r="BE341" i="3"/>
  <c r="BE343" i="3"/>
  <c r="BE351" i="3"/>
  <c r="BE355" i="3"/>
  <c r="BE361" i="3"/>
  <c r="BE371" i="3"/>
  <c r="BE377" i="3"/>
  <c r="BE380" i="3"/>
  <c r="BE386" i="3"/>
  <c r="BE419" i="3"/>
  <c r="BE421" i="3"/>
  <c r="BE431" i="3"/>
  <c r="BE449" i="3"/>
  <c r="BE469" i="3"/>
  <c r="BE471" i="3"/>
  <c r="BE489" i="3"/>
  <c r="BE519" i="3"/>
  <c r="BE527" i="3"/>
  <c r="BE531" i="3"/>
  <c r="BE538" i="3"/>
  <c r="BE548" i="3"/>
  <c r="BE556" i="3"/>
  <c r="BE562" i="3"/>
  <c r="BE567" i="3"/>
  <c r="BE571" i="3"/>
  <c r="BE573" i="3"/>
  <c r="BE577" i="3"/>
  <c r="F140" i="2"/>
  <c r="J141" i="2"/>
  <c r="BE157" i="2"/>
  <c r="BE159" i="2"/>
  <c r="BE161" i="2"/>
  <c r="BE168" i="2"/>
  <c r="BE176" i="2"/>
  <c r="BE182" i="2"/>
  <c r="BE185" i="2"/>
  <c r="BE187" i="2"/>
  <c r="BE193" i="2"/>
  <c r="BE195" i="2"/>
  <c r="BE197" i="2"/>
  <c r="BE199" i="2"/>
  <c r="BE201" i="2"/>
  <c r="BE203" i="2"/>
  <c r="BE207" i="2"/>
  <c r="BE220" i="2"/>
  <c r="BE224" i="2"/>
  <c r="BE228" i="2"/>
  <c r="BE230" i="2"/>
  <c r="BE238" i="2"/>
  <c r="BE242" i="2"/>
  <c r="BE244" i="2"/>
  <c r="BE247" i="2"/>
  <c r="BE249" i="2"/>
  <c r="BE251" i="2"/>
  <c r="BE255" i="2"/>
  <c r="BE257" i="2"/>
  <c r="BE260" i="2"/>
  <c r="BE262" i="2"/>
  <c r="BE264" i="2"/>
  <c r="BE266" i="2"/>
  <c r="BE268" i="2"/>
  <c r="BE270" i="2"/>
  <c r="BE272" i="2"/>
  <c r="BE274" i="2"/>
  <c r="BE277" i="2"/>
  <c r="BE279" i="2"/>
  <c r="BE285" i="2"/>
  <c r="BE287" i="2"/>
  <c r="BE289" i="2"/>
  <c r="BE291" i="2"/>
  <c r="BE293" i="2"/>
  <c r="BE297" i="2"/>
  <c r="E85" i="2"/>
  <c r="F94" i="2"/>
  <c r="J138" i="2"/>
  <c r="BE152" i="2"/>
  <c r="BE163" i="2"/>
  <c r="BE166" i="2"/>
  <c r="BE170" i="2"/>
  <c r="BE178" i="2"/>
  <c r="BE189" i="2"/>
  <c r="BE191" i="2"/>
  <c r="BE211" i="2"/>
  <c r="BE222" i="2"/>
  <c r="BE226" i="2"/>
  <c r="BE240" i="2"/>
  <c r="BE253" i="2"/>
  <c r="BE283" i="2"/>
  <c r="J93" i="2"/>
  <c r="BE147" i="2"/>
  <c r="BE150" i="2"/>
  <c r="BE155" i="2"/>
  <c r="BE172" i="2"/>
  <c r="BE180" i="2"/>
  <c r="BE205" i="2"/>
  <c r="BE209" i="2"/>
  <c r="BE213" i="2"/>
  <c r="BE216" i="2"/>
  <c r="BE218" i="2"/>
  <c r="BE232" i="2"/>
  <c r="BE234" i="2"/>
  <c r="BE236" i="2"/>
  <c r="BE281" i="2"/>
  <c r="F38" i="2"/>
  <c r="BA96" i="1"/>
  <c r="F40" i="3"/>
  <c r="BC97" i="1" s="1"/>
  <c r="F39" i="4"/>
  <c r="BB99" i="1" s="1"/>
  <c r="F40" i="4"/>
  <c r="BC99" i="1" s="1"/>
  <c r="F38" i="6"/>
  <c r="BA101" i="1" s="1"/>
  <c r="F39" i="6"/>
  <c r="BB101" i="1"/>
  <c r="F39" i="8"/>
  <c r="BB104" i="1"/>
  <c r="F41" i="9"/>
  <c r="BD105" i="1" s="1"/>
  <c r="F38" i="10"/>
  <c r="BA106" i="1"/>
  <c r="J38" i="10"/>
  <c r="AW106" i="1" s="1"/>
  <c r="F40" i="11"/>
  <c r="BC108" i="1" s="1"/>
  <c r="F40" i="12"/>
  <c r="BC109" i="1" s="1"/>
  <c r="F38" i="12"/>
  <c r="BA109" i="1" s="1"/>
  <c r="J38" i="13"/>
  <c r="AW111" i="1"/>
  <c r="F38" i="14"/>
  <c r="BA112" i="1"/>
  <c r="F39" i="15"/>
  <c r="BB113" i="1" s="1"/>
  <c r="J38" i="16"/>
  <c r="AW115" i="1"/>
  <c r="F41" i="17"/>
  <c r="BD116" i="1" s="1"/>
  <c r="F39" i="18"/>
  <c r="BB117" i="1" s="1"/>
  <c r="F38" i="21"/>
  <c r="BA122" i="1" s="1"/>
  <c r="J38" i="22"/>
  <c r="AW123" i="1" s="1"/>
  <c r="F39" i="23"/>
  <c r="BB125" i="1"/>
  <c r="F40" i="23"/>
  <c r="BC125" i="1"/>
  <c r="F38" i="25"/>
  <c r="BA127" i="1" s="1"/>
  <c r="F41" i="26"/>
  <c r="BD128" i="1"/>
  <c r="F38" i="27"/>
  <c r="BA129" i="1" s="1"/>
  <c r="F40" i="27"/>
  <c r="BC129" i="1" s="1"/>
  <c r="J38" i="29"/>
  <c r="AW132" i="1" s="1"/>
  <c r="F40" i="30"/>
  <c r="BC133" i="1" s="1"/>
  <c r="F38" i="31"/>
  <c r="BA135" i="1"/>
  <c r="J38" i="31"/>
  <c r="AW135" i="1"/>
  <c r="F39" i="32"/>
  <c r="BB136" i="1" s="1"/>
  <c r="F38" i="33"/>
  <c r="BA137" i="1"/>
  <c r="F41" i="34"/>
  <c r="BD138" i="1" s="1"/>
  <c r="F40" i="35"/>
  <c r="BC139" i="1" s="1"/>
  <c r="J36" i="37"/>
  <c r="AW141" i="1" s="1"/>
  <c r="F37" i="37"/>
  <c r="BB141" i="1" s="1"/>
  <c r="J38" i="36"/>
  <c r="AW140" i="1"/>
  <c r="J38" i="2"/>
  <c r="AW96" i="1"/>
  <c r="F39" i="3"/>
  <c r="BB97" i="1" s="1"/>
  <c r="F41" i="3"/>
  <c r="BD97" i="1"/>
  <c r="J38" i="5"/>
  <c r="AW100" i="1" s="1"/>
  <c r="J38" i="6"/>
  <c r="AW101" i="1" s="1"/>
  <c r="F41" i="7"/>
  <c r="BD103" i="1" s="1"/>
  <c r="F40" i="7"/>
  <c r="BC103" i="1" s="1"/>
  <c r="F41" i="8"/>
  <c r="BD104" i="1"/>
  <c r="F38" i="9"/>
  <c r="BA105" i="1"/>
  <c r="F41" i="10"/>
  <c r="BD106" i="1" s="1"/>
  <c r="F38" i="11"/>
  <c r="BA108" i="1"/>
  <c r="F41" i="12"/>
  <c r="BD109" i="1" s="1"/>
  <c r="F39" i="13"/>
  <c r="BB111" i="1" s="1"/>
  <c r="F41" i="13"/>
  <c r="BD111" i="1" s="1"/>
  <c r="F41" i="14"/>
  <c r="BD112" i="1" s="1"/>
  <c r="F39" i="14"/>
  <c r="BB112" i="1"/>
  <c r="J38" i="15"/>
  <c r="AW113" i="1"/>
  <c r="F39" i="16"/>
  <c r="BB115" i="1" s="1"/>
  <c r="F38" i="16"/>
  <c r="BA115" i="1"/>
  <c r="F40" i="17"/>
  <c r="BC116" i="1" s="1"/>
  <c r="F41" i="18"/>
  <c r="BD117" i="1" s="1"/>
  <c r="F39" i="19"/>
  <c r="BB119" i="1" s="1"/>
  <c r="F41" i="19"/>
  <c r="BD119" i="1" s="1"/>
  <c r="F40" i="20"/>
  <c r="BC120" i="1"/>
  <c r="J38" i="20"/>
  <c r="AW120" i="1"/>
  <c r="J38" i="21"/>
  <c r="AW122" i="1" s="1"/>
  <c r="F41" i="21"/>
  <c r="BD122" i="1"/>
  <c r="F41" i="22"/>
  <c r="BD123" i="1" s="1"/>
  <c r="F39" i="22"/>
  <c r="BB123" i="1" s="1"/>
  <c r="J38" i="24"/>
  <c r="AW126" i="1" s="1"/>
  <c r="F40" i="25"/>
  <c r="BC127" i="1" s="1"/>
  <c r="F39" i="25"/>
  <c r="BB127" i="1"/>
  <c r="F41" i="27"/>
  <c r="BD129" i="1"/>
  <c r="F40" i="28"/>
  <c r="BC130" i="1" s="1"/>
  <c r="F40" i="29"/>
  <c r="BC132" i="1"/>
  <c r="F41" i="29"/>
  <c r="BD132" i="1" s="1"/>
  <c r="F39" i="30"/>
  <c r="BB133" i="1" s="1"/>
  <c r="F40" i="31"/>
  <c r="BC135" i="1" s="1"/>
  <c r="F40" i="32"/>
  <c r="BC136" i="1" s="1"/>
  <c r="F38" i="32"/>
  <c r="BA136" i="1"/>
  <c r="F40" i="33"/>
  <c r="BC137" i="1"/>
  <c r="F39" i="34"/>
  <c r="BB138" i="1" s="1"/>
  <c r="J38" i="35"/>
  <c r="AW139" i="1"/>
  <c r="F39" i="36"/>
  <c r="BB140" i="1" s="1"/>
  <c r="F38" i="36"/>
  <c r="BA140" i="1" s="1"/>
  <c r="F38" i="37"/>
  <c r="BC141" i="1" s="1"/>
  <c r="F41" i="2"/>
  <c r="BD96" i="1" s="1"/>
  <c r="J38" i="3"/>
  <c r="AW97" i="1"/>
  <c r="F41" i="4"/>
  <c r="BD99" i="1"/>
  <c r="F38" i="4"/>
  <c r="BA99" i="1" s="1"/>
  <c r="F41" i="5"/>
  <c r="BD100" i="1"/>
  <c r="F40" i="5"/>
  <c r="BC100" i="1" s="1"/>
  <c r="F40" i="6"/>
  <c r="BC101" i="1" s="1"/>
  <c r="J38" i="7"/>
  <c r="AW103" i="1" s="1"/>
  <c r="J38" i="8"/>
  <c r="AW104" i="1" s="1"/>
  <c r="F40" i="8"/>
  <c r="BC104" i="1"/>
  <c r="F40" i="9"/>
  <c r="BC105" i="1"/>
  <c r="F40" i="10"/>
  <c r="BC106" i="1" s="1"/>
  <c r="F41" i="11"/>
  <c r="BD108" i="1"/>
  <c r="F39" i="11"/>
  <c r="BB108" i="1" s="1"/>
  <c r="F39" i="12"/>
  <c r="BB109" i="1" s="1"/>
  <c r="F40" i="13"/>
  <c r="BC111" i="1" s="1"/>
  <c r="F38" i="13"/>
  <c r="BA111" i="1" s="1"/>
  <c r="F40" i="14"/>
  <c r="BC112" i="1"/>
  <c r="F40" i="15"/>
  <c r="BC113" i="1"/>
  <c r="F38" i="15"/>
  <c r="BA113" i="1" s="1"/>
  <c r="F40" i="16"/>
  <c r="BC115" i="1"/>
  <c r="F38" i="17"/>
  <c r="BA116" i="1" s="1"/>
  <c r="F39" i="17"/>
  <c r="BB116" i="1" s="1"/>
  <c r="F40" i="18"/>
  <c r="BC117" i="1" s="1"/>
  <c r="J38" i="19"/>
  <c r="AW119" i="1" s="1"/>
  <c r="F41" i="20"/>
  <c r="BD120" i="1"/>
  <c r="F39" i="21"/>
  <c r="BB122" i="1"/>
  <c r="F40" i="21"/>
  <c r="BC122" i="1" s="1"/>
  <c r="F38" i="22"/>
  <c r="BA123" i="1"/>
  <c r="F38" i="23"/>
  <c r="BA125" i="1" s="1"/>
  <c r="J38" i="23"/>
  <c r="AW125" i="1" s="1"/>
  <c r="F39" i="24"/>
  <c r="BB126" i="1" s="1"/>
  <c r="F40" i="24"/>
  <c r="BC126" i="1" s="1"/>
  <c r="J38" i="25"/>
  <c r="AW127" i="1"/>
  <c r="J38" i="26"/>
  <c r="AW128" i="1"/>
  <c r="F40" i="26"/>
  <c r="BC128" i="1" s="1"/>
  <c r="J38" i="27"/>
  <c r="AW129" i="1"/>
  <c r="J38" i="28"/>
  <c r="AW130" i="1" s="1"/>
  <c r="F38" i="28"/>
  <c r="BA130" i="1" s="1"/>
  <c r="F38" i="29"/>
  <c r="BA132" i="1" s="1"/>
  <c r="F38" i="30"/>
  <c r="BA133" i="1" s="1"/>
  <c r="J38" i="30"/>
  <c r="AW133" i="1"/>
  <c r="F41" i="31"/>
  <c r="BD135" i="1"/>
  <c r="F41" i="32"/>
  <c r="BD136" i="1" s="1"/>
  <c r="F39" i="33"/>
  <c r="BB137" i="1"/>
  <c r="J38" i="34"/>
  <c r="AW138" i="1" s="1"/>
  <c r="F39" i="35"/>
  <c r="BB139" i="1" s="1"/>
  <c r="F41" i="35"/>
  <c r="BD139" i="1" s="1"/>
  <c r="F39" i="37"/>
  <c r="BD141" i="1" s="1"/>
  <c r="AS94" i="1"/>
  <c r="F40" i="2"/>
  <c r="BC96" i="1"/>
  <c r="F39" i="2"/>
  <c r="BB96" i="1"/>
  <c r="F38" i="3"/>
  <c r="BA97" i="1"/>
  <c r="J38" i="4"/>
  <c r="AW99" i="1"/>
  <c r="F38" i="5"/>
  <c r="BA100" i="1"/>
  <c r="F39" i="5"/>
  <c r="BB100" i="1"/>
  <c r="F41" i="6"/>
  <c r="BD101" i="1"/>
  <c r="F38" i="7"/>
  <c r="BA103" i="1"/>
  <c r="F39" i="7"/>
  <c r="BB103" i="1"/>
  <c r="F38" i="8"/>
  <c r="BA104" i="1"/>
  <c r="F39" i="9"/>
  <c r="BB105" i="1"/>
  <c r="J38" i="9"/>
  <c r="AW105" i="1"/>
  <c r="F39" i="10"/>
  <c r="BB106" i="1"/>
  <c r="J38" i="11"/>
  <c r="AW108" i="1"/>
  <c r="J38" i="12"/>
  <c r="AW109" i="1"/>
  <c r="J38" i="14"/>
  <c r="AW112" i="1"/>
  <c r="F41" i="15"/>
  <c r="BD113" i="1"/>
  <c r="F41" i="16"/>
  <c r="BD115" i="1"/>
  <c r="J38" i="17"/>
  <c r="AW116" i="1"/>
  <c r="F38" i="18"/>
  <c r="BA117" i="1"/>
  <c r="J38" i="18"/>
  <c r="AW117" i="1"/>
  <c r="F38" i="19"/>
  <c r="BA119" i="1"/>
  <c r="F40" i="19"/>
  <c r="BC119" i="1"/>
  <c r="F38" i="20"/>
  <c r="BA120" i="1"/>
  <c r="F39" i="20"/>
  <c r="BB120" i="1"/>
  <c r="F40" i="22"/>
  <c r="BC123" i="1"/>
  <c r="F41" i="23"/>
  <c r="BD125" i="1"/>
  <c r="F38" i="24"/>
  <c r="BA126" i="1"/>
  <c r="F41" i="24"/>
  <c r="BD126" i="1"/>
  <c r="F41" i="25"/>
  <c r="BD127" i="1"/>
  <c r="F38" i="26"/>
  <c r="BA128" i="1"/>
  <c r="F39" i="26"/>
  <c r="BB128" i="1"/>
  <c r="F39" i="27"/>
  <c r="BB129" i="1"/>
  <c r="F39" i="28"/>
  <c r="BB130" i="1"/>
  <c r="F41" i="28"/>
  <c r="BD130" i="1" s="1"/>
  <c r="F39" i="29"/>
  <c r="BB132" i="1"/>
  <c r="F41" i="30"/>
  <c r="BD133" i="1"/>
  <c r="F39" i="31"/>
  <c r="BB135" i="1"/>
  <c r="J38" i="32"/>
  <c r="AW136" i="1"/>
  <c r="F41" i="33"/>
  <c r="BD137" i="1"/>
  <c r="J38" i="33"/>
  <c r="AW137" i="1"/>
  <c r="F38" i="34"/>
  <c r="BA138" i="1"/>
  <c r="F40" i="34"/>
  <c r="BC138" i="1" s="1"/>
  <c r="F38" i="35"/>
  <c r="BA139" i="1"/>
  <c r="F36" i="37"/>
  <c r="BA141" i="1" s="1"/>
  <c r="F41" i="36"/>
  <c r="BD140" i="1"/>
  <c r="F40" i="36"/>
  <c r="BC140" i="1"/>
  <c r="T177" i="20" l="1"/>
  <c r="BK144" i="9"/>
  <c r="J144" i="9" s="1"/>
  <c r="J99" i="9" s="1"/>
  <c r="J151" i="21"/>
  <c r="J101" i="21" s="1"/>
  <c r="J151" i="15"/>
  <c r="J101" i="15" s="1"/>
  <c r="J182" i="30"/>
  <c r="J105" i="30" s="1"/>
  <c r="J373" i="22"/>
  <c r="J109" i="22" s="1"/>
  <c r="J144" i="19"/>
  <c r="J100" i="19" s="1"/>
  <c r="J224" i="33"/>
  <c r="J109" i="33" s="1"/>
  <c r="J156" i="7"/>
  <c r="J101" i="7" s="1"/>
  <c r="BK140" i="32"/>
  <c r="J140" i="32" s="1"/>
  <c r="J99" i="32" s="1"/>
  <c r="P136" i="37"/>
  <c r="T159" i="35"/>
  <c r="T139" i="34"/>
  <c r="T138" i="34"/>
  <c r="T160" i="30"/>
  <c r="T159" i="30"/>
  <c r="T139" i="30" s="1"/>
  <c r="R372" i="22"/>
  <c r="P167" i="21"/>
  <c r="P157" i="5"/>
  <c r="T140" i="5"/>
  <c r="P139" i="36"/>
  <c r="R139" i="34"/>
  <c r="R159" i="33"/>
  <c r="P154" i="23"/>
  <c r="P142" i="19"/>
  <c r="AU119" i="1" s="1"/>
  <c r="P159" i="35"/>
  <c r="P139" i="34"/>
  <c r="P138" i="34" s="1"/>
  <c r="AU138" i="1" s="1"/>
  <c r="R167" i="32"/>
  <c r="R166" i="32"/>
  <c r="R139" i="32" s="1"/>
  <c r="T145" i="22"/>
  <c r="P186" i="18"/>
  <c r="P185" i="18"/>
  <c r="T157" i="16"/>
  <c r="P144" i="14"/>
  <c r="T184" i="10"/>
  <c r="T183" i="10"/>
  <c r="R144" i="9"/>
  <c r="R165" i="8"/>
  <c r="P445" i="6"/>
  <c r="P185" i="6" s="1"/>
  <c r="P144" i="6" s="1"/>
  <c r="AU101" i="1" s="1"/>
  <c r="R157" i="5"/>
  <c r="R160" i="4"/>
  <c r="R142" i="4" s="1"/>
  <c r="P174" i="2"/>
  <c r="P144" i="2"/>
  <c r="AU96" i="1"/>
  <c r="R139" i="23"/>
  <c r="R143" i="20"/>
  <c r="T145" i="18"/>
  <c r="P164" i="17"/>
  <c r="T142" i="17"/>
  <c r="T141" i="17" s="1"/>
  <c r="R157" i="16"/>
  <c r="R145" i="15"/>
  <c r="R445" i="6"/>
  <c r="R185" i="6" s="1"/>
  <c r="R144" i="6" s="1"/>
  <c r="R140" i="5"/>
  <c r="R139" i="5" s="1"/>
  <c r="R186" i="3"/>
  <c r="R185" i="3" s="1"/>
  <c r="T157" i="37"/>
  <c r="T135" i="37" s="1"/>
  <c r="T139" i="36"/>
  <c r="T159" i="33"/>
  <c r="R138" i="28"/>
  <c r="R137" i="28"/>
  <c r="T154" i="23"/>
  <c r="P145" i="22"/>
  <c r="P165" i="11"/>
  <c r="R165" i="9"/>
  <c r="P143" i="8"/>
  <c r="AU104" i="1"/>
  <c r="R165" i="7"/>
  <c r="R143" i="7" s="1"/>
  <c r="R159" i="35"/>
  <c r="R141" i="35" s="1"/>
  <c r="T167" i="32"/>
  <c r="T166" i="32"/>
  <c r="T169" i="31"/>
  <c r="T143" i="31"/>
  <c r="R140" i="30"/>
  <c r="R139" i="30"/>
  <c r="T138" i="28"/>
  <c r="T137" i="28"/>
  <c r="P161" i="25"/>
  <c r="T167" i="21"/>
  <c r="BK435" i="18"/>
  <c r="R184" i="15"/>
  <c r="R183" i="15"/>
  <c r="R165" i="14"/>
  <c r="R143" i="14" s="1"/>
  <c r="R185" i="12"/>
  <c r="P145" i="12"/>
  <c r="R145" i="10"/>
  <c r="R139" i="36"/>
  <c r="R138" i="36" s="1"/>
  <c r="P169" i="31"/>
  <c r="P143" i="31"/>
  <c r="AU135" i="1"/>
  <c r="R163" i="29"/>
  <c r="R142" i="29"/>
  <c r="T139" i="23"/>
  <c r="T138" i="23" s="1"/>
  <c r="R178" i="20"/>
  <c r="R177" i="20"/>
  <c r="T143" i="20"/>
  <c r="T142" i="20"/>
  <c r="P145" i="18"/>
  <c r="P144" i="18" s="1"/>
  <c r="AU117" i="1" s="1"/>
  <c r="BK184" i="15"/>
  <c r="J184" i="15"/>
  <c r="J104" i="15"/>
  <c r="P186" i="12"/>
  <c r="P185" i="12"/>
  <c r="BK140" i="5"/>
  <c r="J140" i="5"/>
  <c r="J99" i="5"/>
  <c r="T143" i="4"/>
  <c r="P159" i="33"/>
  <c r="P141" i="33"/>
  <c r="AU137" i="1" s="1"/>
  <c r="R161" i="25"/>
  <c r="R176" i="22"/>
  <c r="R175" i="22" s="1"/>
  <c r="R144" i="22" s="1"/>
  <c r="R145" i="22"/>
  <c r="R143" i="19"/>
  <c r="R142" i="19"/>
  <c r="P184" i="15"/>
  <c r="R184" i="10"/>
  <c r="T165" i="7"/>
  <c r="T163" i="29"/>
  <c r="P143" i="20"/>
  <c r="R142" i="16"/>
  <c r="R141" i="16"/>
  <c r="P165" i="13"/>
  <c r="P143" i="13"/>
  <c r="AU111" i="1" s="1"/>
  <c r="T145" i="12"/>
  <c r="P157" i="37"/>
  <c r="T166" i="36"/>
  <c r="T165" i="36"/>
  <c r="T142" i="35"/>
  <c r="T141" i="35"/>
  <c r="P139" i="23"/>
  <c r="P138" i="23"/>
  <c r="AU125" i="1"/>
  <c r="R186" i="18"/>
  <c r="R185" i="18" s="1"/>
  <c r="R144" i="18" s="1"/>
  <c r="R164" i="17"/>
  <c r="R141" i="17" s="1"/>
  <c r="P157" i="16"/>
  <c r="P141" i="16" s="1"/>
  <c r="AU115" i="1" s="1"/>
  <c r="R165" i="11"/>
  <c r="R143" i="11"/>
  <c r="P144" i="11"/>
  <c r="P143" i="11" s="1"/>
  <c r="AU108" i="1" s="1"/>
  <c r="R157" i="37"/>
  <c r="R135" i="37" s="1"/>
  <c r="BK136" i="37"/>
  <c r="J136" i="37"/>
  <c r="J97" i="37" s="1"/>
  <c r="R142" i="33"/>
  <c r="R141" i="33" s="1"/>
  <c r="P143" i="29"/>
  <c r="T138" i="24"/>
  <c r="T137" i="24"/>
  <c r="R154" i="23"/>
  <c r="R167" i="21"/>
  <c r="R144" i="21" s="1"/>
  <c r="T142" i="19"/>
  <c r="R447" i="10"/>
  <c r="T145" i="10"/>
  <c r="P165" i="9"/>
  <c r="P143" i="9" s="1"/>
  <c r="AU105" i="1" s="1"/>
  <c r="P145" i="6"/>
  <c r="P185" i="3"/>
  <c r="R145" i="3"/>
  <c r="R144" i="3" s="1"/>
  <c r="R166" i="34"/>
  <c r="R165" i="34" s="1"/>
  <c r="P167" i="32"/>
  <c r="P166" i="32" s="1"/>
  <c r="R169" i="31"/>
  <c r="R143" i="31" s="1"/>
  <c r="P160" i="30"/>
  <c r="P159" i="30"/>
  <c r="P139" i="30"/>
  <c r="AU133" i="1"/>
  <c r="T143" i="29"/>
  <c r="T142" i="29"/>
  <c r="P138" i="28"/>
  <c r="P137" i="28" s="1"/>
  <c r="AU130" i="1" s="1"/>
  <c r="BK142" i="27"/>
  <c r="BK142" i="25"/>
  <c r="R138" i="24"/>
  <c r="R137" i="24"/>
  <c r="T372" i="22"/>
  <c r="T145" i="21"/>
  <c r="T144" i="21" s="1"/>
  <c r="P142" i="16"/>
  <c r="T165" i="13"/>
  <c r="T143" i="13" s="1"/>
  <c r="T144" i="13"/>
  <c r="T165" i="9"/>
  <c r="T143" i="9" s="1"/>
  <c r="T165" i="8"/>
  <c r="T143" i="8" s="1"/>
  <c r="T145" i="6"/>
  <c r="T157" i="5"/>
  <c r="T433" i="3"/>
  <c r="T185" i="3"/>
  <c r="P145" i="3"/>
  <c r="P140" i="32"/>
  <c r="R161" i="27"/>
  <c r="R141" i="27"/>
  <c r="T161" i="25"/>
  <c r="T141" i="25"/>
  <c r="P141" i="25"/>
  <c r="AU127" i="1" s="1"/>
  <c r="T144" i="15"/>
  <c r="T174" i="2"/>
  <c r="T144" i="2"/>
  <c r="T141" i="33"/>
  <c r="P161" i="27"/>
  <c r="P141" i="27" s="1"/>
  <c r="AU129" i="1" s="1"/>
  <c r="P138" i="24"/>
  <c r="P137" i="24"/>
  <c r="AU126" i="1"/>
  <c r="P372" i="22"/>
  <c r="P175" i="22"/>
  <c r="P142" i="17"/>
  <c r="P141" i="17"/>
  <c r="AU116" i="1" s="1"/>
  <c r="P145" i="15"/>
  <c r="T144" i="14"/>
  <c r="R165" i="13"/>
  <c r="R143" i="13"/>
  <c r="T144" i="7"/>
  <c r="T143" i="7" s="1"/>
  <c r="P140" i="5"/>
  <c r="P139" i="5" s="1"/>
  <c r="AU100" i="1" s="1"/>
  <c r="T160" i="4"/>
  <c r="P143" i="4"/>
  <c r="R174" i="2"/>
  <c r="R144" i="2" s="1"/>
  <c r="P142" i="35"/>
  <c r="P141" i="35" s="1"/>
  <c r="AU139" i="1" s="1"/>
  <c r="T161" i="27"/>
  <c r="T141" i="27" s="1"/>
  <c r="T138" i="26"/>
  <c r="T137" i="26" s="1"/>
  <c r="R142" i="25"/>
  <c r="R141" i="25" s="1"/>
  <c r="T175" i="22"/>
  <c r="P145" i="21"/>
  <c r="P144" i="21" s="1"/>
  <c r="AU122" i="1" s="1"/>
  <c r="T142" i="16"/>
  <c r="T141" i="16"/>
  <c r="P165" i="14"/>
  <c r="T165" i="11"/>
  <c r="T143" i="11" s="1"/>
  <c r="R144" i="8"/>
  <c r="R143" i="8"/>
  <c r="P165" i="7"/>
  <c r="P143" i="7"/>
  <c r="AU103" i="1" s="1"/>
  <c r="T145" i="3"/>
  <c r="P166" i="36"/>
  <c r="P165" i="36"/>
  <c r="T140" i="32"/>
  <c r="T139" i="32" s="1"/>
  <c r="P163" i="29"/>
  <c r="R138" i="26"/>
  <c r="R137" i="26"/>
  <c r="P178" i="20"/>
  <c r="P177" i="20"/>
  <c r="T435" i="18"/>
  <c r="T185" i="18" s="1"/>
  <c r="P463" i="15"/>
  <c r="P183" i="15" s="1"/>
  <c r="P144" i="15" s="1"/>
  <c r="AU113" i="1" s="1"/>
  <c r="T165" i="14"/>
  <c r="T186" i="12"/>
  <c r="T185" i="12"/>
  <c r="R145" i="12"/>
  <c r="R144" i="12"/>
  <c r="P145" i="10"/>
  <c r="P144" i="10" s="1"/>
  <c r="AU106" i="1" s="1"/>
  <c r="P144" i="9"/>
  <c r="T186" i="6"/>
  <c r="T185" i="6"/>
  <c r="P160" i="4"/>
  <c r="P142" i="4"/>
  <c r="AU99" i="1" s="1"/>
  <c r="BK165" i="7"/>
  <c r="J165" i="7"/>
  <c r="J102" i="7"/>
  <c r="BK165" i="8"/>
  <c r="J165" i="8"/>
  <c r="J102" i="8"/>
  <c r="BK165" i="9"/>
  <c r="J165" i="9"/>
  <c r="J102" i="9" s="1"/>
  <c r="BK265" i="9"/>
  <c r="J265" i="9" s="1"/>
  <c r="J110" i="9" s="1"/>
  <c r="BK277" i="11"/>
  <c r="J277" i="11" s="1"/>
  <c r="J110" i="11" s="1"/>
  <c r="BK165" i="14"/>
  <c r="J165" i="14"/>
  <c r="J102" i="14"/>
  <c r="BK261" i="14"/>
  <c r="J261" i="14" s="1"/>
  <c r="J110" i="14" s="1"/>
  <c r="BK164" i="19"/>
  <c r="J164" i="19" s="1"/>
  <c r="J102" i="19" s="1"/>
  <c r="BK267" i="21"/>
  <c r="J267" i="21"/>
  <c r="J111" i="21" s="1"/>
  <c r="BK154" i="23"/>
  <c r="J154" i="23"/>
  <c r="J102" i="23" s="1"/>
  <c r="BK161" i="24"/>
  <c r="J161" i="24" s="1"/>
  <c r="J104" i="24" s="1"/>
  <c r="BK138" i="26"/>
  <c r="J138" i="26"/>
  <c r="J99" i="26" s="1"/>
  <c r="BK166" i="36"/>
  <c r="J166" i="36"/>
  <c r="J104" i="36" s="1"/>
  <c r="BK295" i="2"/>
  <c r="J295" i="2" s="1"/>
  <c r="J111" i="2" s="1"/>
  <c r="BK145" i="3"/>
  <c r="J145" i="3" s="1"/>
  <c r="J99" i="3" s="1"/>
  <c r="BK157" i="5"/>
  <c r="J157" i="5"/>
  <c r="J102" i="5" s="1"/>
  <c r="BK184" i="10"/>
  <c r="J184" i="10"/>
  <c r="J104" i="10"/>
  <c r="BK165" i="13"/>
  <c r="J165" i="13"/>
  <c r="J102" i="13"/>
  <c r="BK285" i="13"/>
  <c r="J285" i="13"/>
  <c r="J110" i="13" s="1"/>
  <c r="BK164" i="17"/>
  <c r="J164" i="17" s="1"/>
  <c r="J103" i="17" s="1"/>
  <c r="BK247" i="19"/>
  <c r="J247" i="19" s="1"/>
  <c r="J109" i="19" s="1"/>
  <c r="BK167" i="21"/>
  <c r="BK144" i="21" s="1"/>
  <c r="J144" i="21" s="1"/>
  <c r="J98" i="21" s="1"/>
  <c r="J32" i="21" s="1"/>
  <c r="J121" i="21" s="1"/>
  <c r="BE121" i="21" s="1"/>
  <c r="F37" i="21" s="1"/>
  <c r="AZ122" i="1" s="1"/>
  <c r="J167" i="21"/>
  <c r="J103" i="21"/>
  <c r="BK161" i="25"/>
  <c r="J161" i="25" s="1"/>
  <c r="J102" i="25" s="1"/>
  <c r="BK161" i="26"/>
  <c r="J161" i="26" s="1"/>
  <c r="J104" i="26" s="1"/>
  <c r="BK163" i="29"/>
  <c r="J163" i="29" s="1"/>
  <c r="J103" i="29" s="1"/>
  <c r="BK233" i="31"/>
  <c r="J233" i="31"/>
  <c r="J110" i="31" s="1"/>
  <c r="BK142" i="33"/>
  <c r="J142" i="33" s="1"/>
  <c r="J99" i="33" s="1"/>
  <c r="BK139" i="36"/>
  <c r="J139" i="36"/>
  <c r="J99" i="36" s="1"/>
  <c r="BK145" i="2"/>
  <c r="J145" i="2"/>
  <c r="J99" i="2" s="1"/>
  <c r="BK174" i="2"/>
  <c r="J174" i="2" s="1"/>
  <c r="J104" i="2" s="1"/>
  <c r="BK143" i="4"/>
  <c r="J143" i="4" s="1"/>
  <c r="J99" i="4" s="1"/>
  <c r="BK160" i="4"/>
  <c r="J160" i="4"/>
  <c r="J102" i="4" s="1"/>
  <c r="BK271" i="4"/>
  <c r="J271" i="4"/>
  <c r="J109" i="4"/>
  <c r="BK145" i="6"/>
  <c r="J145" i="6"/>
  <c r="J99" i="6"/>
  <c r="BK186" i="6"/>
  <c r="J186" i="6"/>
  <c r="J104" i="6" s="1"/>
  <c r="BK165" i="11"/>
  <c r="J165" i="11"/>
  <c r="J102" i="11" s="1"/>
  <c r="BK145" i="12"/>
  <c r="J145" i="12" s="1"/>
  <c r="J99" i="12" s="1"/>
  <c r="BK157" i="16"/>
  <c r="BK141" i="16" s="1"/>
  <c r="J141" i="16" s="1"/>
  <c r="J98" i="16" s="1"/>
  <c r="J32" i="16" s="1"/>
  <c r="J118" i="16" s="1"/>
  <c r="BE118" i="16" s="1"/>
  <c r="J37" i="16" s="1"/>
  <c r="AV115" i="1" s="1"/>
  <c r="AT115" i="1" s="1"/>
  <c r="J157" i="16"/>
  <c r="J102" i="16"/>
  <c r="BK145" i="18"/>
  <c r="J145" i="18" s="1"/>
  <c r="J99" i="18" s="1"/>
  <c r="BK186" i="18"/>
  <c r="J186" i="18" s="1"/>
  <c r="J104" i="18" s="1"/>
  <c r="BK161" i="27"/>
  <c r="J161" i="27"/>
  <c r="J102" i="27"/>
  <c r="BK247" i="27"/>
  <c r="J247" i="27"/>
  <c r="J108" i="27" s="1"/>
  <c r="BK138" i="28"/>
  <c r="J138" i="28" s="1"/>
  <c r="J99" i="28" s="1"/>
  <c r="BK161" i="28"/>
  <c r="J161" i="28"/>
  <c r="J104" i="28" s="1"/>
  <c r="BK143" i="29"/>
  <c r="J143" i="29"/>
  <c r="J99" i="29" s="1"/>
  <c r="BK225" i="29"/>
  <c r="J225" i="29" s="1"/>
  <c r="J109" i="29" s="1"/>
  <c r="BK144" i="31"/>
  <c r="J144" i="31" s="1"/>
  <c r="J99" i="31" s="1"/>
  <c r="BK169" i="31"/>
  <c r="J169" i="31"/>
  <c r="J104" i="31" s="1"/>
  <c r="BK159" i="33"/>
  <c r="J159" i="33"/>
  <c r="J102" i="33"/>
  <c r="BK159" i="35"/>
  <c r="J159" i="35"/>
  <c r="J102" i="35"/>
  <c r="J137" i="37"/>
  <c r="J98" i="37"/>
  <c r="BK445" i="6"/>
  <c r="J445" i="6"/>
  <c r="J109" i="6"/>
  <c r="BK144" i="11"/>
  <c r="J144" i="11"/>
  <c r="J99" i="11" s="1"/>
  <c r="BK145" i="22"/>
  <c r="J145" i="22" s="1"/>
  <c r="J99" i="22" s="1"/>
  <c r="BK247" i="25"/>
  <c r="J247" i="25"/>
  <c r="J108" i="25" s="1"/>
  <c r="BK167" i="32"/>
  <c r="J167" i="32"/>
  <c r="J104" i="32" s="1"/>
  <c r="BK142" i="35"/>
  <c r="J142" i="35" s="1"/>
  <c r="J99" i="35" s="1"/>
  <c r="BK157" i="37"/>
  <c r="J157" i="37" s="1"/>
  <c r="J100" i="37" s="1"/>
  <c r="BK191" i="37"/>
  <c r="J191" i="37"/>
  <c r="J104" i="37" s="1"/>
  <c r="J223" i="35"/>
  <c r="J108" i="35"/>
  <c r="J139" i="34"/>
  <c r="J99" i="34" s="1"/>
  <c r="BK165" i="34"/>
  <c r="J165" i="34"/>
  <c r="J103" i="34" s="1"/>
  <c r="BK139" i="30"/>
  <c r="J139" i="30" s="1"/>
  <c r="J98" i="30" s="1"/>
  <c r="J160" i="30"/>
  <c r="J103" i="30"/>
  <c r="J138" i="24"/>
  <c r="J99" i="24"/>
  <c r="BK138" i="23"/>
  <c r="J138" i="23"/>
  <c r="J98" i="23"/>
  <c r="J32" i="23"/>
  <c r="J115" i="23" s="1"/>
  <c r="J109" i="23" s="1"/>
  <c r="BK175" i="22"/>
  <c r="J175" i="22"/>
  <c r="J103" i="22"/>
  <c r="BK177" i="20"/>
  <c r="J177" i="20" s="1"/>
  <c r="J103" i="20" s="1"/>
  <c r="J143" i="20"/>
  <c r="J99" i="20"/>
  <c r="BK141" i="17"/>
  <c r="J141" i="17"/>
  <c r="J98" i="17"/>
  <c r="J32" i="17"/>
  <c r="J118" i="17" s="1"/>
  <c r="BE118" i="17" s="1"/>
  <c r="J37" i="17" s="1"/>
  <c r="AV116" i="1" s="1"/>
  <c r="AT116" i="1" s="1"/>
  <c r="BK185" i="12"/>
  <c r="J185" i="12" s="1"/>
  <c r="J103" i="12" s="1"/>
  <c r="BK143" i="8"/>
  <c r="J143" i="8" s="1"/>
  <c r="J98" i="8" s="1"/>
  <c r="J32" i="8" s="1"/>
  <c r="BK185" i="3"/>
  <c r="J185" i="3" s="1"/>
  <c r="J103" i="3" s="1"/>
  <c r="J186" i="3"/>
  <c r="J104" i="3"/>
  <c r="BA95" i="1"/>
  <c r="AW95" i="1"/>
  <c r="BB98" i="1"/>
  <c r="AX98" i="1" s="1"/>
  <c r="BA102" i="1"/>
  <c r="AW102" i="1" s="1"/>
  <c r="BA110" i="1"/>
  <c r="AW110" i="1"/>
  <c r="BB114" i="1"/>
  <c r="AX114" i="1"/>
  <c r="BA118" i="1"/>
  <c r="AW118" i="1"/>
  <c r="BA121" i="1"/>
  <c r="AW121" i="1"/>
  <c r="BA124" i="1"/>
  <c r="AW124" i="1"/>
  <c r="BC131" i="1"/>
  <c r="AY131" i="1"/>
  <c r="BB131" i="1"/>
  <c r="AX131" i="1" s="1"/>
  <c r="BC134" i="1"/>
  <c r="AY134" i="1" s="1"/>
  <c r="BD102" i="1"/>
  <c r="BD107" i="1"/>
  <c r="BD110" i="1"/>
  <c r="BC114" i="1"/>
  <c r="AY114" i="1"/>
  <c r="BB118" i="1"/>
  <c r="AX118" i="1"/>
  <c r="BC121" i="1"/>
  <c r="AY121" i="1" s="1"/>
  <c r="BD121" i="1"/>
  <c r="BB124" i="1"/>
  <c r="AX124" i="1"/>
  <c r="BD124" i="1"/>
  <c r="BA134" i="1"/>
  <c r="AW134" i="1"/>
  <c r="BB95" i="1"/>
  <c r="BD95" i="1"/>
  <c r="BC98" i="1"/>
  <c r="AY98" i="1"/>
  <c r="BA98" i="1"/>
  <c r="AW98" i="1"/>
  <c r="BB102" i="1"/>
  <c r="AX102" i="1"/>
  <c r="BC107" i="1"/>
  <c r="AY107" i="1" s="1"/>
  <c r="BB107" i="1"/>
  <c r="AX107" i="1" s="1"/>
  <c r="BB110" i="1"/>
  <c r="AX110" i="1"/>
  <c r="BA114" i="1"/>
  <c r="AW114" i="1"/>
  <c r="BC95" i="1"/>
  <c r="AY95" i="1" s="1"/>
  <c r="BD98" i="1"/>
  <c r="BC102" i="1"/>
  <c r="AY102" i="1" s="1"/>
  <c r="BA107" i="1"/>
  <c r="AW107" i="1" s="1"/>
  <c r="BC110" i="1"/>
  <c r="AY110" i="1"/>
  <c r="BD114" i="1"/>
  <c r="BC118" i="1"/>
  <c r="AY118" i="1"/>
  <c r="BD118" i="1"/>
  <c r="BB121" i="1"/>
  <c r="AX121" i="1"/>
  <c r="BC124" i="1"/>
  <c r="AY124" i="1"/>
  <c r="BD131" i="1"/>
  <c r="BA131" i="1"/>
  <c r="AW131" i="1"/>
  <c r="BD134" i="1"/>
  <c r="BB134" i="1"/>
  <c r="AX134" i="1"/>
  <c r="J117" i="23" l="1"/>
  <c r="J120" i="8"/>
  <c r="J114" i="8" s="1"/>
  <c r="J33" i="8" s="1"/>
  <c r="J34" i="8"/>
  <c r="AG104" i="1" s="1"/>
  <c r="P139" i="32"/>
  <c r="AU136" i="1" s="1"/>
  <c r="J32" i="30"/>
  <c r="J116" i="30" s="1"/>
  <c r="J110" i="30" s="1"/>
  <c r="J118" i="30" s="1"/>
  <c r="T144" i="12"/>
  <c r="R183" i="10"/>
  <c r="R144" i="10"/>
  <c r="T144" i="10"/>
  <c r="BK141" i="27"/>
  <c r="J141" i="27"/>
  <c r="J98" i="27" s="1"/>
  <c r="P144" i="3"/>
  <c r="AU97" i="1"/>
  <c r="AU95" i="1" s="1"/>
  <c r="BK185" i="18"/>
  <c r="J185" i="18"/>
  <c r="J103" i="18"/>
  <c r="P144" i="22"/>
  <c r="AU123" i="1" s="1"/>
  <c r="AU121" i="1" s="1"/>
  <c r="T144" i="18"/>
  <c r="R143" i="9"/>
  <c r="T144" i="22"/>
  <c r="T144" i="6"/>
  <c r="BK141" i="25"/>
  <c r="J141" i="25"/>
  <c r="J98" i="25" s="1"/>
  <c r="J32" i="25" s="1"/>
  <c r="P142" i="29"/>
  <c r="AU132" i="1" s="1"/>
  <c r="AU131" i="1" s="1"/>
  <c r="P142" i="20"/>
  <c r="AU120" i="1" s="1"/>
  <c r="AU118" i="1" s="1"/>
  <c r="T142" i="4"/>
  <c r="R144" i="15"/>
  <c r="R142" i="20"/>
  <c r="P143" i="14"/>
  <c r="AU112" i="1"/>
  <c r="P138" i="36"/>
  <c r="AU140" i="1"/>
  <c r="P135" i="37"/>
  <c r="AU141" i="1" s="1"/>
  <c r="T144" i="3"/>
  <c r="T143" i="14"/>
  <c r="P144" i="12"/>
  <c r="AU109" i="1" s="1"/>
  <c r="AU107" i="1" s="1"/>
  <c r="T138" i="36"/>
  <c r="R138" i="23"/>
  <c r="R138" i="34"/>
  <c r="T139" i="5"/>
  <c r="BK185" i="6"/>
  <c r="BK144" i="6" s="1"/>
  <c r="J144" i="6" s="1"/>
  <c r="J98" i="6" s="1"/>
  <c r="J32" i="6" s="1"/>
  <c r="J185" i="6"/>
  <c r="J103" i="6" s="1"/>
  <c r="BK143" i="11"/>
  <c r="J143" i="11" s="1"/>
  <c r="J98" i="11" s="1"/>
  <c r="BK143" i="7"/>
  <c r="J143" i="7"/>
  <c r="J98" i="7" s="1"/>
  <c r="BK142" i="19"/>
  <c r="J142" i="19"/>
  <c r="J98" i="19"/>
  <c r="J32" i="19" s="1"/>
  <c r="BK141" i="33"/>
  <c r="J141" i="33"/>
  <c r="J98" i="33"/>
  <c r="J32" i="33" s="1"/>
  <c r="J118" i="33" s="1"/>
  <c r="J112" i="33" s="1"/>
  <c r="J120" i="33" s="1"/>
  <c r="BK143" i="31"/>
  <c r="J143" i="31" s="1"/>
  <c r="J98" i="31" s="1"/>
  <c r="J32" i="31" s="1"/>
  <c r="J120" i="31" s="1"/>
  <c r="J114" i="31" s="1"/>
  <c r="J33" i="31" s="1"/>
  <c r="BK144" i="2"/>
  <c r="J144" i="2"/>
  <c r="J98" i="2" s="1"/>
  <c r="J32" i="2" s="1"/>
  <c r="J121" i="2" s="1"/>
  <c r="BE121" i="2" s="1"/>
  <c r="J37" i="2" s="1"/>
  <c r="AV96" i="1" s="1"/>
  <c r="AT96" i="1" s="1"/>
  <c r="BK142" i="4"/>
  <c r="J142" i="4"/>
  <c r="J98" i="4"/>
  <c r="J32" i="4" s="1"/>
  <c r="J119" i="4" s="1"/>
  <c r="J113" i="4" s="1"/>
  <c r="J33" i="4" s="1"/>
  <c r="BK139" i="5"/>
  <c r="J139" i="5" s="1"/>
  <c r="J98" i="5" s="1"/>
  <c r="J142" i="25"/>
  <c r="J99" i="25"/>
  <c r="BK143" i="13"/>
  <c r="J143" i="13" s="1"/>
  <c r="J98" i="13" s="1"/>
  <c r="J32" i="13" s="1"/>
  <c r="BK183" i="10"/>
  <c r="J183" i="10" s="1"/>
  <c r="J103" i="10" s="1"/>
  <c r="BK143" i="14"/>
  <c r="J143" i="14"/>
  <c r="J98" i="14" s="1"/>
  <c r="J32" i="14" s="1"/>
  <c r="J120" i="14" s="1"/>
  <c r="BE120" i="14" s="1"/>
  <c r="F37" i="14" s="1"/>
  <c r="AZ112" i="1" s="1"/>
  <c r="BK142" i="29"/>
  <c r="J142" i="29"/>
  <c r="J98" i="29"/>
  <c r="J32" i="29" s="1"/>
  <c r="BK166" i="32"/>
  <c r="J166" i="32" s="1"/>
  <c r="J103" i="32" s="1"/>
  <c r="BK135" i="37"/>
  <c r="J135" i="37" s="1"/>
  <c r="J96" i="37" s="1"/>
  <c r="J30" i="37" s="1"/>
  <c r="J114" i="37" s="1"/>
  <c r="BE114" i="37" s="1"/>
  <c r="J35" i="37" s="1"/>
  <c r="AV141" i="1" s="1"/>
  <c r="AT141" i="1" s="1"/>
  <c r="J142" i="27"/>
  <c r="J99" i="27"/>
  <c r="BK143" i="9"/>
  <c r="J143" i="9" s="1"/>
  <c r="J98" i="9" s="1"/>
  <c r="BK144" i="18"/>
  <c r="J144" i="18"/>
  <c r="J98" i="18" s="1"/>
  <c r="J32" i="18" s="1"/>
  <c r="J121" i="18" s="1"/>
  <c r="BE121" i="18" s="1"/>
  <c r="F37" i="18" s="1"/>
  <c r="AZ117" i="1" s="1"/>
  <c r="J435" i="18"/>
  <c r="J109" i="18" s="1"/>
  <c r="BK183" i="15"/>
  <c r="J183" i="15" s="1"/>
  <c r="J103" i="15" s="1"/>
  <c r="BK141" i="35"/>
  <c r="J141" i="35"/>
  <c r="J98" i="35"/>
  <c r="J32" i="35"/>
  <c r="J118" i="35" s="1"/>
  <c r="J112" i="35" s="1"/>
  <c r="J120" i="35" s="1"/>
  <c r="BK160" i="24"/>
  <c r="J160" i="24" s="1"/>
  <c r="J103" i="24" s="1"/>
  <c r="BK160" i="26"/>
  <c r="J160" i="26"/>
  <c r="J103" i="26" s="1"/>
  <c r="BK160" i="28"/>
  <c r="J160" i="28" s="1"/>
  <c r="J103" i="28" s="1"/>
  <c r="BK165" i="36"/>
  <c r="J165" i="36" s="1"/>
  <c r="J103" i="36" s="1"/>
  <c r="BK138" i="34"/>
  <c r="J138" i="34" s="1"/>
  <c r="J98" i="34" s="1"/>
  <c r="J32" i="34" s="1"/>
  <c r="BE116" i="30"/>
  <c r="F37" i="30" s="1"/>
  <c r="AZ133" i="1" s="1"/>
  <c r="J33" i="30"/>
  <c r="J33" i="23"/>
  <c r="BE115" i="23"/>
  <c r="BK144" i="22"/>
  <c r="J144" i="22" s="1"/>
  <c r="J98" i="22" s="1"/>
  <c r="J32" i="22" s="1"/>
  <c r="BK142" i="20"/>
  <c r="J142" i="20"/>
  <c r="J98" i="20" s="1"/>
  <c r="BK144" i="12"/>
  <c r="J144" i="12" s="1"/>
  <c r="J98" i="12" s="1"/>
  <c r="BE120" i="8"/>
  <c r="F37" i="8" s="1"/>
  <c r="AZ104" i="1" s="1"/>
  <c r="BK144" i="3"/>
  <c r="J144" i="3" s="1"/>
  <c r="J98" i="3" s="1"/>
  <c r="J32" i="3" s="1"/>
  <c r="J121" i="3" s="1"/>
  <c r="BE121" i="3" s="1"/>
  <c r="J37" i="3" s="1"/>
  <c r="AV97" i="1" s="1"/>
  <c r="AT97" i="1" s="1"/>
  <c r="AU110" i="1"/>
  <c r="AU124" i="1"/>
  <c r="AU102" i="1"/>
  <c r="AX95" i="1"/>
  <c r="J122" i="8"/>
  <c r="F37" i="16"/>
  <c r="AZ115" i="1"/>
  <c r="J34" i="23"/>
  <c r="AG125" i="1" s="1"/>
  <c r="J37" i="23"/>
  <c r="AV125" i="1"/>
  <c r="AT125" i="1" s="1"/>
  <c r="BC94" i="1"/>
  <c r="W32" i="1" s="1"/>
  <c r="BB94" i="1"/>
  <c r="AX94" i="1" s="1"/>
  <c r="AU134" i="1"/>
  <c r="AU114" i="1"/>
  <c r="AU98" i="1"/>
  <c r="J37" i="8"/>
  <c r="AV104" i="1"/>
  <c r="AT104" i="1"/>
  <c r="AN104" i="1"/>
  <c r="J112" i="16"/>
  <c r="J120" i="16"/>
  <c r="F37" i="17"/>
  <c r="AZ116" i="1" s="1"/>
  <c r="J115" i="21"/>
  <c r="J123" i="21" s="1"/>
  <c r="F37" i="23"/>
  <c r="AZ125" i="1"/>
  <c r="BD94" i="1"/>
  <c r="W33" i="1" s="1"/>
  <c r="J112" i="17"/>
  <c r="J120" i="17" s="1"/>
  <c r="J37" i="21"/>
  <c r="AV122" i="1" s="1"/>
  <c r="AT122" i="1" s="1"/>
  <c r="J34" i="30"/>
  <c r="AG133" i="1" s="1"/>
  <c r="BA94" i="1"/>
  <c r="W30" i="1" s="1"/>
  <c r="J119" i="19" l="1"/>
  <c r="J113" i="19" s="1"/>
  <c r="J33" i="19" s="1"/>
  <c r="J34" i="19" s="1"/>
  <c r="AG119" i="1" s="1"/>
  <c r="J32" i="12"/>
  <c r="J121" i="12" s="1"/>
  <c r="J115" i="12" s="1"/>
  <c r="J123" i="12" s="1"/>
  <c r="J120" i="13"/>
  <c r="J114" i="13" s="1"/>
  <c r="J33" i="13" s="1"/>
  <c r="J34" i="13" s="1"/>
  <c r="AG111" i="1" s="1"/>
  <c r="J32" i="5"/>
  <c r="J116" i="5" s="1"/>
  <c r="J110" i="5" s="1"/>
  <c r="J118" i="5" s="1"/>
  <c r="AN125" i="1"/>
  <c r="J32" i="20"/>
  <c r="J119" i="20" s="1"/>
  <c r="J113" i="20" s="1"/>
  <c r="J33" i="20" s="1"/>
  <c r="J121" i="22"/>
  <c r="J115" i="22" s="1"/>
  <c r="J33" i="22" s="1"/>
  <c r="J34" i="22"/>
  <c r="AG123" i="1" s="1"/>
  <c r="J122" i="7"/>
  <c r="J32" i="7"/>
  <c r="J120" i="7" s="1"/>
  <c r="J114" i="7" s="1"/>
  <c r="J33" i="7" s="1"/>
  <c r="J122" i="11"/>
  <c r="J32" i="11"/>
  <c r="J120" i="11" s="1"/>
  <c r="J114" i="11" s="1"/>
  <c r="J32" i="9"/>
  <c r="J120" i="9" s="1"/>
  <c r="J114" i="9" s="1"/>
  <c r="J122" i="9"/>
  <c r="J118" i="25"/>
  <c r="J112" i="25" s="1"/>
  <c r="J33" i="25" s="1"/>
  <c r="J34" i="25" s="1"/>
  <c r="AG127" i="1" s="1"/>
  <c r="J115" i="34"/>
  <c r="J109" i="34" s="1"/>
  <c r="J33" i="34" s="1"/>
  <c r="J34" i="34" s="1"/>
  <c r="AG138" i="1" s="1"/>
  <c r="J119" i="29"/>
  <c r="J113" i="29" s="1"/>
  <c r="J33" i="29" s="1"/>
  <c r="J34" i="29"/>
  <c r="AG132" i="1" s="1"/>
  <c r="AG131" i="1" s="1"/>
  <c r="J32" i="27"/>
  <c r="J118" i="27" s="1"/>
  <c r="J112" i="27" s="1"/>
  <c r="J120" i="27" s="1"/>
  <c r="J121" i="6"/>
  <c r="J115" i="6" s="1"/>
  <c r="J33" i="6" s="1"/>
  <c r="J34" i="6"/>
  <c r="AG101" i="1" s="1"/>
  <c r="BK138" i="36"/>
  <c r="J138" i="36" s="1"/>
  <c r="J98" i="36" s="1"/>
  <c r="J32" i="36" s="1"/>
  <c r="J115" i="36" s="1"/>
  <c r="BE115" i="36" s="1"/>
  <c r="J37" i="36" s="1"/>
  <c r="AV140" i="1" s="1"/>
  <c r="AT140" i="1" s="1"/>
  <c r="BK137" i="26"/>
  <c r="J137" i="26"/>
  <c r="J98" i="26"/>
  <c r="J32" i="26"/>
  <c r="BK137" i="28"/>
  <c r="J137" i="28"/>
  <c r="J98" i="28"/>
  <c r="J116" i="28" s="1"/>
  <c r="J32" i="28"/>
  <c r="BK144" i="15"/>
  <c r="J144" i="15"/>
  <c r="J98" i="15"/>
  <c r="J32" i="15"/>
  <c r="J121" i="15" s="1"/>
  <c r="J115" i="15" s="1"/>
  <c r="J33" i="15" s="1"/>
  <c r="BE120" i="7"/>
  <c r="F37" i="7" s="1"/>
  <c r="AZ103" i="1" s="1"/>
  <c r="BE121" i="6"/>
  <c r="F37" i="6" s="1"/>
  <c r="AZ101" i="1" s="1"/>
  <c r="BE120" i="9"/>
  <c r="J37" i="9" s="1"/>
  <c r="AV105" i="1" s="1"/>
  <c r="AT105" i="1" s="1"/>
  <c r="BE118" i="33"/>
  <c r="BE118" i="35"/>
  <c r="BK139" i="32"/>
  <c r="J139" i="32"/>
  <c r="J98" i="32"/>
  <c r="J32" i="32"/>
  <c r="BE119" i="19"/>
  <c r="F37" i="19" s="1"/>
  <c r="AZ119" i="1" s="1"/>
  <c r="J33" i="5"/>
  <c r="BE119" i="29"/>
  <c r="BE120" i="31"/>
  <c r="BE119" i="4"/>
  <c r="J37" i="4" s="1"/>
  <c r="AV99" i="1" s="1"/>
  <c r="AT99" i="1" s="1"/>
  <c r="BK137" i="24"/>
  <c r="J137" i="24" s="1"/>
  <c r="J98" i="24" s="1"/>
  <c r="J32" i="24" s="1"/>
  <c r="BK144" i="10"/>
  <c r="J144" i="10"/>
  <c r="J98" i="10"/>
  <c r="J32" i="10"/>
  <c r="BE120" i="13"/>
  <c r="BE118" i="25"/>
  <c r="J33" i="35"/>
  <c r="BE116" i="5"/>
  <c r="BE120" i="11"/>
  <c r="F37" i="11" s="1"/>
  <c r="AZ108" i="1" s="1"/>
  <c r="J33" i="27"/>
  <c r="BE118" i="27"/>
  <c r="J33" i="9"/>
  <c r="J33" i="11"/>
  <c r="J34" i="11" s="1"/>
  <c r="AG108" i="1" s="1"/>
  <c r="J33" i="33"/>
  <c r="BE115" i="34"/>
  <c r="F37" i="34" s="1"/>
  <c r="AZ138" i="1" s="1"/>
  <c r="BE121" i="22"/>
  <c r="J37" i="22" s="1"/>
  <c r="AV123" i="1" s="1"/>
  <c r="AT123" i="1" s="1"/>
  <c r="J43" i="23"/>
  <c r="J33" i="21"/>
  <c r="J33" i="17"/>
  <c r="J33" i="16"/>
  <c r="BE121" i="12"/>
  <c r="J33" i="12"/>
  <c r="J43" i="8"/>
  <c r="AU94" i="1"/>
  <c r="J114" i="28"/>
  <c r="J108" i="28" s="1"/>
  <c r="J115" i="18"/>
  <c r="J123" i="18"/>
  <c r="F37" i="2"/>
  <c r="AZ96" i="1"/>
  <c r="F35" i="37"/>
  <c r="AZ141" i="1" s="1"/>
  <c r="J37" i="33"/>
  <c r="AV137" i="1" s="1"/>
  <c r="AT137" i="1" s="1"/>
  <c r="J121" i="4"/>
  <c r="J116" i="32"/>
  <c r="BE116" i="32" s="1"/>
  <c r="F37" i="32" s="1"/>
  <c r="AZ136" i="1" s="1"/>
  <c r="J34" i="31"/>
  <c r="AG135" i="1"/>
  <c r="J34" i="12"/>
  <c r="AG109" i="1" s="1"/>
  <c r="J34" i="16"/>
  <c r="AG115" i="1"/>
  <c r="AW94" i="1"/>
  <c r="AK30" i="1" s="1"/>
  <c r="AY94" i="1"/>
  <c r="J114" i="26"/>
  <c r="J108" i="26"/>
  <c r="J116" i="26"/>
  <c r="J121" i="29"/>
  <c r="J115" i="2"/>
  <c r="J123" i="2" s="1"/>
  <c r="J34" i="4"/>
  <c r="AG99" i="1"/>
  <c r="J121" i="10"/>
  <c r="J115" i="10"/>
  <c r="J123" i="10"/>
  <c r="F37" i="25"/>
  <c r="AZ127" i="1" s="1"/>
  <c r="F37" i="27"/>
  <c r="AZ129" i="1" s="1"/>
  <c r="F37" i="3"/>
  <c r="AZ97" i="1"/>
  <c r="AZ95" i="1"/>
  <c r="AV95" i="1"/>
  <c r="AT95" i="1" s="1"/>
  <c r="J34" i="17"/>
  <c r="AG116" i="1" s="1"/>
  <c r="AN116" i="1" s="1"/>
  <c r="J37" i="14"/>
  <c r="AV112" i="1" s="1"/>
  <c r="AT112" i="1" s="1"/>
  <c r="J114" i="14"/>
  <c r="J33" i="14"/>
  <c r="J34" i="14"/>
  <c r="AG112" i="1" s="1"/>
  <c r="J122" i="31"/>
  <c r="J37" i="35"/>
  <c r="AV139" i="1"/>
  <c r="AT139" i="1"/>
  <c r="F37" i="31"/>
  <c r="AZ135" i="1"/>
  <c r="J108" i="37"/>
  <c r="J116" i="37" s="1"/>
  <c r="J120" i="25"/>
  <c r="J37" i="5"/>
  <c r="AV100" i="1" s="1"/>
  <c r="AT100" i="1" s="1"/>
  <c r="AN100" i="1" s="1"/>
  <c r="J121" i="19"/>
  <c r="J37" i="12"/>
  <c r="AV109" i="1" s="1"/>
  <c r="AT109" i="1" s="1"/>
  <c r="J37" i="18"/>
  <c r="AV117" i="1"/>
  <c r="AT117" i="1"/>
  <c r="J37" i="29"/>
  <c r="AV132" i="1" s="1"/>
  <c r="AT132" i="1" s="1"/>
  <c r="AN132" i="1" s="1"/>
  <c r="J122" i="13"/>
  <c r="F37" i="13"/>
  <c r="AZ111" i="1"/>
  <c r="J115" i="3"/>
  <c r="J123" i="3" s="1"/>
  <c r="AZ114" i="1"/>
  <c r="AV114" i="1"/>
  <c r="AT114" i="1"/>
  <c r="J34" i="21"/>
  <c r="AG122" i="1"/>
  <c r="AG121" i="1"/>
  <c r="J123" i="22"/>
  <c r="J37" i="30"/>
  <c r="AV133" i="1" s="1"/>
  <c r="AT133" i="1" s="1"/>
  <c r="AN133" i="1" s="1"/>
  <c r="J117" i="34"/>
  <c r="W31" i="1"/>
  <c r="J34" i="5"/>
  <c r="AG100" i="1"/>
  <c r="J34" i="27"/>
  <c r="AG129" i="1" s="1"/>
  <c r="J34" i="33"/>
  <c r="AG137" i="1" s="1"/>
  <c r="J34" i="35"/>
  <c r="AG139" i="1" s="1"/>
  <c r="AN139" i="1" s="1"/>
  <c r="J34" i="9"/>
  <c r="AG105" i="1" s="1"/>
  <c r="AN105" i="1" s="1"/>
  <c r="AN112" i="1" l="1"/>
  <c r="AN137" i="1"/>
  <c r="J114" i="24"/>
  <c r="J108" i="24" s="1"/>
  <c r="J33" i="24" s="1"/>
  <c r="J34" i="24" s="1"/>
  <c r="AG126" i="1" s="1"/>
  <c r="J34" i="15"/>
  <c r="AG113" i="1" s="1"/>
  <c r="J121" i="20"/>
  <c r="J34" i="20"/>
  <c r="AG120" i="1" s="1"/>
  <c r="BE119" i="20"/>
  <c r="J37" i="20" s="1"/>
  <c r="AV120" i="1" s="1"/>
  <c r="AT120" i="1" s="1"/>
  <c r="J34" i="7"/>
  <c r="AG103" i="1" s="1"/>
  <c r="J123" i="6"/>
  <c r="J43" i="9"/>
  <c r="J33" i="2"/>
  <c r="J34" i="2" s="1"/>
  <c r="AG96" i="1" s="1"/>
  <c r="AN96" i="1" s="1"/>
  <c r="J33" i="26"/>
  <c r="J34" i="26" s="1"/>
  <c r="AG128" i="1" s="1"/>
  <c r="AN128" i="1" s="1"/>
  <c r="J33" i="28"/>
  <c r="BE114" i="24"/>
  <c r="BE114" i="28"/>
  <c r="J37" i="28" s="1"/>
  <c r="AV130" i="1" s="1"/>
  <c r="AT130" i="1" s="1"/>
  <c r="J43" i="29"/>
  <c r="J33" i="18"/>
  <c r="BE114" i="26"/>
  <c r="J37" i="26" s="1"/>
  <c r="AV128" i="1" s="1"/>
  <c r="AT128" i="1" s="1"/>
  <c r="BE121" i="10"/>
  <c r="BE121" i="15"/>
  <c r="J33" i="10"/>
  <c r="J31" i="37"/>
  <c r="J32" i="37" s="1"/>
  <c r="AG141" i="1" s="1"/>
  <c r="AN141" i="1" s="1"/>
  <c r="J43" i="33"/>
  <c r="J43" i="35"/>
  <c r="J43" i="4"/>
  <c r="J43" i="14"/>
  <c r="J43" i="5"/>
  <c r="J43" i="30"/>
  <c r="J43" i="22"/>
  <c r="J43" i="21"/>
  <c r="AN122" i="1"/>
  <c r="J43" i="17"/>
  <c r="J43" i="16"/>
  <c r="AN115" i="1"/>
  <c r="AN109" i="1"/>
  <c r="J43" i="12"/>
  <c r="J33" i="3"/>
  <c r="AN123" i="1"/>
  <c r="AN99" i="1"/>
  <c r="AG107" i="1"/>
  <c r="J37" i="13"/>
  <c r="AV111" i="1" s="1"/>
  <c r="AT111" i="1" s="1"/>
  <c r="AN111" i="1" s="1"/>
  <c r="F37" i="24"/>
  <c r="AZ126" i="1" s="1"/>
  <c r="J123" i="15"/>
  <c r="J110" i="32"/>
  <c r="J118" i="32"/>
  <c r="J37" i="32"/>
  <c r="AV136" i="1"/>
  <c r="AT136" i="1"/>
  <c r="J37" i="15"/>
  <c r="AV113" i="1" s="1"/>
  <c r="AT113" i="1" s="1"/>
  <c r="J109" i="36"/>
  <c r="J33" i="36" s="1"/>
  <c r="J34" i="36" s="1"/>
  <c r="AG140" i="1" s="1"/>
  <c r="AN140" i="1" s="1"/>
  <c r="J37" i="31"/>
  <c r="AV135" i="1"/>
  <c r="AT135" i="1"/>
  <c r="AN135" i="1"/>
  <c r="J37" i="6"/>
  <c r="AV101" i="1" s="1"/>
  <c r="AT101" i="1" s="1"/>
  <c r="AN101" i="1" s="1"/>
  <c r="F37" i="4"/>
  <c r="AZ99" i="1" s="1"/>
  <c r="J37" i="10"/>
  <c r="AV106" i="1" s="1"/>
  <c r="AT106" i="1" s="1"/>
  <c r="J37" i="11"/>
  <c r="AV108" i="1" s="1"/>
  <c r="AT108" i="1" s="1"/>
  <c r="AN108" i="1" s="1"/>
  <c r="J34" i="28"/>
  <c r="AG130" i="1"/>
  <c r="F37" i="9"/>
  <c r="AZ105" i="1" s="1"/>
  <c r="F37" i="33"/>
  <c r="AZ137" i="1"/>
  <c r="J37" i="19"/>
  <c r="AV119" i="1" s="1"/>
  <c r="AT119" i="1" s="1"/>
  <c r="AN119" i="1" s="1"/>
  <c r="J37" i="25"/>
  <c r="AV127" i="1" s="1"/>
  <c r="AT127" i="1" s="1"/>
  <c r="AN127" i="1" s="1"/>
  <c r="AG98" i="1"/>
  <c r="AG110" i="1"/>
  <c r="J34" i="3"/>
  <c r="AG97" i="1" s="1"/>
  <c r="AN97" i="1" s="1"/>
  <c r="F37" i="20"/>
  <c r="AZ120" i="1" s="1"/>
  <c r="AZ118" i="1" s="1"/>
  <c r="AV118" i="1" s="1"/>
  <c r="AT118" i="1" s="1"/>
  <c r="J37" i="34"/>
  <c r="AV138" i="1" s="1"/>
  <c r="AT138" i="1" s="1"/>
  <c r="AN138" i="1" s="1"/>
  <c r="F37" i="36"/>
  <c r="AZ140" i="1" s="1"/>
  <c r="J37" i="7"/>
  <c r="AV103" i="1" s="1"/>
  <c r="AT103" i="1" s="1"/>
  <c r="AN103" i="1" s="1"/>
  <c r="J34" i="18"/>
  <c r="AG117" i="1"/>
  <c r="AN117" i="1" s="1"/>
  <c r="J37" i="27"/>
  <c r="AV129" i="1"/>
  <c r="AT129" i="1" s="1"/>
  <c r="J116" i="24"/>
  <c r="J122" i="14"/>
  <c r="F37" i="35"/>
  <c r="AZ139" i="1" s="1"/>
  <c r="F37" i="29"/>
  <c r="AZ132" i="1"/>
  <c r="AZ131" i="1"/>
  <c r="AV131" i="1"/>
  <c r="AT131" i="1"/>
  <c r="AN131" i="1"/>
  <c r="F37" i="5"/>
  <c r="AZ100" i="1"/>
  <c r="F37" i="12"/>
  <c r="AZ109" i="1" s="1"/>
  <c r="AZ107" i="1" s="1"/>
  <c r="AV107" i="1" s="1"/>
  <c r="AT107" i="1" s="1"/>
  <c r="AN107" i="1" s="1"/>
  <c r="AG118" i="1"/>
  <c r="F37" i="22"/>
  <c r="AZ123" i="1" s="1"/>
  <c r="AZ121" i="1" s="1"/>
  <c r="AV121" i="1" s="1"/>
  <c r="AT121" i="1" s="1"/>
  <c r="J34" i="10"/>
  <c r="AG106" i="1" s="1"/>
  <c r="AN106" i="1" s="1"/>
  <c r="AN130" i="1" l="1"/>
  <c r="AN120" i="1"/>
  <c r="J43" i="20"/>
  <c r="J43" i="26"/>
  <c r="J43" i="28"/>
  <c r="J43" i="36"/>
  <c r="J43" i="19"/>
  <c r="J43" i="27"/>
  <c r="J33" i="32"/>
  <c r="J34" i="32" s="1"/>
  <c r="AG136" i="1" s="1"/>
  <c r="AN136" i="1" s="1"/>
  <c r="J43" i="6"/>
  <c r="J43" i="13"/>
  <c r="J41" i="37"/>
  <c r="J43" i="7"/>
  <c r="J43" i="15"/>
  <c r="J43" i="18"/>
  <c r="J43" i="11"/>
  <c r="J43" i="25"/>
  <c r="J43" i="31"/>
  <c r="J43" i="2"/>
  <c r="J43" i="10"/>
  <c r="J43" i="34"/>
  <c r="J43" i="3"/>
  <c r="AN118" i="1"/>
  <c r="AN121" i="1"/>
  <c r="AN113" i="1"/>
  <c r="AN129" i="1"/>
  <c r="J117" i="36"/>
  <c r="F37" i="10"/>
  <c r="AZ106" i="1" s="1"/>
  <c r="AZ102" i="1" s="1"/>
  <c r="AV102" i="1" s="1"/>
  <c r="AT102" i="1" s="1"/>
  <c r="F37" i="15"/>
  <c r="AZ113" i="1" s="1"/>
  <c r="AZ110" i="1" s="1"/>
  <c r="AV110" i="1" s="1"/>
  <c r="AT110" i="1" s="1"/>
  <c r="AG124" i="1"/>
  <c r="AG102" i="1"/>
  <c r="AZ98" i="1"/>
  <c r="AV98" i="1"/>
  <c r="AT98" i="1" s="1"/>
  <c r="AN98" i="1" s="1"/>
  <c r="AG95" i="1"/>
  <c r="AG114" i="1"/>
  <c r="AN114" i="1" s="1"/>
  <c r="F37" i="26"/>
  <c r="AZ128" i="1"/>
  <c r="F37" i="28"/>
  <c r="AZ130" i="1"/>
  <c r="AZ134" i="1"/>
  <c r="AV134" i="1"/>
  <c r="AT134" i="1"/>
  <c r="J37" i="24"/>
  <c r="AV126" i="1" s="1"/>
  <c r="AT126" i="1" s="1"/>
  <c r="J43" i="32" l="1"/>
  <c r="J43" i="24"/>
  <c r="AN95" i="1"/>
  <c r="AN126" i="1"/>
  <c r="AN110" i="1"/>
  <c r="AN102" i="1"/>
  <c r="AZ124" i="1"/>
  <c r="AV124" i="1" s="1"/>
  <c r="AT124" i="1" s="1"/>
  <c r="AN124" i="1" s="1"/>
  <c r="AG134" i="1"/>
  <c r="AN134" i="1" s="1"/>
  <c r="AZ94" i="1" l="1"/>
  <c r="W29" i="1"/>
  <c r="AG94" i="1"/>
  <c r="AK26" i="1" s="1"/>
  <c r="AV94" i="1" l="1"/>
  <c r="AK29" i="1"/>
  <c r="AK35" i="1"/>
  <c r="AT94" i="1" l="1"/>
  <c r="AN94" i="1"/>
</calcChain>
</file>

<file path=xl/sharedStrings.xml><?xml version="1.0" encoding="utf-8"?>
<sst xmlns="http://schemas.openxmlformats.org/spreadsheetml/2006/main" count="59469" uniqueCount="2433">
  <si>
    <t>Export Komplet</t>
  </si>
  <si>
    <t/>
  </si>
  <si>
    <t>2.0</t>
  </si>
  <si>
    <t>ZAMOK</t>
  </si>
  <si>
    <t>False</t>
  </si>
  <si>
    <t>{cef0b68c-fedc-4400-a092-93164fe3991e}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</si>
  <si>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</si>
  <si>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</si>
  <si>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</si>
  <si>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</si>
  <si>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</si>
  <si>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</si>
  <si>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</si>
  <si>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</si>
  <si>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</si>
  <si>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</si>
  <si>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</si>
  <si>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silno a slaboproudé instalace, dobudování WC pro imobilní aj., ZŠ Ivanovice na Hané, ul. Tyršova 218/4</t>
  </si>
  <si>
    <t>KSO:</t>
  </si>
  <si>
    <t>CC-CZ:</t>
  </si>
  <si>
    <t>Místo:</t>
  </si>
  <si>
    <t>ZŠ Ivanovice na Hané, okres Vyškov p. o.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</si>
  <si>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</si>
  <si>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</si>
  <si>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</si>
  <si>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</si>
  <si>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</si>
  <si>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</si>
  <si>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</si>
  <si>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</si>
  <si>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</si>
  <si>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</si>
  <si>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</si>
  <si>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</si>
  <si>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</si>
  <si>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</si>
  <si>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</si>
  <si>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</si>
  <si>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</si>
  <si>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</si>
  <si>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</si>
  <si>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</si>
  <si>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</si>
  <si>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</si>
  <si>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</si>
  <si>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</si>
  <si>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</si>
  <si>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</si>
  <si>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</si>
  <si>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</si>
  <si>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</si>
  <si>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</si>
  <si>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</si>
  <si>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</si>
  <si>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</si>
  <si>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</si>
  <si>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</si>
  <si>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</si>
  <si>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</si>
  <si>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</si>
  <si>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</si>
  <si>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</si>
  <si>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</si>
  <si>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</si>
  <si>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</si>
  <si>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</si>
  <si>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</si>
  <si>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</si>
  <si>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</si>
  <si>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</si>
  <si>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</si>
  <si>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</si>
  <si>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</si>
  <si>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</si>
  <si>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</si>
  <si>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</si>
  <si>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</si>
  <si>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61-1</t>
  </si>
  <si>
    <t>ZŠ Ivanovice na Hané - Učebna informatiky dv. č. 29</t>
  </si>
  <si>
    <t>STA</t>
  </si>
  <si>
    <t>1</t>
  </si>
  <si>
    <t>{669456be-335c-4012-8cd3-05c484391c0a}</t>
  </si>
  <si>
    <t>2</t>
  </si>
  <si>
    <t>/</t>
  </si>
  <si>
    <t>61.1.1</t>
  </si>
  <si>
    <t>učebna informatiky dv. č. 29 - stavba</t>
  </si>
  <si>
    <t>Soupis</t>
  </si>
  <si>
    <t>{d870e616-2d81-4323-bdb3-b3a35954696a}</t>
  </si>
  <si>
    <t>61.1.2</t>
  </si>
  <si>
    <t>učebna informatiky dv. č. 29 - elektro</t>
  </si>
  <si>
    <t>{0b59b3a1-aee5-4fe8-98f8-f8e3cdd9d06e}</t>
  </si>
  <si>
    <t>61-2,3</t>
  </si>
  <si>
    <t>ZŠ Ivanovice na Hané - Jazyková učebna dv. č. 39 a kabinet jazykové učebny</t>
  </si>
  <si>
    <t>{31514f8a-e026-4c2b-bf60-a87add926ca2}</t>
  </si>
  <si>
    <t>61.2.1</t>
  </si>
  <si>
    <t>jazyková učebna dv. č. 39 - stavba</t>
  </si>
  <si>
    <t>{4128c301-1755-4e5e-a9f5-094e0eea8db5}</t>
  </si>
  <si>
    <t>61.3.1</t>
  </si>
  <si>
    <t>kabinet jazykové učebny - stavba</t>
  </si>
  <si>
    <t>{a6f89887-35ed-4dfd-a0ad-49d02cd42528}</t>
  </si>
  <si>
    <t>61.2,3.2</t>
  </si>
  <si>
    <t>jazyková učebna dv. č. 39, kabinet jazykové učebny - elektro</t>
  </si>
  <si>
    <t>{54faacb4-a150-428c-9420-f40cf36c9f37}</t>
  </si>
  <si>
    <t>61-4,5,6</t>
  </si>
  <si>
    <t xml:space="preserve">ZŠ Ivanovice na Hané - Učebna přírodopisu dv. č. 10, kabinet přírodopisu a kabinet informatiky </t>
  </si>
  <si>
    <t>{deddf366-a1cc-4061-abbe-3aefd17cafac}</t>
  </si>
  <si>
    <t>61.4.1</t>
  </si>
  <si>
    <t>učebna přírodopisu dv. č. 10 - stavba</t>
  </si>
  <si>
    <t>{b3d9c95f-63c0-4cd4-a452-1c4d450b0de0}</t>
  </si>
  <si>
    <t>61.5.1</t>
  </si>
  <si>
    <t>kabinet přírodopisu - stavba</t>
  </si>
  <si>
    <t>{dda2db19-e9bf-46ce-82cd-0551aa6f914b}</t>
  </si>
  <si>
    <t>61.6.1</t>
  </si>
  <si>
    <t>kabinet jazyků dv. č. 12 - stavba</t>
  </si>
  <si>
    <t>{0b343f4d-544d-4098-9465-17d1cb877cdf}</t>
  </si>
  <si>
    <t>61.4,5,6.2</t>
  </si>
  <si>
    <t>učebna přírodopisu dv. č. 10, kabinet přírodopisu, kabinet informatiky - elektro</t>
  </si>
  <si>
    <t>{af187229-17ab-404a-a223-454e98589c20}</t>
  </si>
  <si>
    <t>61-7</t>
  </si>
  <si>
    <t>ZŠ Ivanovice na Hané - Jazyková učebna dv. č. 14</t>
  </si>
  <si>
    <t>{84af0d56-4fce-4c50-bd15-55ed997e4f22}</t>
  </si>
  <si>
    <t>61.7.1</t>
  </si>
  <si>
    <t>jazyková učebna dv. č. 14 - stavba</t>
  </si>
  <si>
    <t>{26272533-2aa4-4924-b53b-bf8147a5d259}</t>
  </si>
  <si>
    <t>61.7.2</t>
  </si>
  <si>
    <t>jazyková učebna dv. č. 14 - elektro</t>
  </si>
  <si>
    <t>{088bf4dd-f4a9-4cdf-8451-dc2af1b3891d}</t>
  </si>
  <si>
    <t>61-8,9</t>
  </si>
  <si>
    <t>ZŠ Ivanovice na Hané - Učebna chemie a kabinet chemie</t>
  </si>
  <si>
    <t>{fc9c88d2-1794-44c8-8209-906cae370702}</t>
  </si>
  <si>
    <t>61.8.1</t>
  </si>
  <si>
    <t>učebna chemie - stavba</t>
  </si>
  <si>
    <t>{cb917865-242d-41d6-b3b2-b3cfea7e78a3}</t>
  </si>
  <si>
    <t>61.9.1</t>
  </si>
  <si>
    <t>kabinet chemie - stavba</t>
  </si>
  <si>
    <t>{ad13ff4e-fb34-4dea-898f-1b1c2f7b01d2}</t>
  </si>
  <si>
    <t>61.8,9.2</t>
  </si>
  <si>
    <t>učebna chemie, kabinet chemie - elektro</t>
  </si>
  <si>
    <t>{690dd08c-7511-4272-9190-b41efc633d67}</t>
  </si>
  <si>
    <t>61-10,11</t>
  </si>
  <si>
    <t>ZŠ Ivanovice na Hané - Učebna fyziky dv. č. 6 a kabinet fyziky</t>
  </si>
  <si>
    <t>{d2accfae-05c7-4cb7-b57f-0ca3e704603e}</t>
  </si>
  <si>
    <t>61.10.1</t>
  </si>
  <si>
    <t>učebna fyziky dv. č. 6 - stavba</t>
  </si>
  <si>
    <t>{bc4f89ac-cedb-4500-9320-fda8af945edb}</t>
  </si>
  <si>
    <t>61.11.1</t>
  </si>
  <si>
    <t>kabinet fyziky - stavba</t>
  </si>
  <si>
    <t>{e2f628f9-3c63-4768-bfbe-c375f6363b9a}</t>
  </si>
  <si>
    <t>61.10,11.2</t>
  </si>
  <si>
    <t xml:space="preserve">učebna fyziky dv. č. 6, kabinet fyziky - elektro </t>
  </si>
  <si>
    <t>{bc4922cb-d229-4551-ad32-77ebf3924a19}</t>
  </si>
  <si>
    <t>61-12</t>
  </si>
  <si>
    <t>ZŠ Ivanovice na Hané - Kabinet informatiky dv. č. 16</t>
  </si>
  <si>
    <t>{21452ddc-62b1-402a-a2ef-16f9f3dba168}</t>
  </si>
  <si>
    <t>61.12.1</t>
  </si>
  <si>
    <t>kabinet informatiky dv. č. 16 - stavba</t>
  </si>
  <si>
    <t>{2b74b308-9705-4df9-810e-2118e9ba3b43}</t>
  </si>
  <si>
    <t>61.12.2</t>
  </si>
  <si>
    <t>kabinet informatiky dv. č. 16 - elektro</t>
  </si>
  <si>
    <t>{376be5a6-a36c-4b23-8aa5-10d295b2d1fc}</t>
  </si>
  <si>
    <t>61-13</t>
  </si>
  <si>
    <t>ZŠ Ivanovice na Hané - Cvičná kuchyň dv. č. 36</t>
  </si>
  <si>
    <t>{7e83e161-8e55-40d5-842b-2da696488d19}</t>
  </si>
  <si>
    <t>61.13.1</t>
  </si>
  <si>
    <t>cvičná kuchyň dv. č. 36 - stavba</t>
  </si>
  <si>
    <t>{acdceab8-ef60-4e35-bbc2-4b782d1a7ddb}</t>
  </si>
  <si>
    <t>61.13.2</t>
  </si>
  <si>
    <t>cvičná kuchyň dv. č. 36 - elektro</t>
  </si>
  <si>
    <t>{f63c9587-ecd2-4c14-8762-e9c35fdfaa71}</t>
  </si>
  <si>
    <t>61-14,15,16</t>
  </si>
  <si>
    <t xml:space="preserve">ZŠ Ivanovice na Hané - chodba 1. NP,  2. NP, 3. NP </t>
  </si>
  <si>
    <t>{6f12bace-0916-4c08-a225-7649203e87b5}</t>
  </si>
  <si>
    <t>61.14.1</t>
  </si>
  <si>
    <t>chodba 1. NP - stavba</t>
  </si>
  <si>
    <t>{3f7fe6b1-443a-4d7c-b511-927be8b039e9}</t>
  </si>
  <si>
    <t>61.14.2</t>
  </si>
  <si>
    <t>chodba 1. NP - elektro</t>
  </si>
  <si>
    <t>{d4b47460-ee26-4aa8-a432-746e32ac2f5b}</t>
  </si>
  <si>
    <t>61.15.1</t>
  </si>
  <si>
    <t>chodba 2. NP - stavba</t>
  </si>
  <si>
    <t>{d1bea4c8-2054-4025-aac2-9675c8577a4e}</t>
  </si>
  <si>
    <t>61.15.2</t>
  </si>
  <si>
    <t>chodba 2. NP - elektro</t>
  </si>
  <si>
    <t>{bc01e0f1-28d8-46d5-b92c-68ffd44b7cd8}</t>
  </si>
  <si>
    <t>61.16.1</t>
  </si>
  <si>
    <t>chodba 3. NP - stavba</t>
  </si>
  <si>
    <t>{3079a536-660e-4a9b-bd7a-0d1847cd9163}</t>
  </si>
  <si>
    <t>61.16.2</t>
  </si>
  <si>
    <t>chodba 3. NP - elektro</t>
  </si>
  <si>
    <t>{b92b0c39-2e32-4c2f-8047-f614f3c79e23}</t>
  </si>
  <si>
    <t>61-17</t>
  </si>
  <si>
    <t>ZŠ Ivanovice na Hané - WC pro handicapované</t>
  </si>
  <si>
    <t>{0de9e3d2-a308-410e-959f-21903769d825}</t>
  </si>
  <si>
    <t>61.17.1</t>
  </si>
  <si>
    <t>WC pro handicapované - stavba</t>
  </si>
  <si>
    <t>{3570197c-8a24-46fe-9b62-fc4e00a63ed0}</t>
  </si>
  <si>
    <t>61.17.2</t>
  </si>
  <si>
    <t>WC pro handicapované - elektro</t>
  </si>
  <si>
    <t>{711c7f81-6c38-4920-ab70-702573d16ae6}</t>
  </si>
  <si>
    <t>61-18,19,20</t>
  </si>
  <si>
    <t>ZŠ Ivanovice na Hané - WC 1.NP, 2.NP, 3.NP</t>
  </si>
  <si>
    <t>{32696dd1-bdbd-413e-b021-cfbffb311db8}</t>
  </si>
  <si>
    <t>61.18.1</t>
  </si>
  <si>
    <t>WC 1.NP - stavba</t>
  </si>
  <si>
    <t>{e983758f-cb12-44e9-a10d-540ddcef2ddc}</t>
  </si>
  <si>
    <t>61.18.2</t>
  </si>
  <si>
    <t>WC 1.NP - elektro</t>
  </si>
  <si>
    <t>{e1ba698a-60ab-4433-b835-f1924329a7e7}</t>
  </si>
  <si>
    <t>61.19.1</t>
  </si>
  <si>
    <t>WC 2.NP - stavba</t>
  </si>
  <si>
    <t>{69876eee-79cc-4e0f-95fb-d083e2fc7efe}</t>
  </si>
  <si>
    <t>61.19.2</t>
  </si>
  <si>
    <t>WC 2.NP - elektro</t>
  </si>
  <si>
    <t>{8a2d38b0-31f2-4261-beec-4d55d678c624}</t>
  </si>
  <si>
    <t>61.20.1</t>
  </si>
  <si>
    <t>WC 3.NP - stavba</t>
  </si>
  <si>
    <t>{87098e81-7c7f-411e-800f-cbd5cca3fb1f}</t>
  </si>
  <si>
    <t>61.20.2</t>
  </si>
  <si>
    <t>WC 3.NP - elektro</t>
  </si>
  <si>
    <t>{d5b550c9-46ae-4bc6-b324-58dd0725a9c1}</t>
  </si>
  <si>
    <t>61.21.1</t>
  </si>
  <si>
    <t>Poradenské pracoviště</t>
  </si>
  <si>
    <t>{27abdd5d-30c7-47b8-aba0-9942d326f3f8}</t>
  </si>
  <si>
    <t>KRYCÍ LIST SOUPISU PRACÍ</t>
  </si>
  <si>
    <t>Objekt:</t>
  </si>
  <si>
    <t>61-1 - ZŠ Ivanovice na Hané - Učebna informatiky dv. č. 29</t>
  </si>
  <si>
    <t>Soupis:</t>
  </si>
  <si>
    <t>61.1.1 - učebna informatiky dv. č. 29 - stavba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</si>
  <si>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</si>
  <si>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</si>
  <si>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</si>
  <si>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</si>
  <si>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</si>
  <si>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</si>
  <si>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</si>
  <si>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</si>
  <si>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</si>
  <si>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</si>
  <si>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</si>
  <si>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</si>
  <si>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</si>
  <si>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</si>
  <si>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</si>
  <si>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</si>
  <si>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</si>
  <si>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</si>
  <si>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</si>
  <si>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N00 - Ostatní</t>
  </si>
  <si>
    <t xml:space="preserve">    N01 - Ostatní</t>
  </si>
  <si>
    <t>2) Ostatní náklady</t>
  </si>
  <si>
    <t>Zařízení staveniště</t>
  </si>
  <si>
    <t>VRN</t>
  </si>
  <si>
    <t>Projektové práce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</si>
  <si>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</si>
  <si>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</si>
  <si>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</si>
  <si>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</si>
  <si>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</si>
  <si>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</si>
  <si>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</si>
  <si>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</si>
  <si>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</si>
  <si>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</si>
  <si>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</si>
  <si>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</si>
  <si>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</si>
  <si>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</si>
  <si>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</si>
  <si>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</si>
  <si>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</si>
  <si>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</si>
  <si>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</si>
  <si>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</si>
  <si>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</si>
  <si>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</si>
  <si>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</si>
  <si>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</si>
  <si>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</si>
  <si>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4</t>
  </si>
  <si>
    <t>733405075</t>
  </si>
  <si>
    <t>PP</t>
  </si>
  <si>
    <t>Příčky z pórobetonových tvárnic hladkých na tenké maltové lože objemová hmotnost do 500 kg/m3, tloušťka příčky 100 mm</t>
  </si>
  <si>
    <t>6</t>
  </si>
  <si>
    <t>Úpravy povrchů, podlahy a osazování výplní</t>
  </si>
  <si>
    <t>612142001</t>
  </si>
  <si>
    <t>Pletivo sklovláknité vnitřních stěn vtlačené do tmelu</t>
  </si>
  <si>
    <t>-206703294</t>
  </si>
  <si>
    <t>Pletivo vnitřních ploch v ploše nebo pruzích, na plném podkladu sklovláknité vtlačené do tmelu včetně tmelu stěn</t>
  </si>
  <si>
    <t>612321141</t>
  </si>
  <si>
    <t>Vápenocementová omítka štuková dvouvrstvá vnitřních stěn nanášená ručně</t>
  </si>
  <si>
    <t>-690526279</t>
  </si>
  <si>
    <t>Omítka vápenocementová vnitřních ploch nanášená ručně dvouvrstvá, tloušťky jádrové omítky do 10 mm a tloušťky štuku do 3 mm štuková svislých konstrukcí stěn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</si>
  <si>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</si>
  <si>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</si>
  <si>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</si>
  <si>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</si>
  <si>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-1693027114</t>
  </si>
  <si>
    <t>Lešení pomocné pracovní pro objekty pozemních staveb pro zatížení do 150 kg/m2, o výšce lešeňové podlahy do 1,9 m</t>
  </si>
  <si>
    <t>5</t>
  </si>
  <si>
    <t>9700010.R</t>
  </si>
  <si>
    <t>Bourací práce</t>
  </si>
  <si>
    <t>kpl</t>
  </si>
  <si>
    <t>-2089691458</t>
  </si>
  <si>
    <t>Bourací práce včetně vybourání dvou zárubní</t>
  </si>
  <si>
    <t>9700011.R</t>
  </si>
  <si>
    <t>Zapravení po bouracích pracích</t>
  </si>
  <si>
    <t>512</t>
  </si>
  <si>
    <t>-15857838</t>
  </si>
  <si>
    <t>7</t>
  </si>
  <si>
    <t>9000050.R</t>
  </si>
  <si>
    <t>Demontáž stávajícího vybavení</t>
  </si>
  <si>
    <t>soubor</t>
  </si>
  <si>
    <t>1967214085</t>
  </si>
  <si>
    <t>Demontáž stávajícího nábytkového vybavení včetně  dvou kusů dveří, podhledů a rastru</t>
  </si>
  <si>
    <t>8</t>
  </si>
  <si>
    <t>9700021.R</t>
  </si>
  <si>
    <t>Zapravení po elektroinstalačních rozvodech</t>
  </si>
  <si>
    <t>1436925932</t>
  </si>
  <si>
    <t>997</t>
  </si>
  <si>
    <t>Přesun sutě</t>
  </si>
  <si>
    <t>997013213</t>
  </si>
  <si>
    <t>Vnitrostaveništní doprava suti a vybouraných hmot pro budovy v přes 9 do 12 m ručně</t>
  </si>
  <si>
    <t>t</t>
  </si>
  <si>
    <t>90517910</t>
  </si>
  <si>
    <t>Vnitrostaveništní doprava suti a vybouraných hmot vodorovně do 50 m s naložením ručně pro budovy a haly výšky přes 9 do 12 m</t>
  </si>
  <si>
    <t>10</t>
  </si>
  <si>
    <t>997013501</t>
  </si>
  <si>
    <t>Odvoz suti a vybouraných hmot na skládku nebo meziskládku do 1 km se složením</t>
  </si>
  <si>
    <t>-1904149119</t>
  </si>
  <si>
    <t>Odvoz suti a vybouraných hmot na skládku nebo meziskládku se složením, na vzdálenost do 1 km</t>
  </si>
  <si>
    <t>11</t>
  </si>
  <si>
    <t>997241622</t>
  </si>
  <si>
    <t>Naložení a složení suti</t>
  </si>
  <si>
    <t>-1060290608</t>
  </si>
  <si>
    <t>Doprava vybouraných hmot, konstrukcí a suti naložení a složení suti</t>
  </si>
  <si>
    <t>M</t>
  </si>
  <si>
    <t>9462025.R</t>
  </si>
  <si>
    <t>uložení odpadu směsné stavební a demoliční, včetně kontejneru</t>
  </si>
  <si>
    <t>kus</t>
  </si>
  <si>
    <t>1871401447</t>
  </si>
  <si>
    <t>Uložení odpadu odpady - skládkovné kódy dle vyhlášky MŽPb 381/2001 Sb. příloha č. 1 kód 170904 směsné stavební a demoliční</t>
  </si>
  <si>
    <t>PSV</t>
  </si>
  <si>
    <t>Práce a dodávky PSV</t>
  </si>
  <si>
    <t>725</t>
  </si>
  <si>
    <t>Zdravotechnika - zařizovací předměty</t>
  </si>
  <si>
    <t>13</t>
  </si>
  <si>
    <t>725210821</t>
  </si>
  <si>
    <t>Demontáž umyvadel bez výtokových armatur</t>
  </si>
  <si>
    <t>16</t>
  </si>
  <si>
    <t>-1668617127</t>
  </si>
  <si>
    <t>Demontáž umyvadel bez výtokových armatur umyvadel</t>
  </si>
  <si>
    <t>14</t>
  </si>
  <si>
    <t>725820801</t>
  </si>
  <si>
    <t>Demontáž baterie nástěnné do G 3 / 4</t>
  </si>
  <si>
    <t>-1352012259</t>
  </si>
  <si>
    <t>Demontáž baterií nástěnných do G 3/4</t>
  </si>
  <si>
    <t>15</t>
  </si>
  <si>
    <t>DMUB000.R</t>
  </si>
  <si>
    <t>Dodávka a montáž keramického umyvadla včetně nerezové baterie</t>
  </si>
  <si>
    <t>-202793843</t>
  </si>
  <si>
    <t>7250025.R</t>
  </si>
  <si>
    <t xml:space="preserve">Vodoinstalační práce </t>
  </si>
  <si>
    <t>-987225276</t>
  </si>
  <si>
    <t>763</t>
  </si>
  <si>
    <t>Konstrukce suché výstavby</t>
  </si>
  <si>
    <t>17</t>
  </si>
  <si>
    <t>763135.00R</t>
  </si>
  <si>
    <t>Montáž SDK předsazené stěny z desek perforovaných celoplošně s hranami speciálně tmelenými na kci z CD+UD</t>
  </si>
  <si>
    <t>-1974333905</t>
  </si>
  <si>
    <t>Montáž sádrokartonové předsazené stěny z desek včetně konstrukce z ocelových profilů CD, UD perforovaných celoplošně se speciálním tmelením hran</t>
  </si>
  <si>
    <t>18</t>
  </si>
  <si>
    <t>517755.00R</t>
  </si>
  <si>
    <t xml:space="preserve">Děrované akustické desky SDK 2400x1200x12,5 4T </t>
  </si>
  <si>
    <t>32</t>
  </si>
  <si>
    <t>-1099481569</t>
  </si>
  <si>
    <t>Děrované akustické desky SDK bílé barvy, hmontnost min. 8kg/m2, třída reakce na oheň A2-s1,d0, podíl děrované plochy min. 19%, odolnost proti relativní vzdušné vlhkosti min 68%.</t>
  </si>
  <si>
    <t>19</t>
  </si>
  <si>
    <t>590164.00R</t>
  </si>
  <si>
    <t>Akustická skelná izolace určena k izolaci příček 50 mm</t>
  </si>
  <si>
    <t>425254113</t>
  </si>
  <si>
    <t>Akustická skelná izolace určena k izolaci příček 50 mm, min. λD = 0,037 (W·m-1·K-1),šířka pásu 625 mm</t>
  </si>
  <si>
    <t>20</t>
  </si>
  <si>
    <t>763136.00R</t>
  </si>
  <si>
    <t>Příplatek k montáži SDK předsazené stěny za montáž jedné vrstvy zvukové izolace</t>
  </si>
  <si>
    <t>-238679296</t>
  </si>
  <si>
    <t>Montáž SDK předsazené stěny Příplatek k cenám: za montáž jedné vrstvy zvukové izolace</t>
  </si>
  <si>
    <t>763431001</t>
  </si>
  <si>
    <t>Montáž minerálního podhledu s vyjímatelnými panely vel. do 0,36 m2 na zavěšený viditelný rošt</t>
  </si>
  <si>
    <t>2123267429</t>
  </si>
  <si>
    <t>Montáž podhledu minerálního včetně zavěšeného roštu viditelného s panely vyjímatelnými, velikosti panelů do 0,36 m2</t>
  </si>
  <si>
    <t>22</t>
  </si>
  <si>
    <t>59030050</t>
  </si>
  <si>
    <t>hřeb stropní pro připevnění závěsů 6x35mm</t>
  </si>
  <si>
    <t>100 kus</t>
  </si>
  <si>
    <t>-419376779</t>
  </si>
  <si>
    <t>23</t>
  </si>
  <si>
    <t>59030651</t>
  </si>
  <si>
    <t>hmoždinka natloukací 6x35</t>
  </si>
  <si>
    <t>1954617523</t>
  </si>
  <si>
    <t>24</t>
  </si>
  <si>
    <t>59030.00R</t>
  </si>
  <si>
    <t>Podhled kazetový pohltivý, 600 x 600 mm</t>
  </si>
  <si>
    <t>1428196062</t>
  </si>
  <si>
    <t xml:space="preserve">Podhled kazetový akustický na jednourovňové viditelné konstrukci z profilů. Plné minerální hladké kazety 600 x 600 mm potažené hladkou netkanou textilií bílé barvy na lícové straně a netkanou textilií přírodní barvy na straně rubové. Panel je tloušťky min. 15 mm o přibližné hmotnosti 1,45 kg/m2. Vlastnosti panelu: třida reakce na oheň min. A1, odrazivost světla min. 84%, RH min. 100%, akustická pohltivost αw = min. 0,93, širokopásmový absorbér. </t>
  </si>
  <si>
    <t>25</t>
  </si>
  <si>
    <t>59030.01R</t>
  </si>
  <si>
    <t>Podhled kazetový odrazivý, 600 x 600 mm</t>
  </si>
  <si>
    <t>1326079186</t>
  </si>
  <si>
    <t xml:space="preserve">Podhled kazetový na jednourovňové viditelné konstrukci z profilů. Plné minerální kazety s hladkým povrchem 600 x 600 mm bílé barvy a tloušťky min. 8 mm o přibližné hmotnosti 6,5 kg/m2. Vlastnosti panelu: třida reakce na oheň min. A2-s1,d0, odrazivost světla min. 84%, RH min. 90%, omyvatelné vlhkou houbou </t>
  </si>
  <si>
    <t>26</t>
  </si>
  <si>
    <t>76301.00R</t>
  </si>
  <si>
    <t>Hlavní profil - 3700mm</t>
  </si>
  <si>
    <t>m</t>
  </si>
  <si>
    <t>1805632134</t>
  </si>
  <si>
    <t xml:space="preserve">Hlavní profil - 3700mm </t>
  </si>
  <si>
    <t>27</t>
  </si>
  <si>
    <t>76302.00R</t>
  </si>
  <si>
    <t xml:space="preserve">Příčný profil - 1200mm </t>
  </si>
  <si>
    <t>412477270</t>
  </si>
  <si>
    <t>28</t>
  </si>
  <si>
    <t>76303.00R</t>
  </si>
  <si>
    <t>Příčný profil -  600 mm</t>
  </si>
  <si>
    <t>-1581620191</t>
  </si>
  <si>
    <t>29</t>
  </si>
  <si>
    <t>76304.00R</t>
  </si>
  <si>
    <t>Obvodový profil - 3050mm</t>
  </si>
  <si>
    <t>-770478272</t>
  </si>
  <si>
    <t>Obvodový profil - 3000mm</t>
  </si>
  <si>
    <t>30</t>
  </si>
  <si>
    <t>76305.00R</t>
  </si>
  <si>
    <t>Závěs pérový pro hlavní T profil</t>
  </si>
  <si>
    <t>-1394762251</t>
  </si>
  <si>
    <t>31</t>
  </si>
  <si>
    <t>76306.00R</t>
  </si>
  <si>
    <t>Drát s okem - 125 mm</t>
  </si>
  <si>
    <t>-2139154039</t>
  </si>
  <si>
    <t>776</t>
  </si>
  <si>
    <t>Podlahy povlakové</t>
  </si>
  <si>
    <t>776111112</t>
  </si>
  <si>
    <t>Broušení betonového podkladu povlakových podlah</t>
  </si>
  <si>
    <t>1284364810</t>
  </si>
  <si>
    <t>Příprava podkladu povlakových podlah a stěn broušení podlah nového podkladu betonového</t>
  </si>
  <si>
    <t>33</t>
  </si>
  <si>
    <t>776111116</t>
  </si>
  <si>
    <t>Odstranění zbytků lepidla z podkladu povlakových podlah broušením</t>
  </si>
  <si>
    <t>925534819</t>
  </si>
  <si>
    <t>Příprava podkladu povlakových podlah a stěn broušení podlah stávajícího podkladu pro odstranění lepidla (po starých krytinách)</t>
  </si>
  <si>
    <t>34</t>
  </si>
  <si>
    <t>776111311</t>
  </si>
  <si>
    <t>Vysátí podkladu povlakových podlah</t>
  </si>
  <si>
    <t>247424369</t>
  </si>
  <si>
    <t>Příprava podkladu povlakových podlah a stěn vysátí podlah</t>
  </si>
  <si>
    <t>35</t>
  </si>
  <si>
    <t>776111411</t>
  </si>
  <si>
    <t>Montáž pásky dilatační povlakových podlah</t>
  </si>
  <si>
    <t>-1088475408</t>
  </si>
  <si>
    <t>Příprava podkladu povlakových podlah a stěn montáž dilatační pásky podlah</t>
  </si>
  <si>
    <t>36</t>
  </si>
  <si>
    <t>28616320</t>
  </si>
  <si>
    <t>pás dilatační okrajový extrud PE samolepicí</t>
  </si>
  <si>
    <t>2129186255</t>
  </si>
  <si>
    <t>37</t>
  </si>
  <si>
    <t>776121321</t>
  </si>
  <si>
    <t>Neředěná penetrace savého podkladu povlakových podlah</t>
  </si>
  <si>
    <t>514011131</t>
  </si>
  <si>
    <t>Příprava podkladu povlakových podlah a stěn penetrace neředěná podlah</t>
  </si>
  <si>
    <t>38</t>
  </si>
  <si>
    <t>776141114</t>
  </si>
  <si>
    <t>Stěrka podlahová nivelační pro vyrovnání podkladu povlakových podlah pevnosti 20 MPa tl přes 8 do 10 mm</t>
  </si>
  <si>
    <t>388401183</t>
  </si>
  <si>
    <t>Příprava podkladu povlakových podlah a stěn vyrovnání samonivelační stěrkou podlah min.pevnosti 20 MPa, tloušťky přes 8 do 10 mm</t>
  </si>
  <si>
    <t>39</t>
  </si>
  <si>
    <t>776410811</t>
  </si>
  <si>
    <t>Odstranění soklíků a lišt pryžových nebo plastových</t>
  </si>
  <si>
    <t>-763457021</t>
  </si>
  <si>
    <t>Demontáž soklíků nebo lišt pryžových nebo plastových</t>
  </si>
  <si>
    <t>40</t>
  </si>
  <si>
    <t>2840010.R</t>
  </si>
  <si>
    <t>Lino-nášlapná vrstva s dekorem, podkladní probarvená, podkladní vrstva). Tloušťka 2 mm. Nášlapná vrstvya ze 100% čistého PVC 0,7mm. St. zátěže 34, 43. 10 dekorů. Reakce na oheň Bfl-s1. Trv. def. 0,1mm. Stálobarevnost min./6. Vyhovuje EN 846</t>
  </si>
  <si>
    <t>-78501801</t>
  </si>
  <si>
    <t>41</t>
  </si>
  <si>
    <t>776201811</t>
  </si>
  <si>
    <t>Demontáž lepených povlakových podlah bez podložky ručně</t>
  </si>
  <si>
    <t>-1838995942</t>
  </si>
  <si>
    <t>Demontáž povlakových podlahovin lepených ručně bez podložky</t>
  </si>
  <si>
    <t>42</t>
  </si>
  <si>
    <t>776221111</t>
  </si>
  <si>
    <t>Lepení pásů z PVC standardním lepidlem</t>
  </si>
  <si>
    <t>-2004834190</t>
  </si>
  <si>
    <t>Montáž podlahovin z PVC lepením standardním lepidlem z pásů</t>
  </si>
  <si>
    <t>43</t>
  </si>
  <si>
    <t>28411003</t>
  </si>
  <si>
    <t>lišta soklová PVC 30x30mm</t>
  </si>
  <si>
    <t>516809691</t>
  </si>
  <si>
    <t>44</t>
  </si>
  <si>
    <t>776223112</t>
  </si>
  <si>
    <t>Spoj povlakových podlahovin z PVC svařováním za studena</t>
  </si>
  <si>
    <t>2071041087</t>
  </si>
  <si>
    <t>Montáž podlahovin z PVC spoj podlah svařováním za studena</t>
  </si>
  <si>
    <t>45</t>
  </si>
  <si>
    <t>776421111</t>
  </si>
  <si>
    <t>Montáž obvodových lišt lepením</t>
  </si>
  <si>
    <t>-1739431885</t>
  </si>
  <si>
    <t>Montáž lišt obvodových lepených</t>
  </si>
  <si>
    <t>46</t>
  </si>
  <si>
    <t>776991121</t>
  </si>
  <si>
    <t>Základní čištění nově položených podlahovin vysátím a setřením vlhkým mopem</t>
  </si>
  <si>
    <t>-1078113608</t>
  </si>
  <si>
    <t>Ostatní práce údržba nových podlahovin po pokládce čištění základní</t>
  </si>
  <si>
    <t>781</t>
  </si>
  <si>
    <t>Dokončovací práce - obklady</t>
  </si>
  <si>
    <t>47</t>
  </si>
  <si>
    <t>781121011</t>
  </si>
  <si>
    <t>Nátěr penetrační na stěnu</t>
  </si>
  <si>
    <t>-1873362859</t>
  </si>
  <si>
    <t>Příprava podkladu před provedením obkladu nátěr penetrační na stěnu</t>
  </si>
  <si>
    <t>48</t>
  </si>
  <si>
    <t>781471810</t>
  </si>
  <si>
    <t>Demontáž obkladů z obkladaček keramických kladených do malty</t>
  </si>
  <si>
    <t>1319299758</t>
  </si>
  <si>
    <t>Demontáž obkladů z dlaždic keramických kladených do malty</t>
  </si>
  <si>
    <t>49</t>
  </si>
  <si>
    <t>781474116</t>
  </si>
  <si>
    <t>Montáž obkladů keramických hladkých lepených cementovým flexibilním lepidlem přes 25 do 35 ks/m2</t>
  </si>
  <si>
    <t>-554094561</t>
  </si>
  <si>
    <t>Montáž keramických obkladů stěn lepených cementovým flexibilním lepidlem hladkých přes 25 do 35 ks/m2</t>
  </si>
  <si>
    <t>50</t>
  </si>
  <si>
    <t>59761709</t>
  </si>
  <si>
    <t>obklad keramický nemrazuvzdorný povrch hladký/mat/lesk tl do 10mm přes 19 do 22ks/m2</t>
  </si>
  <si>
    <t>2029522375</t>
  </si>
  <si>
    <t>51</t>
  </si>
  <si>
    <t>781472391</t>
  </si>
  <si>
    <t>Příplatek k montáži obkladů vnitřních keramických lepených cementovým flexibilním rychletuhnoucím lepidlem za plochu do 10 m2</t>
  </si>
  <si>
    <t>167090824</t>
  </si>
  <si>
    <t>Montáž keramických obkladů stěn lepených cementovým flexibilním rychletuhnoucím lepidlem Příplatek k cenám za plochu do 10 m2 jednotlivě</t>
  </si>
  <si>
    <t>52</t>
  </si>
  <si>
    <t>7810100.R</t>
  </si>
  <si>
    <t>Zapravení stěn po demontáži obkladů</t>
  </si>
  <si>
    <t>764392320</t>
  </si>
  <si>
    <t>783</t>
  </si>
  <si>
    <t>Dokončovací práce - nátěry</t>
  </si>
  <si>
    <t>53</t>
  </si>
  <si>
    <t>783601325</t>
  </si>
  <si>
    <t>Odmaštění článkových otopných těles vodou ředitelným odmašťovačem před provedením nátěru</t>
  </si>
  <si>
    <t>1104151478</t>
  </si>
  <si>
    <t>Příprava podkladu otopných těles před provedením nátěrů článkových odmaštěním vodou ředitelným</t>
  </si>
  <si>
    <t>54</t>
  </si>
  <si>
    <t>783601421</t>
  </si>
  <si>
    <t>Ometení článkových otopných těles před provedením nátěru</t>
  </si>
  <si>
    <t>-648129227</t>
  </si>
  <si>
    <t>Příprava podkladu otopných těles před provedením nátěrů článkových očištění ometením</t>
  </si>
  <si>
    <t>55</t>
  </si>
  <si>
    <t>783601713</t>
  </si>
  <si>
    <t>Odmaštění vodou ředitelným odmašťovačem potrubí DN do 50 mm</t>
  </si>
  <si>
    <t>49601299</t>
  </si>
  <si>
    <t>Příprava podkladu armatur a kovových potrubí před provedením nátěru potrubí do DN 50 mm odmaštěním, odmašťovačem vodou ředitelným</t>
  </si>
  <si>
    <t>56</t>
  </si>
  <si>
    <t>783617117</t>
  </si>
  <si>
    <t>Krycí dvojnásobný syntetický nátěr článkových otopných těles</t>
  </si>
  <si>
    <t>1730737237</t>
  </si>
  <si>
    <t>Krycí nátěr (email) otopných těles článkových dvojnásobný syntetický</t>
  </si>
  <si>
    <t>57</t>
  </si>
  <si>
    <t>783664111</t>
  </si>
  <si>
    <t>Základní jednonásobný olejový nátěr článkových otopných těles</t>
  </si>
  <si>
    <t>261233909</t>
  </si>
  <si>
    <t>Základní nátěr otopných těles jednonásobný článkových olejový</t>
  </si>
  <si>
    <t>58</t>
  </si>
  <si>
    <t>783664551</t>
  </si>
  <si>
    <t>Základní jednonásobný olejový nátěr potrubí DN do 50 mm</t>
  </si>
  <si>
    <t>-1607298923</t>
  </si>
  <si>
    <t>Základní nátěr armatur a kovových potrubí jednonásobný potrubí do DN 50 mm olejový</t>
  </si>
  <si>
    <t>59</t>
  </si>
  <si>
    <t>783667611</t>
  </si>
  <si>
    <t>Krycí dvojnásobný olejový nátěr potrubí DN do 50 mm</t>
  </si>
  <si>
    <t>792892401</t>
  </si>
  <si>
    <t>Krycí nátěr (email) armatur a kovových potrubí potrubí do DN 50 mm dvojnásobný olejový</t>
  </si>
  <si>
    <t>60</t>
  </si>
  <si>
    <t>7836610.R</t>
  </si>
  <si>
    <t>Nátěr zárubní</t>
  </si>
  <si>
    <t>-1483211806</t>
  </si>
  <si>
    <t>784</t>
  </si>
  <si>
    <t>Dokončovací práce - malby a tapety</t>
  </si>
  <si>
    <t>784111001</t>
  </si>
  <si>
    <t>Oprášení (ometení ) podkladu v místnostech v do 3,80 m</t>
  </si>
  <si>
    <t>2052853754</t>
  </si>
  <si>
    <t>Oprášení (ometení) podkladu v místnostech výšky do 3,80 m</t>
  </si>
  <si>
    <t>62</t>
  </si>
  <si>
    <t>784111031</t>
  </si>
  <si>
    <t>Omytí podkladu v místnostech v do 3,80 m</t>
  </si>
  <si>
    <t>-1097475101</t>
  </si>
  <si>
    <t>Omytí podkladu omytí v místnostech výšky do 3,80 m</t>
  </si>
  <si>
    <t>63</t>
  </si>
  <si>
    <t>784121001</t>
  </si>
  <si>
    <t>Oškrabání malby v místnostech v do 3,80 m</t>
  </si>
  <si>
    <t>1916028186</t>
  </si>
  <si>
    <t>Oškrabání malby v místnostech výšky do 3,80 m</t>
  </si>
  <si>
    <t>64</t>
  </si>
  <si>
    <t>784181121</t>
  </si>
  <si>
    <t>Hloubková jednonásobná bezbarvá penetrace podkladu v místnostech v do 3,80 m</t>
  </si>
  <si>
    <t>-449751778</t>
  </si>
  <si>
    <t>Penetrace podkladu jednonásobná hloubková akrylátová bezbarvá v místnostech výšky do 3,80 m</t>
  </si>
  <si>
    <t>65</t>
  </si>
  <si>
    <t>7840005.R</t>
  </si>
  <si>
    <t>Celoplošná stěrka</t>
  </si>
  <si>
    <t>1226338298</t>
  </si>
  <si>
    <t>66</t>
  </si>
  <si>
    <t>-727265364</t>
  </si>
  <si>
    <t>67</t>
  </si>
  <si>
    <t>7842211.R</t>
  </si>
  <si>
    <t>Dvojnásobné bílé malby  ze směsí za sucha dobře otěruvzdorných v místnostech do 3,80 m</t>
  </si>
  <si>
    <t>1357317415</t>
  </si>
  <si>
    <t>68</t>
  </si>
  <si>
    <t>7840009.R</t>
  </si>
  <si>
    <t>Lokální oprava stěn</t>
  </si>
  <si>
    <t>1187707861</t>
  </si>
  <si>
    <t>69</t>
  </si>
  <si>
    <t>7840010.R</t>
  </si>
  <si>
    <t>Hrubý úklid - průběžný a konečný</t>
  </si>
  <si>
    <t>-1985709728</t>
  </si>
  <si>
    <t>N00</t>
  </si>
  <si>
    <t>Ostatní</t>
  </si>
  <si>
    <t>N01</t>
  </si>
  <si>
    <t>70</t>
  </si>
  <si>
    <t>VZ00010.R</t>
  </si>
  <si>
    <t>Dodávka a montáž vnitřního zatemnění</t>
  </si>
  <si>
    <t>624098934</t>
  </si>
  <si>
    <t xml:space="preserve">Vnitřní látkové rolety bez vodících lišt 1320x2440 </t>
  </si>
  <si>
    <t>61.1.2 - učebna informatiky dv. č. 29 - elektro</t>
  </si>
  <si>
    <t xml:space="preserve">    741 - Elektroinstalace - silnoproud</t>
  </si>
  <si>
    <t xml:space="preserve">      741.01 - Silnoproudé rozvody v učebně, kabinetu</t>
  </si>
  <si>
    <t xml:space="preserve">      741.02 - nový silový přívod z rozvaděče na chodbě  do rozvaděče v učebně</t>
  </si>
  <si>
    <t xml:space="preserve">      741.03 - Provozní osvětlení</t>
  </si>
  <si>
    <t xml:space="preserve">      741.04 - stínící technika</t>
  </si>
  <si>
    <t xml:space="preserve">    742 - Elektroinstalace - slaboproud</t>
  </si>
  <si>
    <t xml:space="preserve">      742.1 - slaboproudé rozvody v učebně, kabinetu</t>
  </si>
  <si>
    <t xml:space="preserve">      742.2 - Nový LAN  přívod do učebny z aktivního prvku školy</t>
  </si>
  <si>
    <t xml:space="preserve">    0100 - Ostatní</t>
  </si>
  <si>
    <t>993121111</t>
  </si>
  <si>
    <t>Dovoz a odvoz lešení prostorového lehkého do 10 km včetně naložení a složení</t>
  </si>
  <si>
    <t>m3</t>
  </si>
  <si>
    <t>1755916652</t>
  </si>
  <si>
    <t>Dovoz a odvoz lešení včetně naložení a složení prostorového lehkého, na vzdálenost do 10 km</t>
  </si>
  <si>
    <t>993121119</t>
  </si>
  <si>
    <t>Příplatek k ceně dovozu a odvozu lešení prostorového lehkého ZKD 10 km přes 10 km</t>
  </si>
  <si>
    <t>-1822936652</t>
  </si>
  <si>
    <t>Dovoz a odvoz lešení včetně naložení a složení prostorového lehkého, na vzdálenost Příplatek k ceně za každých dalších i započatých 10 km přes 10 km</t>
  </si>
  <si>
    <t>946111113</t>
  </si>
  <si>
    <t>Montáž pojízdných věží trubkových/dílcových š od 0,6 do 0,9 m dl do 3,2 m v přes 2,5 do 3,5 m</t>
  </si>
  <si>
    <t>1451484305</t>
  </si>
  <si>
    <t>Věže pojízdné trubkové nebo dílcové s maximálním zatížením podlahy do 200 kg/m2 šířky od 0,6 do 0,9 m, délky do 3,2 m výšky přes 2,5 m do 3,5 m montáž</t>
  </si>
  <si>
    <t>946111213</t>
  </si>
  <si>
    <t>Příplatek k pojízdným věžím š od 0,6 do 0,9 m dl do 3,2 m v přes 2,5 do 3,5 m za každý den použití</t>
  </si>
  <si>
    <t>1224867222</t>
  </si>
  <si>
    <t>Věže pojízdné trubkové nebo dílcové s maximálním zatížením podlahy do 200 kg/m2 šířky od 0,6 do 0,9 m, délky do 3,2 m výšky přes 2,5 m do 3,5 m příplatek k ceně za každý den použití</t>
  </si>
  <si>
    <t>946111813</t>
  </si>
  <si>
    <t>Demontáž pojízdných věží trubkových/dílcových š od 0,6 do 0,9 m dl do 3,2 m v přes 2,5 do 3,5 m</t>
  </si>
  <si>
    <t>1720960465</t>
  </si>
  <si>
    <t>Věže pojízdné trubkové nebo dílcové s maximálním zatížením podlahy do 200 kg/m2 šířky od 0,6 do 0,9 m, délky do 3,2 m výšky přes 2,5 m do 3,5 m demontáž</t>
  </si>
  <si>
    <t>973042451</t>
  </si>
  <si>
    <t>Vysekání kapes ve zdivu z betonu pl do 0,25 m2 hl do 300 mm</t>
  </si>
  <si>
    <t>1591807895</t>
  </si>
  <si>
    <t>Vysekání výklenků nebo kapes ve zdivu betonovém kapes, plochy do 0,25 m2, hl. do 300 mm</t>
  </si>
  <si>
    <t>973046161</t>
  </si>
  <si>
    <t>Vysekání kapes ve zdivu z betonu pro špalíky a krabice do 100x100x50 mm</t>
  </si>
  <si>
    <t>-927153173</t>
  </si>
  <si>
    <t>Vysekání výklenků nebo kapes ve zdivu betonovém kapes pro špalíky a krabice, velikosti do 100x100x50 mm</t>
  </si>
  <si>
    <t>973049541</t>
  </si>
  <si>
    <t>Vysekání kapes ve zdivu z betonu pro osazování konstrukcí 200/200 mm hl do 200 mm</t>
  </si>
  <si>
    <t>671179055</t>
  </si>
  <si>
    <t>Vysekání výklenků nebo kapes ve zdivu betonovém kapes pro osazování různých konstrukcí v základech, dlažbách apod., velikosti 200/200 mm, hl. do 250 mm</t>
  </si>
  <si>
    <t>974042532</t>
  </si>
  <si>
    <t>Vysekání rýh v dlažbě betonové nebo jiné monolitické hl do 50 mm š do 70 mm</t>
  </si>
  <si>
    <t>-1579882602</t>
  </si>
  <si>
    <t>Vysekání rýh v betonové nebo jiné monolitické dlažbě s betonovým podkladem do hl. 50 mm a šířky do 70 mm</t>
  </si>
  <si>
    <t>974042555</t>
  </si>
  <si>
    <t>Vysekání rýh v dlažbě betonové nebo jiné monolitické hl do 100 mm š do 200 mm</t>
  </si>
  <si>
    <t>410334108</t>
  </si>
  <si>
    <t>Vysekání rýh v betonové nebo jiné monolitické dlažbě s betonovým podkladem do hl. 100 mm a šířky do 200 mm</t>
  </si>
  <si>
    <t>974049121</t>
  </si>
  <si>
    <t>Vysekání rýh v betonových zdech hl do 30 mm š do 30 mm</t>
  </si>
  <si>
    <t>640804932</t>
  </si>
  <si>
    <t>Vysekání rýh v betonových zdech do hl. 30 mm a šířky do 30 mm</t>
  </si>
  <si>
    <t>974049133</t>
  </si>
  <si>
    <t>Vysekání rýh v betonových zdech hl do 50 mm š do 100 mm</t>
  </si>
  <si>
    <t>920232663</t>
  </si>
  <si>
    <t>Vysekání rýh v betonových zdech do hl. 50 mm a šířky do 100 mm</t>
  </si>
  <si>
    <t>971052241</t>
  </si>
  <si>
    <t>Vybourání nebo prorážení otvorů v ŽB příčkách a zdech pl do 0,0225 m2 tl do 300 mm</t>
  </si>
  <si>
    <t>886607661</t>
  </si>
  <si>
    <t>Vybourání a prorážení otvorů v železobetonových příčkách a zdech základových nebo nadzákladových, plochy do 0,0225 m2, tl. do 300 mm</t>
  </si>
  <si>
    <t>977131111.01R</t>
  </si>
  <si>
    <t>Vrtání otvorů příklepovými vrtáky D 8 mm do cihelného zdiva nebo prostého betonu pro osazení hmoždinek</t>
  </si>
  <si>
    <t>ks</t>
  </si>
  <si>
    <t>-541479897</t>
  </si>
  <si>
    <t>-1002281675</t>
  </si>
  <si>
    <t>1596499002</t>
  </si>
  <si>
    <t>997013509</t>
  </si>
  <si>
    <t>Příplatek k odvozu suti a vybouraných hmot na skládku ZKD 1 km přes 1 km</t>
  </si>
  <si>
    <t>-342010531</t>
  </si>
  <si>
    <t>Odvoz suti a vybouraných hmot na skládku nebo meziskládku se složením, na vzdálenost Příplatek k ceně za každý další započatý 1 km přes 1 km</t>
  </si>
  <si>
    <t>997013609</t>
  </si>
  <si>
    <t>Poplatek za uložení na skládce (skládkovné) stavebního odpadu ze směsí nebo oddělených frakcí betonu, cihel a keramických výrobků kód odpadu 17 01 07</t>
  </si>
  <si>
    <t>-1688208273</t>
  </si>
  <si>
    <t>Poplatek za uložení stavebního odpadu na skládce (skládkovné) ze směsí nebo oddělených frakcí betonu, cihel a keramických výrobků zatříděného do Katalogu odpadů pod kódem 17 01 07</t>
  </si>
  <si>
    <t>741</t>
  </si>
  <si>
    <t>Elektroinstalace - silnoproud</t>
  </si>
  <si>
    <t>741.01</t>
  </si>
  <si>
    <t>Silnoproudé rozvody v učebně, kabinetu</t>
  </si>
  <si>
    <t>20230800.59R</t>
  </si>
  <si>
    <t>Montáž vypínač tří/čtyřpól výkonový pojistkový do 63 A bez zapojení vodičů</t>
  </si>
  <si>
    <t>1842638865</t>
  </si>
  <si>
    <t>Montáž spínačů tří nebo čtyřpólových vypínačů výkonových pojistkových, do 63 A</t>
  </si>
  <si>
    <t>35094.01R</t>
  </si>
  <si>
    <t>hlavní vypínač 3fázový 40A modulový na DIN</t>
  </si>
  <si>
    <t>-1723442147</t>
  </si>
  <si>
    <t>741210101</t>
  </si>
  <si>
    <t>Montáž rozváděčů litinových, hliníkových nebo plastových sestava do 50 kg</t>
  </si>
  <si>
    <t>1826009475</t>
  </si>
  <si>
    <t>Montáž rozváděčů litinových, hliníkových nebo plastových bez zapojení vodičů sestavy hmotnosti do 50 kg</t>
  </si>
  <si>
    <t>35711044</t>
  </si>
  <si>
    <t>rozvodnice zapuštěná, plné dveře plechové, IP30, 60 modulárních jednotek vč. N/pE</t>
  </si>
  <si>
    <t>-1381878165</t>
  </si>
  <si>
    <t>31372.06R</t>
  </si>
  <si>
    <t>sada upevňovacích prvků pro montáž rozvaděče oceloplech. do  stěny</t>
  </si>
  <si>
    <t>1765047836</t>
  </si>
  <si>
    <t>741321013.01R</t>
  </si>
  <si>
    <t>Montáž proudových chráničů s nadproudovou ochranou dvoupólových nn do 63 A ve skříni se zapojením vodičů</t>
  </si>
  <si>
    <t>-865205086</t>
  </si>
  <si>
    <t>23168.01R</t>
  </si>
  <si>
    <t>Chránič s nadproudovou ochranou, 16/1N/C/003 , A, 1+N, 10kA, char.C,</t>
  </si>
  <si>
    <t>1765756829</t>
  </si>
  <si>
    <t>741322122</t>
  </si>
  <si>
    <t>Montáž svodiče přepětí nn typ 2 čtyřpólových dvoudílných s vložením modulu se zapojením vodičů</t>
  </si>
  <si>
    <t>859384971</t>
  </si>
  <si>
    <t>Montáž přepěťových ochran nn se zapojením vodičů svodiče přepětí - typ 2 čtyřpólových dvoudílných s vložením modulu</t>
  </si>
  <si>
    <t>3297.01R</t>
  </si>
  <si>
    <t>Svodič bleskových proudů typ 2, síť TN-C, vyjímat. 4modul, čtyřpól L1,2,3+N</t>
  </si>
  <si>
    <t>1219999692</t>
  </si>
  <si>
    <t>741231011</t>
  </si>
  <si>
    <t>Montáž svorkovnice do rozvaděčů - stoupačková</t>
  </si>
  <si>
    <t>1730020118</t>
  </si>
  <si>
    <t>Montáž svorkovnic do rozváděčů s popisnými štítky se zapojením vodičů na jedné straně stoupačkových</t>
  </si>
  <si>
    <t>8500187472.03R</t>
  </si>
  <si>
    <t>svorkovnice stoupací 4-pól L1,2,3,N al/cu, v bloku možnost připojení 2x2,5-35mm + 2x2,5-50mm,</t>
  </si>
  <si>
    <t>439207898</t>
  </si>
  <si>
    <t>741120401</t>
  </si>
  <si>
    <t>Montáž vodič Cu izolovaný drátovací plný a laněný žíla 0,35-6 mm2 v rozváděči (např. CY)</t>
  </si>
  <si>
    <t>1801739949</t>
  </si>
  <si>
    <t>Montáž vodičů izolovaných měděných drátovacích bez ukončení v rozváděčích plných a laněných (např. CY), průřezu žily 0,35 až 6 mm2</t>
  </si>
  <si>
    <t>41027.01R</t>
  </si>
  <si>
    <t>vodič propojovací hnědý, černý, šedý, flexibilní jádro Cu lanované izolace PVC 450/750V (H07V-K) 1x6mm2 do rozvaděče</t>
  </si>
  <si>
    <t>-584766710</t>
  </si>
  <si>
    <t>41027.02R</t>
  </si>
  <si>
    <t>vodič propojovací  modrý,  flexibilní jádro Cu lanované izolace PVC 450/750V (H07V-K) 1x6mm2 do rozvaděče</t>
  </si>
  <si>
    <t>1756307527</t>
  </si>
  <si>
    <t>41027.03R</t>
  </si>
  <si>
    <t>vodič propojovací  zeleno/žlutý,  flexibilní jádro Cu lanované izolace PVC 450/750V (H07V-K) 1x6mm2 do rozvaděče</t>
  </si>
  <si>
    <t>2033343397</t>
  </si>
  <si>
    <t>741231004</t>
  </si>
  <si>
    <t>Montáž svorkovnice do rozvaděčů - řadová vodič do 16 mm2 se zapojením vodičů</t>
  </si>
  <si>
    <t>527908304</t>
  </si>
  <si>
    <t>Montáž svorkovnic do rozváděčů s popisnými štítky se zapojením vodičů na jedné straně řadových, průřezové plochy vodičů do 16 mm2</t>
  </si>
  <si>
    <t>8500187472</t>
  </si>
  <si>
    <t>Můstek N 15× 16 mm2</t>
  </si>
  <si>
    <t>1480275871</t>
  </si>
  <si>
    <t>741320382.01R</t>
  </si>
  <si>
    <t>Montáž systému tlačítka pro nouzové odpojení zásuvek 230V studentských pracovišť,  jistič, vypínač, blokovací tlačítko  u dveří, vypínací spoušť se zapojením vodičů</t>
  </si>
  <si>
    <t>-727657775</t>
  </si>
  <si>
    <t>34535091.01R</t>
  </si>
  <si>
    <t>soubor materiálu systému nouzového tlačítka pro odpojení zásuvek 230V studentských pracovišť, stop tlačítko chráněné pod sklem v červené krabici na povrchu, jistič, vypínač, vypínací spoušť a kabeláž</t>
  </si>
  <si>
    <t>467995933</t>
  </si>
  <si>
    <t>741231012.03R</t>
  </si>
  <si>
    <t xml:space="preserve">Montáž svorka - ochranného pospojování umyvadla v učebně, laboratorního dřezu v lavicích a katedře se zapoj.vod.a případným zhotovením otvoru šroubového spoje </t>
  </si>
  <si>
    <t>1157218241</t>
  </si>
  <si>
    <t>0007538.06R</t>
  </si>
  <si>
    <t>spojka uzemňovací  jednošroubová pro vodič do 10mm2, připojení laboratorního dřezu a vodovodní baterie k doplňkovému uzemnění</t>
  </si>
  <si>
    <t>-2045163923</t>
  </si>
  <si>
    <t>0007538.03R</t>
  </si>
  <si>
    <t>spojka uzemňovací pro instalační kanál drátěný, doplňkové vodivé propojení (dvě oka + vodič)</t>
  </si>
  <si>
    <t>-1532381005</t>
  </si>
  <si>
    <t>741313044.01R</t>
  </si>
  <si>
    <t>Montáž zásuvka (polo)zapuštěná  2x(2P + PE) dvojí zapojení-průběžná dvojnásobná šikmá se zapojením vodičů</t>
  </si>
  <si>
    <t>-573498265</t>
  </si>
  <si>
    <t>741313044.02R</t>
  </si>
  <si>
    <t>Montáž zásuvka (polo)zapuštěná  2x(2P + PE) dvojí zapojení-průběžná dvojnásobná šikmá se zapojením vodičů ve ztížených podmínkách tech.prostoru pod výsuvy žákovských lavic a katedry</t>
  </si>
  <si>
    <t>-624151870</t>
  </si>
  <si>
    <t>55242.01R</t>
  </si>
  <si>
    <t>zásuvka 230V dvojnásobná s ochrannými koliky, s clonkami, s natočenou dutinou bílá</t>
  </si>
  <si>
    <t>70278659</t>
  </si>
  <si>
    <t>106079.01R</t>
  </si>
  <si>
    <t>Zásuvka typ 45x45 dvojnásobná 2x2P+T (90x45mm) s natočenou dutinou, s ochranným kolíkem, zarovnané provedení  bílá</t>
  </si>
  <si>
    <t>57665651</t>
  </si>
  <si>
    <t>741313042</t>
  </si>
  <si>
    <t>Montáž zásuvka (polo)zapuštěná šroubové připojení 2P+PE dvojí zapojení - průběžná se zapojením vodičů</t>
  </si>
  <si>
    <t>-1970437442</t>
  </si>
  <si>
    <t>Montáž zásuvek domovních se zapojením vodičů šroubové připojení polozapuštěných nebo zapuštěných 10/16 A, provedení 2P + PE dvojí zapojení pro průběžnou montáž</t>
  </si>
  <si>
    <t>741313042.02R</t>
  </si>
  <si>
    <t>Montáž zásuvka (polo)zapuštěná šroubové připojení 2P+PE dvojí zapojení - průběžná se zapojením vodičů ve ztížených podmínkách tech.prostoru pod výsuvy žákovských lavic a katedry</t>
  </si>
  <si>
    <t>-52718753</t>
  </si>
  <si>
    <t>Montáž zásuvka (polo)zapuštěná šroubové připojení 2P+PE dvojí zapojení - průběžná se zapojením vodičů e ztížených podmínkách tech.prostoru pod výsuvy žákovských lavic a katedry</t>
  </si>
  <si>
    <t>55202.01R</t>
  </si>
  <si>
    <t>zásuvka 230V zápustná jednonásobná s ochranným kolíkem, s clonkami, bez rámečku, bílá</t>
  </si>
  <si>
    <t>-376060109</t>
  </si>
  <si>
    <t>106079.04R</t>
  </si>
  <si>
    <t>Zásuvka 45x45  1x2P+T (45x45) s natočenou dutinou, s ochranným kolíkem, zarovnané provedení  bílá</t>
  </si>
  <si>
    <t>-1670033715</t>
  </si>
  <si>
    <t>741313042.03R</t>
  </si>
  <si>
    <t>Montáž zásuvka (polo)zapuštěná s přepěťovou ochranou, šroubové připojení 2P+PE dvojí zapojení - průběžná se zapojením vodičů s přispůsobením hloubky krabice</t>
  </si>
  <si>
    <t>1295520292</t>
  </si>
  <si>
    <t>55202.04R</t>
  </si>
  <si>
    <t>zásuvka 230V zápustná jednonásobná s ochranným kolíkem, s clonkami, s modulem přepěťové ochrany bez rámečku, bílá</t>
  </si>
  <si>
    <t>-1879709237</t>
  </si>
  <si>
    <t>358106079.12R</t>
  </si>
  <si>
    <t>Zásuvka 45x45  1x2P+T (45x45) s modulem přepěťové ochrany, s ochranným kolíkem, opt.sig.  bílá</t>
  </si>
  <si>
    <t>-949653187</t>
  </si>
  <si>
    <t>55242.03R</t>
  </si>
  <si>
    <t>zásuvka 230V dvojnásobná s modulem přepěťové ochrany D typ3 opt.sig. s ochrannými koliky, s clonkami, s natočenou dutinou bílá</t>
  </si>
  <si>
    <t>263560617</t>
  </si>
  <si>
    <t>39063.01R</t>
  </si>
  <si>
    <t>rámeček pro elektroinstalační přístroje pětinásobný bílý</t>
  </si>
  <si>
    <t>959329507</t>
  </si>
  <si>
    <t>741112022.01R</t>
  </si>
  <si>
    <t>Montáž krabice na povrch plastová přístrojová čtyřhranná do 160x160mm ve ztížených podmínkách tech.prostoru pod výsuvy žákovských lavic</t>
  </si>
  <si>
    <t>-1747430482</t>
  </si>
  <si>
    <t>Montáž krabice na povrch plastová přístrojová čtyřhranná do 160x160mm ve ztížených podmínkách tech.prostoru pod výsuvy žákovských lavic, s osazením montážní desky pro možnost usazení přístrojů</t>
  </si>
  <si>
    <t>741112023.01R</t>
  </si>
  <si>
    <t>Montáž krabice na povrch plastová přístrojová čtyřhranná 2-5násobná ve ztížených podmínkách tech.prostoru pod výsuvy žákovských lavic</t>
  </si>
  <si>
    <t>1387465164</t>
  </si>
  <si>
    <t>106079.07R</t>
  </si>
  <si>
    <t>povrchová montážní krabice PVC pro 2M pro mechanizmy zás.vyp.1x modul 45x45,v=40</t>
  </si>
  <si>
    <t>1715047562</t>
  </si>
  <si>
    <t>106079.06R</t>
  </si>
  <si>
    <t>povrchová montážní krabice PVC pro 6/8M pro mechanizmy zás.vyp.3/4x modul 45x45,v=40</t>
  </si>
  <si>
    <t>1697810113</t>
  </si>
  <si>
    <t>106079.03R</t>
  </si>
  <si>
    <t xml:space="preserve">montážní deska 2M pro mechanizmy zás.vyp.1x modul 45x45 </t>
  </si>
  <si>
    <t>257441035</t>
  </si>
  <si>
    <t>106079.08R</t>
  </si>
  <si>
    <t xml:space="preserve">montážní deska 6/8M pro mechanizmy zás.vyp.3/4 x modul 45x45 </t>
  </si>
  <si>
    <t>1971836569</t>
  </si>
  <si>
    <t>106079.10R</t>
  </si>
  <si>
    <t>krycí rámeček 2M pro mechanizmy zás.vyp.1 x modul 45x45 bílý</t>
  </si>
  <si>
    <t>-2048169404</t>
  </si>
  <si>
    <t>106079.11R</t>
  </si>
  <si>
    <t>krycí rámeček 6M pro mechanizmy zás.vyp.3 x modul 45x45 bílý</t>
  </si>
  <si>
    <t>-354505329</t>
  </si>
  <si>
    <t>741920511</t>
  </si>
  <si>
    <t>Montáž nehořlavé izolační podložky na hořlavý povrch při montáži elektroinstalačních materiálů</t>
  </si>
  <si>
    <t>60619163</t>
  </si>
  <si>
    <t>34343141</t>
  </si>
  <si>
    <t>podložka izolační nehořlavá přístrojová 80x80x5mm</t>
  </si>
  <si>
    <t>716255487</t>
  </si>
  <si>
    <t>34343141.01R</t>
  </si>
  <si>
    <t>podložka izolační nehořlavá přístrojová 80x320x5mm</t>
  </si>
  <si>
    <t>1484943644</t>
  </si>
  <si>
    <t>34343141.10R</t>
  </si>
  <si>
    <t xml:space="preserve">podložka upevňovací nehořlavá ocelová pro upevnění do žákovského stolu s výsuvem pod vícenásobnou přístrojovou krabici 4-10M na povrchu </t>
  </si>
  <si>
    <t>1920303174</t>
  </si>
  <si>
    <t>741112001</t>
  </si>
  <si>
    <t>Montáž krabice zapuštěná plastová kruhová</t>
  </si>
  <si>
    <t>-1575800797</t>
  </si>
  <si>
    <t>Montáž krabic elektroinstalačních bez napojení na trubky a lišty, demontáže a montáže víčka a přístroje protahovacích nebo odbočných zapuštěných plastových kruhových do zdiva</t>
  </si>
  <si>
    <t>34571450</t>
  </si>
  <si>
    <t>krabice pod omítku PVC přístrojová kruhová D 70mm</t>
  </si>
  <si>
    <t>2001574378</t>
  </si>
  <si>
    <t>34571451</t>
  </si>
  <si>
    <t>krabice pod omítku PVC přístrojová kruhová D 70mm hluboká</t>
  </si>
  <si>
    <t>-1700616269</t>
  </si>
  <si>
    <t>741112003</t>
  </si>
  <si>
    <t>Montáž krabice zapuštěná plastová čtyřhranná</t>
  </si>
  <si>
    <t>-1314290750</t>
  </si>
  <si>
    <t>Montáž krabic elektroinstalačních bez napojení na trubky a lišty, demontáže a montáže víčka a přístroje protahovacích nebo odbočných zapuštěných plastových čtyřhranných</t>
  </si>
  <si>
    <t>91213.11R</t>
  </si>
  <si>
    <t>krabice pod omítku PVC odbočná čtvercová 230-250 x 170-200mm s víčkem</t>
  </si>
  <si>
    <t>-670601141</t>
  </si>
  <si>
    <t>71</t>
  </si>
  <si>
    <t>741110401.14R</t>
  </si>
  <si>
    <t>Montáž instalačních kanálů šířky 120-210 plastových dvoukomorových v katedře učitele pro osazení zásuvek</t>
  </si>
  <si>
    <t>1074438385</t>
  </si>
  <si>
    <t>72</t>
  </si>
  <si>
    <t>34571221.01R</t>
  </si>
  <si>
    <t>kanál elektroinstalační hranatý PVC š.120-170mm dvoukomorový</t>
  </si>
  <si>
    <t>-1432743464</t>
  </si>
  <si>
    <t>73</t>
  </si>
  <si>
    <t>34571221.02R</t>
  </si>
  <si>
    <t>kryt odbočný kanálu elektroinstalační hranatý PVC š.120-170mm</t>
  </si>
  <si>
    <t>-498566073</t>
  </si>
  <si>
    <t>74</t>
  </si>
  <si>
    <t>34571221.03R</t>
  </si>
  <si>
    <t>kryt spojovací kanálu elektroinstalační hranatý PVC š.120-170mm</t>
  </si>
  <si>
    <t>237449357</t>
  </si>
  <si>
    <t>75</t>
  </si>
  <si>
    <t>34571221.08R</t>
  </si>
  <si>
    <t>kryt koncový kanálu elektroinstalační hranatý PVC š.120-170mm</t>
  </si>
  <si>
    <t>445402480</t>
  </si>
  <si>
    <t>76</t>
  </si>
  <si>
    <t>34571221.07R</t>
  </si>
  <si>
    <t>přepážka stíněná 60 kanálu elektroinstalačního hranatého PVC 160x65,90x55mm</t>
  </si>
  <si>
    <t>1577233745</t>
  </si>
  <si>
    <t>77</t>
  </si>
  <si>
    <t>741110402.03R</t>
  </si>
  <si>
    <t>Montáž otvorů do bočních stěn instalačních kanálů plastových dvoukomorových u podlahy vyfrézováním</t>
  </si>
  <si>
    <t>-926780069</t>
  </si>
  <si>
    <t xml:space="preserve">Montáž otvorů do bočních stěn instalačních kanálů plastových dvoukomorových u podlahy pro prostup silnoproudé kabeláže do žákovských lavic a katedry s rozměřením budoucího rozestavení lavic a katedry </t>
  </si>
  <si>
    <t>78</t>
  </si>
  <si>
    <t>741122122.01R</t>
  </si>
  <si>
    <t>Montáž kabel Cu plný kulatý žíla 3x1,5 až 6 mm2 pevně se zatažením (např. CYKY) ve ztížených podmínkách</t>
  </si>
  <si>
    <t>1585863863</t>
  </si>
  <si>
    <t>Montáž kabelů měděných bez ukončení uložených v trubkách, žlabech, pevně, zatažených plných kulatých nebo bezhalogenových (např. CYKY) počtu a průřezu žil 3x1,5 až 6 mm2, ve ztížených podmínkách prostupů studentských a učitelských pracovišť učeben, kabinetů</t>
  </si>
  <si>
    <t>79</t>
  </si>
  <si>
    <t>34111036</t>
  </si>
  <si>
    <t>kabel instalační jádro Cu plné izolace PVC plášť PVC 450/750V (CYKY) 3x2,5mm2</t>
  </si>
  <si>
    <t>75291081</t>
  </si>
  <si>
    <t>80</t>
  </si>
  <si>
    <t>741120301</t>
  </si>
  <si>
    <t>Montáž vodič Cu izolovaný plný a laněný s PVC pláštěm žíla 0,55 až 16 mm2 pevně (např. CY, CHAH-V)</t>
  </si>
  <si>
    <t>-291726837</t>
  </si>
  <si>
    <t>Montáž vodičů izolovaných měděných bez ukončení uložených pevně plných a laněných s PVC pláštěm, bezhalogenových, ohniodolných (např. CY, CHAH-V) průřezu žíly 0,55 až 16 mm2</t>
  </si>
  <si>
    <t>81</t>
  </si>
  <si>
    <t>34140826.01R</t>
  </si>
  <si>
    <t>vodič dopl.pospojování zeleno/žlutý jádro Cu plné izolace PVC 450/750V (H07V-U) 1x6mm2</t>
  </si>
  <si>
    <t>-652198319</t>
  </si>
  <si>
    <t>82</t>
  </si>
  <si>
    <t>741110053.01R</t>
  </si>
  <si>
    <t>Montáž trubka plastová ohebná D 20-40 mm uložená v podlaze s upevněním pomocí ocel.pásků</t>
  </si>
  <si>
    <t>273841901</t>
  </si>
  <si>
    <t>83</t>
  </si>
  <si>
    <t>1240750.01R</t>
  </si>
  <si>
    <t>trubka elektroinstalační ohebná z PVC 1240 750N 40/31,2mm</t>
  </si>
  <si>
    <t>-1581138092</t>
  </si>
  <si>
    <t>84</t>
  </si>
  <si>
    <t>1100321250.01R</t>
  </si>
  <si>
    <t>trubka elektroinstalační ohebná ocelová 1250N 32/26,7mm s hustým rýhováním pro odstínění a uložení silových kabelů v podlaze</t>
  </si>
  <si>
    <t>-1993430796</t>
  </si>
  <si>
    <t>85</t>
  </si>
  <si>
    <t>741311807.01R</t>
  </si>
  <si>
    <t>Demontáž stávající silnoproudé elektroinstalace bez zachování funkčnostii</t>
  </si>
  <si>
    <t>-1091991069</t>
  </si>
  <si>
    <t>Demontáž stávající silnoproudé nepotřebné elektroinstalace bez zachování funkčnostii v odborné učebně, kabinetu a místnostech souvisejících se stavebními pracemi. Vyhledání svorek napájení okruhů obvodů zásuvek, svítidel a ostatní elekrtoinstalace. Bezpečné odpojení se zajištěním trvalého odpojení. Demontáž kabelů, krabic, přístrojů a svítidel. Odvoz a zajištění uložení demontovaných prvků v odběrovém místě elektroodpadů.</t>
  </si>
  <si>
    <t>86</t>
  </si>
  <si>
    <t>741311807.02R</t>
  </si>
  <si>
    <t>Demontáž stávající silnoproudé elektroinstalace se zachováním funkčnosti v přilehlých místnostech bez stavebních úprav</t>
  </si>
  <si>
    <t>1852567909</t>
  </si>
  <si>
    <t>Demontáž stávající silnoproudé elektroinstalace se zachováním funkčnostii v přilehlých místnostech bez stavebních úprav sousedících k odborné učebně, kabinetu a místnostech souvisejících se stavebními pracemi. Vyhledání svorek napájení okruhů obvodů zásuvek, svítidel a ostatní elekrtoinstalace. Bezpečné odpojení se zajištěním dočasného odpojení. Přepojení  kabelů, krabic, přístrojů a svítidel aby v místnostech bez stavebních úprav byla zachována funkční elektroinstalace.</t>
  </si>
  <si>
    <t>87</t>
  </si>
  <si>
    <t>741311807.12R</t>
  </si>
  <si>
    <t>Vytvoření označovacích popisových polí do zásuvek</t>
  </si>
  <si>
    <t>1151654584</t>
  </si>
  <si>
    <t>88</t>
  </si>
  <si>
    <t>311807.12R</t>
  </si>
  <si>
    <t>materiál pro výrobu označovacích polí</t>
  </si>
  <si>
    <t>505955742</t>
  </si>
  <si>
    <t>89</t>
  </si>
  <si>
    <t>021055.01R</t>
  </si>
  <si>
    <t>Montáž kabelových příchytek  průměru do 40 mm s vyvrtáním otvoru do stěny</t>
  </si>
  <si>
    <t>-1317411464</t>
  </si>
  <si>
    <t>Montáž příchytek pro kabely dřevěných nebo plastových kovových, průměru do 40 mm s vyvrtáním otvoru do stěny</t>
  </si>
  <si>
    <t>90</t>
  </si>
  <si>
    <t>35432541</t>
  </si>
  <si>
    <t>příchytka kabelová 14-28mm</t>
  </si>
  <si>
    <t>-399953148</t>
  </si>
  <si>
    <t>91</t>
  </si>
  <si>
    <t>741811011</t>
  </si>
  <si>
    <t>Kontrola rozvaděč nn silový hmotnosti do 200 kg</t>
  </si>
  <si>
    <t>1217321901</t>
  </si>
  <si>
    <t>Zkoušky a prohlídky rozvodných zařízení kontrola rozváděčů nn, (1 pole) silových, hmotnosti do 200 kg</t>
  </si>
  <si>
    <t>92</t>
  </si>
  <si>
    <t>01002000.05R</t>
  </si>
  <si>
    <t>Denní doprava pracovníků na pracoviště</t>
  </si>
  <si>
    <t>soub</t>
  </si>
  <si>
    <t>-917244236</t>
  </si>
  <si>
    <t>741.02</t>
  </si>
  <si>
    <t>nový silový přívod z rozvaděče na chodbě  do rozvaděče v učebně</t>
  </si>
  <si>
    <t>93</t>
  </si>
  <si>
    <t>741122642.01R</t>
  </si>
  <si>
    <t>Montáž kabel Cu plný kulatý žíla 5x4 až 6 mm2 uložený pevně (např. CYKY) ve ztížených podmínkách</t>
  </si>
  <si>
    <t>-508840031</t>
  </si>
  <si>
    <t>Montáž kabelů měděných bez ukončení uložených pevně plných kulatých nebo bezhalogenových (např. CYKY) počtu a průřezu žil 5x4 až 6 mm2 ve ztížených podmínkách stropních podhledů a stávajících tras školy.</t>
  </si>
  <si>
    <t>94</t>
  </si>
  <si>
    <t>34111100.01R</t>
  </si>
  <si>
    <t>kabel instalační jádro Cu plné izolace PVC plášť PVC bez barev.pruhu 450/750V (CYKY) 5x6mm2</t>
  </si>
  <si>
    <t>-1366036453</t>
  </si>
  <si>
    <t>95</t>
  </si>
  <si>
    <t>741120301.01R</t>
  </si>
  <si>
    <t xml:space="preserve">Montáž vodič Cu izolovaný plný a laněný s PVC pláštěm žíla 0,55-16 mm2 pevně (např. CY, CHAH-V) ve ztížených podmínkách </t>
  </si>
  <si>
    <t>1286646938</t>
  </si>
  <si>
    <t>Montáž vodičů izolovaných měděných bez ukončení uložených pevně plných a laněných s PVC pláštěm, bezhalogenových, ohniodolných (např. CY, CHAH-V) průřezu žíly 0,55 až 16 mm2 ve ztížených podmínkách stropních podhledů a stávajících tras školy.</t>
  </si>
  <si>
    <t>96</t>
  </si>
  <si>
    <t>34141028.01R</t>
  </si>
  <si>
    <t>vodič propojovací flexibilní jádro Cu lanované izolace PVC zeleno/žlutý 450/750V (H07V-K) 1x10mm2</t>
  </si>
  <si>
    <t>-66300459</t>
  </si>
  <si>
    <t>97</t>
  </si>
  <si>
    <t>741320175</t>
  </si>
  <si>
    <t>Montáž jističů třípólových nn do 63 A ve skříni se zapojením vodičů</t>
  </si>
  <si>
    <t>1562716620</t>
  </si>
  <si>
    <t>Montáž jističů se zapojením vodičů třípólových nn do 63 A ve skříni</t>
  </si>
  <si>
    <t>98</t>
  </si>
  <si>
    <t>35822173.03R</t>
  </si>
  <si>
    <t>jistič 3-pólový 25 A vypínací charakteristika C vypínací schopnost 10 kA</t>
  </si>
  <si>
    <t>206098592</t>
  </si>
  <si>
    <t>99</t>
  </si>
  <si>
    <t>20230800.62R</t>
  </si>
  <si>
    <t xml:space="preserve">Úprava lišt kovových DIN a krytů ve stávajícím rozvaděči školy pro osazení hl.jističe sil.přívodu do učebny </t>
  </si>
  <si>
    <t>1713109255</t>
  </si>
  <si>
    <t>Úprava lišt kovových DIN a krytů ve stávajícím rozvaděči školy pro osazení hl.jističe sil.přívodu do učebny. Úprava stávajícího rozvaděče.</t>
  </si>
  <si>
    <t>100</t>
  </si>
  <si>
    <t>20230800.63R</t>
  </si>
  <si>
    <t>drobný elektromontážní materiál pro úpravu stávajícího rozvaděče pro osaz hl.jističe učebny</t>
  </si>
  <si>
    <t>-439857580</t>
  </si>
  <si>
    <t>101</t>
  </si>
  <si>
    <t>741130024</t>
  </si>
  <si>
    <t>Ukončení vodič izolovaný do 10 mm2 na svorkovnici</t>
  </si>
  <si>
    <t>-1547794602</t>
  </si>
  <si>
    <t>Ukončení vodičů izolovaných s označením a zapojením na svorkovnici s otevřením a uzavřením krytu, průřezu žíly do 10 mm2</t>
  </si>
  <si>
    <t>102</t>
  </si>
  <si>
    <t>34567026</t>
  </si>
  <si>
    <t>oko kabelové Cu lisovací lehčené 10x6</t>
  </si>
  <si>
    <t>1577024088</t>
  </si>
  <si>
    <t>103</t>
  </si>
  <si>
    <t>741110511</t>
  </si>
  <si>
    <t>Montáž lišta a kanálek vkládací šířky do 60 mm s víčkem</t>
  </si>
  <si>
    <t>1436870477</t>
  </si>
  <si>
    <t>Montáž lišt a kanálků elektroinstalačních se spojkami, ohyby a rohy a s nasunutím do krabic vkládacích s víčkem, šířky do 60 mm</t>
  </si>
  <si>
    <t>104</t>
  </si>
  <si>
    <t>34571002</t>
  </si>
  <si>
    <t>lišta elektroinstalační hranatá PVC 60x40mm</t>
  </si>
  <si>
    <t>2048243460</t>
  </si>
  <si>
    <t>105</t>
  </si>
  <si>
    <t>34571289</t>
  </si>
  <si>
    <t>kryt spojovací k liště elektroinstalační hranaté PVC 60x40mm</t>
  </si>
  <si>
    <t>1500992736</t>
  </si>
  <si>
    <t>106</t>
  </si>
  <si>
    <t>34571207</t>
  </si>
  <si>
    <t>kryt koncový k liště elektroinstalační hranaté PVC 60x40mm</t>
  </si>
  <si>
    <t>-1358045833</t>
  </si>
  <si>
    <t>107</t>
  </si>
  <si>
    <t>741110541</t>
  </si>
  <si>
    <t>Montáž lišta a kanálek - přepážka podélná oddělovací</t>
  </si>
  <si>
    <t>-300182741</t>
  </si>
  <si>
    <t>Montáž lišt a kanálků elektroinstalačních se spojkami, ohyby a rohy a s nasunutím do krabic doplňkových prvků přepážky podélné oddělovací</t>
  </si>
  <si>
    <t>108</t>
  </si>
  <si>
    <t>34571218.31R</t>
  </si>
  <si>
    <t>přepážka 40 pro kanály elektroinstalační  hranaté PVC výšky do 40 mm</t>
  </si>
  <si>
    <t>729213906</t>
  </si>
  <si>
    <t>109</t>
  </si>
  <si>
    <t>1297374287</t>
  </si>
  <si>
    <t>110</t>
  </si>
  <si>
    <t>35432541.01R</t>
  </si>
  <si>
    <t>příchytka kabelová ocelová pozink obdelníková otevírací 35x60mm s ocelovou hmoždinkou a šroubem</t>
  </si>
  <si>
    <t>1221595527</t>
  </si>
  <si>
    <t>111</t>
  </si>
  <si>
    <t>74101010.02R</t>
  </si>
  <si>
    <t>demontáž a zpětná montáž stávajícího chodbového stopního podhledu z minerálních čtverců pro přístup ke kabelovým trasám silnoproudu</t>
  </si>
  <si>
    <t>-1230912873</t>
  </si>
  <si>
    <t>demontáž a zpětná montáž stávajícího chodbového stopního podhledu z hliníkových lamel v šířce 500-1000mm pro přístup ke kabelovým trasám silnoproudu</t>
  </si>
  <si>
    <t>112</t>
  </si>
  <si>
    <t>742920443.01R</t>
  </si>
  <si>
    <t>Mont.ucpávka prostupu kabelového svazku tmelem otvor D 140 mm zaplnění prostupu kabely z 10% stropem tl 150 mm požární odolnost EI 90, včetně osazení požárního štítku a tabulky prostupů</t>
  </si>
  <si>
    <t>-737409201</t>
  </si>
  <si>
    <t>113</t>
  </si>
  <si>
    <t>35920443.01R</t>
  </si>
  <si>
    <t>zpevňující protipožární tmel EI90 těsnění prostupů kabelů a kabelových svazků stěnou/stropem, vč.označ.štítku a minerální vaty</t>
  </si>
  <si>
    <t>-209489458</t>
  </si>
  <si>
    <t>741.03</t>
  </si>
  <si>
    <t>Provozní osvětlení</t>
  </si>
  <si>
    <t>114</t>
  </si>
  <si>
    <t>23168.02R</t>
  </si>
  <si>
    <t>Chránič s nadproudovou ochranou, 10/1N/B/003 , A, 1+N, 10kA, char.B,</t>
  </si>
  <si>
    <t>1574935344</t>
  </si>
  <si>
    <t>115</t>
  </si>
  <si>
    <t>796913103</t>
  </si>
  <si>
    <t>116</t>
  </si>
  <si>
    <t>741372112.06R</t>
  </si>
  <si>
    <t>Montáž svítidlo LED interiérové  přisazené hranaté  přes 0,09 do 0,36 m2 se zapojením vodičů s přípravou</t>
  </si>
  <si>
    <t>-494304167</t>
  </si>
  <si>
    <t>Montáž svítidel s integrovaným zdrojem LED se zapojením vodičů interiérových přisazených stropních hranatých, plochy přes 0,09 do 0,36 m2, s úpravou a prodloužením vývodů, osazení krabice se svorkovnicí na vývod svítidla, zaměření pozice vývodu svítidla, přesun svítidel na lešení se zajištěním proti poškození.</t>
  </si>
  <si>
    <t>117</t>
  </si>
  <si>
    <t>34825011.02R</t>
  </si>
  <si>
    <t>prokognitivní svítidlo vestavné 600x600 mm panel svítidla s LED světelným zdrojem, cirkadiánní účinnost pro zvýšení kognitivního výkonu, vyzařující světlo blízké slunečnímu svitu, 415 – 455 nm (Blue light hazard) vyzařuje světlo max. 10%, 450 – 650 nm vyr</t>
  </si>
  <si>
    <t>-1034477223</t>
  </si>
  <si>
    <t>prokognitivní svítidlo vestavné 600x600 mm panel svítidla s LED světelným zdrojem, cirkadiánní účinnost pro zvýšení kognitivního výkonu, vyzařující světlo blízké slunečnímu svitu, 415 – 455 nm (Blue light hazard) vyzařuje světlo max. 10%, 450 – 650 nm vyrovnané zastoupení všech vlnových délek s max. odchylkou ± 15% (plnospektrální zdroj), 460 – 540 nm bez propadu světelných zdrojů (propad typický pro běžná LED), barevný tón mezi  4400 – 4800 K (denní světlo), index podání barev CRI (Ra) &gt; 91, elektrický příkon max. 80 W, energetická účinnost odpovídající nejnovějším LED technologiím, činitel oslnění UGR &lt; 20, životnost L80  &gt; 45 000 hodin, záruka min. 3 roky. Cena včetně podružného materiálu</t>
  </si>
  <si>
    <t>118</t>
  </si>
  <si>
    <t>741112111</t>
  </si>
  <si>
    <t>Montáž rozvodka nástěnná plastová čtyřhranná vodič D do 4 mm2</t>
  </si>
  <si>
    <t>1012815111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</si>
  <si>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</si>
  <si>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119</t>
  </si>
  <si>
    <t>34571482</t>
  </si>
  <si>
    <t>krabice v uzavřeném provedení PVC s krytím IP 54 čtvercová 100x100mm</t>
  </si>
  <si>
    <t>1661127309</t>
  </si>
  <si>
    <t>120</t>
  </si>
  <si>
    <t>741310231</t>
  </si>
  <si>
    <t>Montáž přepínač (polo)zapuštěný šroubové připojení 5-sériový se zapojením vodičů</t>
  </si>
  <si>
    <t>1607939064</t>
  </si>
  <si>
    <t>Montáž spínačů jedno nebo dvoupólových polozapuštěných nebo zapuštěných se zapojením vodičů šroubové připojení, pro prostředí normální přepínačů, řazení 5-sériových</t>
  </si>
  <si>
    <t>121</t>
  </si>
  <si>
    <t>34539067.01R</t>
  </si>
  <si>
    <t>přepínač sériový, řazení 5, s krytem, bez rámečku bílý</t>
  </si>
  <si>
    <t>1981028249</t>
  </si>
  <si>
    <t>122</t>
  </si>
  <si>
    <t>39060.01R</t>
  </si>
  <si>
    <t>rámeček pro elektroinstaleční přístroje dvojnásobný bílý</t>
  </si>
  <si>
    <t>1965418978</t>
  </si>
  <si>
    <t>123</t>
  </si>
  <si>
    <t>741122122</t>
  </si>
  <si>
    <t>Montáž kabel Cu plný kulatý žíla 3x1,5 až 6 mm2 zatažený v trubkách (např. CYKY)</t>
  </si>
  <si>
    <t>160665905</t>
  </si>
  <si>
    <t>Montáž kabelů měděných bez ukončení uložených v trubkách zatažených plných kulatých nebo bezhalogenových (např. CYKY) počtu a průřezu žil 3x1,5 až 6 mm2</t>
  </si>
  <si>
    <t>124</t>
  </si>
  <si>
    <t>34111030</t>
  </si>
  <si>
    <t>kabel instalační jádro Cu plné izolace PVC plášť PVC 450/750V (CYKY) 3x1,5mm2</t>
  </si>
  <si>
    <t>489722663</t>
  </si>
  <si>
    <t>125</t>
  </si>
  <si>
    <t>-877168333</t>
  </si>
  <si>
    <t>126</t>
  </si>
  <si>
    <t>857889949</t>
  </si>
  <si>
    <t>127</t>
  </si>
  <si>
    <t>741371853.01R</t>
  </si>
  <si>
    <t>Demontáž stávajících svítidel bez zachování funkčnostii v odborné učebně, kabinetu</t>
  </si>
  <si>
    <t>-105735625</t>
  </si>
  <si>
    <t>a místnostech souvisejících se stavebními pracemi. Vyhledání svorek napájení okruhů  svítidel a ostatní. Bezpečné odpojení se zajištěním trvalého odpojení. Demontáž kabelů, krabic, přístrojů a svítidel. Odvoz a zajištění uložení demontovaných prvků v odběrovém místě elektroodpadů.</t>
  </si>
  <si>
    <t>741.04</t>
  </si>
  <si>
    <t>stínící technika</t>
  </si>
  <si>
    <t>128</t>
  </si>
  <si>
    <t>-855836454</t>
  </si>
  <si>
    <t>129</t>
  </si>
  <si>
    <t>-742709847</t>
  </si>
  <si>
    <t>130</t>
  </si>
  <si>
    <t>741122142</t>
  </si>
  <si>
    <t>Montáž kabel Cu plný kulatý žíla 5x1,5 až 2,5 mm2 zatažený v trubkách (např. CYKY)</t>
  </si>
  <si>
    <t>-645669275</t>
  </si>
  <si>
    <t>Montáž kabelů měděných bez ukončení uložených v trubkách zatažených plných kulatých nebo bezhalogenových (např. CYKY) počtu a průřezu žil 5x1,5 až 2,5 mm2</t>
  </si>
  <si>
    <t>131</t>
  </si>
  <si>
    <t>34111090.01R</t>
  </si>
  <si>
    <t>kabel instalační jádro Cu plné izolace PVC plášť PVC s barevným pruhem 450/750V (CYKY) 5x1,5mm2</t>
  </si>
  <si>
    <t>1369962199</t>
  </si>
  <si>
    <t>132</t>
  </si>
  <si>
    <t>1751076868</t>
  </si>
  <si>
    <t>133</t>
  </si>
  <si>
    <t>493147879</t>
  </si>
  <si>
    <t>134</t>
  </si>
  <si>
    <t>741310221.01R</t>
  </si>
  <si>
    <t>Montáž ovládací tlačítko s ergonomií pro ovládání rolet včetně vysekání, osazení krabice a zapojením</t>
  </si>
  <si>
    <t>-2050765551</t>
  </si>
  <si>
    <t>Montáž spínačů jedno nebo dvoupólových polozapuštěných nebo zapuštěných se zapojením vodičů, pro prostředí normální spínačů, řazení 2-pro žaluzie, včetně vysekání, osazení krabice a zapojením</t>
  </si>
  <si>
    <t>135</t>
  </si>
  <si>
    <t>34539050.01R</t>
  </si>
  <si>
    <t>Ovládací tlačítko dělené s blokováním, s ergonomií  pro ovládání rolet včetně krabice a rámečku bílé</t>
  </si>
  <si>
    <t>1161769391</t>
  </si>
  <si>
    <t>spínač jedno nebo dvoupólový polozapuštěný nebo zapuštěný , pro prostředí normální , řazení 2-pro žaluzie s blokováním, včetně  krabice a rámečku bílé</t>
  </si>
  <si>
    <t>136</t>
  </si>
  <si>
    <t>107870177</t>
  </si>
  <si>
    <t>137</t>
  </si>
  <si>
    <t>-1805650097</t>
  </si>
  <si>
    <t>138</t>
  </si>
  <si>
    <t>741310221.02R</t>
  </si>
  <si>
    <t>Montáž odrušovacího členu pro ovládání stínící techniky se zapojením</t>
  </si>
  <si>
    <t>1782768062</t>
  </si>
  <si>
    <t>139</t>
  </si>
  <si>
    <t>34539050.02R</t>
  </si>
  <si>
    <t>odrušovací člen potlačení elektromagnetického rušení spínání motorů stínící techniky tříkanálový</t>
  </si>
  <si>
    <t>-1011267284</t>
  </si>
  <si>
    <t>742</t>
  </si>
  <si>
    <t>Elektroinstalace - slaboproud</t>
  </si>
  <si>
    <t>742.1</t>
  </si>
  <si>
    <t>slaboproudé rozvody v učebně, kabinetu</t>
  </si>
  <si>
    <t>140</t>
  </si>
  <si>
    <t>742124005</t>
  </si>
  <si>
    <t>Montáž kabelů datových FTP, UTP, STP ukončení kabelu konektorem</t>
  </si>
  <si>
    <t>1742264326</t>
  </si>
  <si>
    <t>141</t>
  </si>
  <si>
    <t>37452030</t>
  </si>
  <si>
    <t>prvek ukončovací datového rozvodu keystone 1xRJ45 UTP Cat6 samořezný kabelová pojistka</t>
  </si>
  <si>
    <t>-780429138</t>
  </si>
  <si>
    <t>142</t>
  </si>
  <si>
    <t>20230800.05R</t>
  </si>
  <si>
    <t>Montáž formy kabelů datových FTP, UTP, STP s odizolováním a přípravou vodičů pro zapojení</t>
  </si>
  <si>
    <t>76363744</t>
  </si>
  <si>
    <t>143</t>
  </si>
  <si>
    <t>20230800.06R</t>
  </si>
  <si>
    <t>Montáž datové zásuvky 1xRJ45 se zapojením vodičů do keystonu</t>
  </si>
  <si>
    <t>1316513000</t>
  </si>
  <si>
    <t>144</t>
  </si>
  <si>
    <t>37451183.04R</t>
  </si>
  <si>
    <t>modul datové zásuvky 1xRJ45 osazený keystonem UTP Cat6 v boxu na povrch</t>
  </si>
  <si>
    <t>-1119452073</t>
  </si>
  <si>
    <t>145</t>
  </si>
  <si>
    <t>20230800.07R</t>
  </si>
  <si>
    <t>modul datové zásuvky Cat6 1xRJ45 22,5x45 beznástrojová se zapojením otočením</t>
  </si>
  <si>
    <t>1236039453</t>
  </si>
  <si>
    <t>146</t>
  </si>
  <si>
    <t>20230800.08R</t>
  </si>
  <si>
    <t>Montáž datové zásuvky 2xRJ45 se zapojením vodičů do kystonu</t>
  </si>
  <si>
    <t>1473736404</t>
  </si>
  <si>
    <t>147</t>
  </si>
  <si>
    <t>37451183.01R</t>
  </si>
  <si>
    <t>modul datové zásuvky 2xRJ45 osazený keystonem s náklonem 45° včetně masky a krytu UTP Cat6</t>
  </si>
  <si>
    <t>-915268613</t>
  </si>
  <si>
    <t>148</t>
  </si>
  <si>
    <t>20230800.10R</t>
  </si>
  <si>
    <t>Montáž kabelů datových FTP, UTP, STP pro vnitřní rozvody pevně do počtu žil 15</t>
  </si>
  <si>
    <t>127184937</t>
  </si>
  <si>
    <t>149</t>
  </si>
  <si>
    <t>20230800.11R</t>
  </si>
  <si>
    <t>kabel datový jádro Cu plné plášť LSOH (U/UTP) kategorie 6 Dca-s2,d2,a1</t>
  </si>
  <si>
    <t>774410068</t>
  </si>
  <si>
    <t>150</t>
  </si>
  <si>
    <t>20230800.12R</t>
  </si>
  <si>
    <t>Certifikační měření metalického segmentu s vyhotovením certifikačního protokolu</t>
  </si>
  <si>
    <t>-1118534352</t>
  </si>
  <si>
    <t>Montáž strukturované kabeláže centrifikační měření segmentu metalického s vyhotovením protokolu</t>
  </si>
  <si>
    <t>151</t>
  </si>
  <si>
    <t>742330034</t>
  </si>
  <si>
    <t>Montáž patch panelu 24 portů neosazeného</t>
  </si>
  <si>
    <t>-2128536976</t>
  </si>
  <si>
    <t>Montáž strukturované kabeláže příslušenství a ostatní práce k rozvaděčům patch panelu 24 portů neosazeného</t>
  </si>
  <si>
    <t>152</t>
  </si>
  <si>
    <t>37451125</t>
  </si>
  <si>
    <t>patch panel neosazený kabelové pojistky 1U 24 portů 19" STP</t>
  </si>
  <si>
    <t>-1321593902</t>
  </si>
  <si>
    <t>153</t>
  </si>
  <si>
    <t>742330004.10R</t>
  </si>
  <si>
    <t>Montáž krytu zaslepovacího do zásuvkové sestavy</t>
  </si>
  <si>
    <t>740041503</t>
  </si>
  <si>
    <t>154</t>
  </si>
  <si>
    <t>374330004.10R</t>
  </si>
  <si>
    <t>kryt zaslepovací 1MOD 22,5x45</t>
  </si>
  <si>
    <t>1000059109</t>
  </si>
  <si>
    <t>155</t>
  </si>
  <si>
    <t>01002000.01R</t>
  </si>
  <si>
    <t>součinnost s IT technikem školy, upřesnění úpravy, přemístění a demontáže stávajících datových rozvodů</t>
  </si>
  <si>
    <t>-1715062148</t>
  </si>
  <si>
    <t>Ostatní náklady související s provozem - součinnost s IT technikem školy, upřesnění úpravy, přemístění a demontáže stávajících datových rozvodů</t>
  </si>
  <si>
    <t>156</t>
  </si>
  <si>
    <t>742330004.01R</t>
  </si>
  <si>
    <t>Montáž vnitřní konstrukce datového rozvaděče v katedře pro osazení patch panelu do 20U</t>
  </si>
  <si>
    <t>1227174062</t>
  </si>
  <si>
    <t>157</t>
  </si>
  <si>
    <t>374330004.01R</t>
  </si>
  <si>
    <t>vnitřní konstrukce datov.rozv. do katedry do 20U 19" pro upevnění patch panelu</t>
  </si>
  <si>
    <t>-945110928</t>
  </si>
  <si>
    <t>158</t>
  </si>
  <si>
    <t>742110161</t>
  </si>
  <si>
    <t>Montáž spony pro uchycení kabelů pro slaboproud</t>
  </si>
  <si>
    <t>-418897755</t>
  </si>
  <si>
    <t>Montáž kabelového žlabu spony pro uchycení kabelů</t>
  </si>
  <si>
    <t>159</t>
  </si>
  <si>
    <t>-1719142933</t>
  </si>
  <si>
    <t>160</t>
  </si>
  <si>
    <t>742110002</t>
  </si>
  <si>
    <t>Montáž trubek pro slaboproud plastových ohebných uložených pod omítku</t>
  </si>
  <si>
    <t>-1012251341</t>
  </si>
  <si>
    <t>Montáž trubek elektroinstalačních plastových ohebných uložených pod omítku</t>
  </si>
  <si>
    <t>161</t>
  </si>
  <si>
    <t>742110005</t>
  </si>
  <si>
    <t>Montáž trubek pro slaboproud plastových ohebných uložených v podlaze</t>
  </si>
  <si>
    <t>617087670</t>
  </si>
  <si>
    <t>Montáž trubek elektroinstalačních plastových ohebných uložených v podlaze</t>
  </si>
  <si>
    <t>162</t>
  </si>
  <si>
    <t>1225750.01R</t>
  </si>
  <si>
    <t>trubka elektroinstalační ohebná z PVC 1225 750N 25/18,3mm</t>
  </si>
  <si>
    <t>1928476497</t>
  </si>
  <si>
    <t>163</t>
  </si>
  <si>
    <t>1545017538</t>
  </si>
  <si>
    <t>164</t>
  </si>
  <si>
    <t>742110202</t>
  </si>
  <si>
    <t>Montáž podlahových krabic pro slaboproud do mazaniny</t>
  </si>
  <si>
    <t>882627413</t>
  </si>
  <si>
    <t>Montáž podlahových krabic montovaných do mazaniny</t>
  </si>
  <si>
    <t>165</t>
  </si>
  <si>
    <t>34571676</t>
  </si>
  <si>
    <t>sada nivelační pro podlahové krabice</t>
  </si>
  <si>
    <t>sada</t>
  </si>
  <si>
    <t>-476954457</t>
  </si>
  <si>
    <t>166</t>
  </si>
  <si>
    <t>34571665</t>
  </si>
  <si>
    <t>adaptér montážní pro podlahové krabice do betonové podlahy 16/24 modulů</t>
  </si>
  <si>
    <t>-1831913729</t>
  </si>
  <si>
    <t>167</t>
  </si>
  <si>
    <t>34571661</t>
  </si>
  <si>
    <t>krabice univerzální instalační do betonové podlahy 55 - 150mm</t>
  </si>
  <si>
    <t>1305994311</t>
  </si>
  <si>
    <t>168</t>
  </si>
  <si>
    <t>34571662</t>
  </si>
  <si>
    <t>sada zvyšovací pro univerzální instalační krabici do betonové podlahy</t>
  </si>
  <si>
    <t>-877229613</t>
  </si>
  <si>
    <t>169</t>
  </si>
  <si>
    <t>742110271</t>
  </si>
  <si>
    <t>Montáž víka k vestavbě přístrojové jednotky k podlahovým krabicím pro slaboproud</t>
  </si>
  <si>
    <t>1551098114</t>
  </si>
  <si>
    <t>Montáž příslušenství ke krabicím montážního víka k vestavbě přístrojové jednotky</t>
  </si>
  <si>
    <t>170</t>
  </si>
  <si>
    <t>742110275</t>
  </si>
  <si>
    <t>Montáž upevňovacího límce pro podlahovou krabici do montované konstrukce pro slaboproud</t>
  </si>
  <si>
    <t>1138108585</t>
  </si>
  <si>
    <t>Montáž příslušenství ke krabicím upevňovacího límce pro podlahovou krabici do montované konstukce</t>
  </si>
  <si>
    <t>171</t>
  </si>
  <si>
    <t>742110504</t>
  </si>
  <si>
    <t>Montáž krabic pro slaboproud zapuštěných plastových odbočných kruhových s víčkem</t>
  </si>
  <si>
    <t>349779009</t>
  </si>
  <si>
    <t>Montáž krabic elektroinstalačních s víčkem zapuštěných plastových odbočných kruhových</t>
  </si>
  <si>
    <t>172</t>
  </si>
  <si>
    <t>742110505</t>
  </si>
  <si>
    <t>Montáž krabic pro slaboproud zapuštěných plastových odbočných čtyřhranných s víčkem</t>
  </si>
  <si>
    <t>-449740939</t>
  </si>
  <si>
    <t>Montáž krabic elektroinstalačních s víčkem zapuštěných plastových odbočných čtyřhranných</t>
  </si>
  <si>
    <t>173</t>
  </si>
  <si>
    <t>1890940613</t>
  </si>
  <si>
    <t>174</t>
  </si>
  <si>
    <t>-1114209986</t>
  </si>
  <si>
    <t>175</t>
  </si>
  <si>
    <t>39059.01R</t>
  </si>
  <si>
    <t>rámeček pro elektroinstalační přístroje jednonásobný bílý</t>
  </si>
  <si>
    <t>2034587156</t>
  </si>
  <si>
    <t>176</t>
  </si>
  <si>
    <t>742313042.02R</t>
  </si>
  <si>
    <t xml:space="preserve">Montáž sada propojovací kabeláže pro připojení ovládání výsuvu LCD z katedry do řady žákovských lavic </t>
  </si>
  <si>
    <t>-1294998438</t>
  </si>
  <si>
    <t>Montáž sada propojovací pro připojení ovládání výsuvu LCD z katedry do řady žákovských lavic. Vyvedeno do každé řady lavic z katedry.</t>
  </si>
  <si>
    <t>177</t>
  </si>
  <si>
    <t>37451185.02R</t>
  </si>
  <si>
    <t xml:space="preserve">sada propojovací kabeláže pro připojení ovládání výsuvu LCD z katedry do řady žákovských lavic </t>
  </si>
  <si>
    <t>-1097265049</t>
  </si>
  <si>
    <t>sada propojovací pro připojení ovládání výsuvu LCD z katedry do řady žákovských lavic. Kabel UTP, koncovka keyston RJ-45 samice v katedře, lisovací konektor samec RJ-45 pro každou řadu  lavic samostatně</t>
  </si>
  <si>
    <t>178</t>
  </si>
  <si>
    <t>742410801</t>
  </si>
  <si>
    <t>Demontáž reproduktoru podhledového nebo nástěnného nebo směrového</t>
  </si>
  <si>
    <t>1696417109</t>
  </si>
  <si>
    <t>Demontáž rozhlasu reproduktoru podhledového, nástěnného, směrového</t>
  </si>
  <si>
    <t>179</t>
  </si>
  <si>
    <t>742410801.02R</t>
  </si>
  <si>
    <t>Zajištění vodičů po demontáž reproduktoru proti poškození a zaizolování proti zkratu</t>
  </si>
  <si>
    <t>870133606</t>
  </si>
  <si>
    <t>180</t>
  </si>
  <si>
    <t>742410063.01R</t>
  </si>
  <si>
    <t>Zhotovení upevňovacích bodů vyvrtáním pro montáž reproduktoru nástěnného rozhlasu</t>
  </si>
  <si>
    <t>-555981114</t>
  </si>
  <si>
    <t>181</t>
  </si>
  <si>
    <t>742410063</t>
  </si>
  <si>
    <t>Montáž reproduktoru nástěnného rozhlasu</t>
  </si>
  <si>
    <t>672520932</t>
  </si>
  <si>
    <t>Montáž rozhlasu reproduktoru nástěnného</t>
  </si>
  <si>
    <t>182</t>
  </si>
  <si>
    <t>MAT10063.01R</t>
  </si>
  <si>
    <t>sada upevňovacích prvků pro montáž reproduktoru</t>
  </si>
  <si>
    <t>1825683777</t>
  </si>
  <si>
    <t>183</t>
  </si>
  <si>
    <t>742410121.01R</t>
  </si>
  <si>
    <t>Demontáž regulátoru hlasitosti rozhlasu</t>
  </si>
  <si>
    <t>68056504</t>
  </si>
  <si>
    <t>184</t>
  </si>
  <si>
    <t>742410121</t>
  </si>
  <si>
    <t>Montáž regulátoru hlasitosti rozhlasu</t>
  </si>
  <si>
    <t>-1217306960</t>
  </si>
  <si>
    <t>Montáž rozhlasu regulátoru hlasitosti</t>
  </si>
  <si>
    <t>185</t>
  </si>
  <si>
    <t>742410201.01R</t>
  </si>
  <si>
    <t>Kontrola funkčnosti  rozhlasu před demontáží a po zpětné montáži se zástupcem školy</t>
  </si>
  <si>
    <t>-1283694552</t>
  </si>
  <si>
    <t>186</t>
  </si>
  <si>
    <t>742410801.01R</t>
  </si>
  <si>
    <t>přesun do a z dočasného skladu, skladování demont.reproduktoru po dobu stavebních prací, s ochranou proti poškození</t>
  </si>
  <si>
    <t>-206076554</t>
  </si>
  <si>
    <t>187</t>
  </si>
  <si>
    <t>742420121.02R</t>
  </si>
  <si>
    <t>Demontáž telefonní zásuvky se záchováním původního telefonního vedení</t>
  </si>
  <si>
    <t>1135319313</t>
  </si>
  <si>
    <t>188</t>
  </si>
  <si>
    <t>742420121.04R</t>
  </si>
  <si>
    <t>Montáž telefonní zásuvky na původní telef.vedení</t>
  </si>
  <si>
    <t>-1376686345</t>
  </si>
  <si>
    <t>189</t>
  </si>
  <si>
    <t>742330801.01R</t>
  </si>
  <si>
    <t>Demontáž stávajících slaboproudých rozvodů bez zachování funkčnostii</t>
  </si>
  <si>
    <t>-1948849326</t>
  </si>
  <si>
    <t>Demontáž stávajících silnoproudých rozvodů bez zachování funkčnostii v odborné učebně, kabinetu a místnostech souvisejících se stavebními pracemi. Vyhledání a odpojení dle vyjádření IT technika školy.  Bezpečné odpojení se zajištěním trvalého odpojení. Demontáž kabelů, krabic, přístrojů. Odvoz a zajištění uložení demontovaných prvků v odběrovém místě elektroodpadů.</t>
  </si>
  <si>
    <t>190</t>
  </si>
  <si>
    <t>742330801.02R</t>
  </si>
  <si>
    <t>Demontáž stávajících slaboproudých rozvodů  se zachováním funkčnosti v přilehlých místnostech bez stavebních úprav</t>
  </si>
  <si>
    <t>-1273581096</t>
  </si>
  <si>
    <t>Demontáž stávajících slaboproudých rozvodů se zachováním funkčnostii v přilehlých místnostech bez stavebních úprav sousedících k odborné učebně, kabinetu a místnostech souvisejících se stavebními pracemi.  Bezpečné odpojení se zajištěním dočasného odpojení dle doporučení IT technika školy. Přepojení  kabelů, krabic aby v místnostech bez stavebních úprav byla zachována funkční slaboproudá instalace.</t>
  </si>
  <si>
    <t>742.2</t>
  </si>
  <si>
    <t>Nový LAN  přívod do učebny z aktivního prvku školy</t>
  </si>
  <si>
    <t>191</t>
  </si>
  <si>
    <t>-746999215</t>
  </si>
  <si>
    <t>192</t>
  </si>
  <si>
    <t>20230800.15R</t>
  </si>
  <si>
    <t>modul datové zásuvky Cat6A 1xRJ45 22,5x45 beznástrojová se zapojením otočením</t>
  </si>
  <si>
    <t>-1840828941</t>
  </si>
  <si>
    <t>193</t>
  </si>
  <si>
    <t>20230800.70R</t>
  </si>
  <si>
    <t>Zatažení připraveného LAN přívodu z jiného projektu konektivity školy s úpravou zapojení v datovém rozvaděči v učebně</t>
  </si>
  <si>
    <t>-573552017</t>
  </si>
  <si>
    <t>194</t>
  </si>
  <si>
    <t>20230800.71R</t>
  </si>
  <si>
    <t>Drobný montážní materiál zatažení  LAN přívodu připraveného z jiného projektu konektivity školy</t>
  </si>
  <si>
    <t>2070311693</t>
  </si>
  <si>
    <t>195</t>
  </si>
  <si>
    <t>20230800.58R</t>
  </si>
  <si>
    <t>součinnost s IT technikem školy, pro realizaci tras LAN přívodu</t>
  </si>
  <si>
    <t>-1958770572</t>
  </si>
  <si>
    <t>196</t>
  </si>
  <si>
    <t>-384098997</t>
  </si>
  <si>
    <t>197</t>
  </si>
  <si>
    <t>742110003</t>
  </si>
  <si>
    <t>Montáž trubek pro slaboproud plastových ohebných uložených volně na příchytky</t>
  </si>
  <si>
    <t>704763231</t>
  </si>
  <si>
    <t>Montáž trubek elektroinstalačních plastových ohebných uložených volně na příchytky</t>
  </si>
  <si>
    <t>198</t>
  </si>
  <si>
    <t>-452338833</t>
  </si>
  <si>
    <t>199</t>
  </si>
  <si>
    <t>1232750.01R</t>
  </si>
  <si>
    <t>trubka elektroinstalační ohebná z PVC 1232 750N 32/24,3mm</t>
  </si>
  <si>
    <t>-315199334</t>
  </si>
  <si>
    <t>200</t>
  </si>
  <si>
    <t>-806904681</t>
  </si>
  <si>
    <t>201</t>
  </si>
  <si>
    <t>-336310703</t>
  </si>
  <si>
    <t>202</t>
  </si>
  <si>
    <t>1569730642</t>
  </si>
  <si>
    <t>203</t>
  </si>
  <si>
    <t>-1555228302</t>
  </si>
  <si>
    <t>0100</t>
  </si>
  <si>
    <t>204</t>
  </si>
  <si>
    <t>01002000.03R</t>
  </si>
  <si>
    <t>Ostatní náklady související s provozem - součinnost  s dodavatelem nábytku při montáži el.inst.přístrojů</t>
  </si>
  <si>
    <t>-139066018</t>
  </si>
  <si>
    <t>Ostatní náklady související s provozem - součinnost  s dodavatelem nábytku při montáži el.inst.přístrojů, krabic, kabeláže, otvorů průchodů kabeláže v lavicích, katedře a učitelských stolů</t>
  </si>
  <si>
    <t>205</t>
  </si>
  <si>
    <t>01002001.03R</t>
  </si>
  <si>
    <t>součinnost  s dodavatelem nábytku při montáži el.inst.přístrojů</t>
  </si>
  <si>
    <t>1778695902</t>
  </si>
  <si>
    <t>206</t>
  </si>
  <si>
    <t>01002000.13R</t>
  </si>
  <si>
    <t>Ostatní náklady související s provozem - součinnost  s dodavatelem bouracích prací  při demontáži el.rozvodů</t>
  </si>
  <si>
    <t>1348367330</t>
  </si>
  <si>
    <t>Ostatní náklady související s provozem - součinnost  s dodavatelem bouracích prací  při demontáži el.rozvodů, se zajištěním stáv.okruhů</t>
  </si>
  <si>
    <t>207</t>
  </si>
  <si>
    <t>01002000.04R</t>
  </si>
  <si>
    <t>Zadání do výroby  a kontrola rozvaděče pro učebnu, vč. dokumentace a zkoušek výrobce</t>
  </si>
  <si>
    <t>-1031655342</t>
  </si>
  <si>
    <t>Dodávka zadávací dokumentace výrobci, zkoušky, měření a prohlídka kontrola rozváděče nn u výrobce s vystavením výrobní dokumentace s kusovou zkouškou a štítkem rozvaděče.</t>
  </si>
  <si>
    <t>208</t>
  </si>
  <si>
    <t>01002000.06R</t>
  </si>
  <si>
    <t>Zkoušky a ostatní měření potřebné pro vypracování revize elektrických VTZ</t>
  </si>
  <si>
    <t>1010508052</t>
  </si>
  <si>
    <t>Zkoušky a ostatní měření potřebné pro vypracování revize VTZ</t>
  </si>
  <si>
    <t>209</t>
  </si>
  <si>
    <t>01002000.07R</t>
  </si>
  <si>
    <t xml:space="preserve">Vypracování revize elektrických VTZ </t>
  </si>
  <si>
    <t>-1275449216</t>
  </si>
  <si>
    <t>210</t>
  </si>
  <si>
    <t>01002000.16R</t>
  </si>
  <si>
    <t>Vypracování dokumentace skutečného provedení elektroinstalace stavby s použitím prováděcí dokumentace</t>
  </si>
  <si>
    <t>-790377131</t>
  </si>
  <si>
    <t>211</t>
  </si>
  <si>
    <t>01002001.09R</t>
  </si>
  <si>
    <t>ohlášení, konzultace, prohlídka inspektora Technické Inspekce ČR po zhotovení elektroinstalací a žádost o vydání stanoviska zhodnocení bezpečného provozu vyhrazených tech.zařízení, organizací Technické Inspekce ČR</t>
  </si>
  <si>
    <t>-1933059091</t>
  </si>
  <si>
    <t>61-2,3 - ZŠ Ivanovice na Hané - Jazyková učebna dv. č. 39 a kabinet jazykové učebny</t>
  </si>
  <si>
    <t>61.2.1 - jazyková učebna dv. č. 39 - stavba</t>
  </si>
  <si>
    <t>-2101293292</t>
  </si>
  <si>
    <t>Demontáž stávajícího nábytkového vybavení včetně podhledů a rastru</t>
  </si>
  <si>
    <t>SKUNB00.R</t>
  </si>
  <si>
    <t>Skříňka s keramickým umyvdlem a nerezovou baterií - dodávka a montáž</t>
  </si>
  <si>
    <t>-295616073</t>
  </si>
  <si>
    <t>EPOVP00.R</t>
  </si>
  <si>
    <t>Elektrický průtokový ohřívač vč. příslušenství. Dodávka a montáž</t>
  </si>
  <si>
    <t>-540402965</t>
  </si>
  <si>
    <t>Elektriký průtokový ohřívač vč. příslušenství. Dodávka a montáž</t>
  </si>
  <si>
    <t>912072024</t>
  </si>
  <si>
    <t>-840818803</t>
  </si>
  <si>
    <t>1504553614</t>
  </si>
  <si>
    <t>-558409090</t>
  </si>
  <si>
    <t>-803876642</t>
  </si>
  <si>
    <t>1267441053</t>
  </si>
  <si>
    <t>-1675893865</t>
  </si>
  <si>
    <t>-1121482554</t>
  </si>
  <si>
    <t>1855395716</t>
  </si>
  <si>
    <t>-235238575</t>
  </si>
  <si>
    <t>1048874953</t>
  </si>
  <si>
    <t>1713302977</t>
  </si>
  <si>
    <t>-924852231</t>
  </si>
  <si>
    <t>-608079769</t>
  </si>
  <si>
    <t>1027725645</t>
  </si>
  <si>
    <t>SDKPDZV.R</t>
  </si>
  <si>
    <t xml:space="preserve">SDK příčka, dvojitý záklop včetně vyztužení pro uchycení tabule. </t>
  </si>
  <si>
    <t>2079439243</t>
  </si>
  <si>
    <t>SDK příčka, dvojitý záklop včetně vyztužení pro uchycení tabule. Zesílení pomocí UA profilů</t>
  </si>
  <si>
    <t>SDKO000.R</t>
  </si>
  <si>
    <t xml:space="preserve">Opravy současných SDK příček. </t>
  </si>
  <si>
    <t>-156395009</t>
  </si>
  <si>
    <t xml:space="preserve">Opravy současných SDK příček. Oprava spojů mezi SDK stěnami a stropem </t>
  </si>
  <si>
    <t>1935638278</t>
  </si>
  <si>
    <t>Vnitřní látkové rolety bez vodících lišt 2020x2450</t>
  </si>
  <si>
    <t>61.3.1 - kabinet jazykové učebny - stavba</t>
  </si>
  <si>
    <t xml:space="preserve">    762 - Konstrukce tesařské</t>
  </si>
  <si>
    <t>1281040652</t>
  </si>
  <si>
    <t>Demontáž stávajícího nábytkového vybavení včetně demontáže 1ks dveřního křídla</t>
  </si>
  <si>
    <t>762</t>
  </si>
  <si>
    <t>Konstrukce tesařské</t>
  </si>
  <si>
    <t>762621120</t>
  </si>
  <si>
    <t>Osazení dveří tesařských jednokřídlových</t>
  </si>
  <si>
    <t>237363780</t>
  </si>
  <si>
    <t>6116400.R</t>
  </si>
  <si>
    <t xml:space="preserve">Dveře vnitřní hladké plné jednokřídlé </t>
  </si>
  <si>
    <t>-1690570581</t>
  </si>
  <si>
    <t>Dveře vnitřní hladké plné jednokřídlé, výplň dveří DTD, CPL laminát bez struktury, velikost viz PD</t>
  </si>
  <si>
    <t>7666607.R</t>
  </si>
  <si>
    <t>Dodávka a montáž kování</t>
  </si>
  <si>
    <t>746506712</t>
  </si>
  <si>
    <t>-1722859004</t>
  </si>
  <si>
    <t>1914910468</t>
  </si>
  <si>
    <t>-927217635</t>
  </si>
  <si>
    <t>59036.02R</t>
  </si>
  <si>
    <t>deska podhledová minerální rovná bílá bez perforace 600x600mm</t>
  </si>
  <si>
    <t>-1671712071</t>
  </si>
  <si>
    <t>1710696282</t>
  </si>
  <si>
    <t>-1458087057</t>
  </si>
  <si>
    <t>153791026</t>
  </si>
  <si>
    <t>1955440424</t>
  </si>
  <si>
    <t>1814379051</t>
  </si>
  <si>
    <t>1714748283</t>
  </si>
  <si>
    <t>-1702948392</t>
  </si>
  <si>
    <t>-18068938</t>
  </si>
  <si>
    <t>493540311</t>
  </si>
  <si>
    <t>71629454</t>
  </si>
  <si>
    <t>61.2,3.2 - jazyková učebna dv. č. 39, kabinet jazykové učebny - elektro</t>
  </si>
  <si>
    <t>39061.01R</t>
  </si>
  <si>
    <t>rámeček pro elektroinstalační přistroje trojnásobný bílý</t>
  </si>
  <si>
    <t>845821620</t>
  </si>
  <si>
    <t>741112002</t>
  </si>
  <si>
    <t>Montáž krabice zapuštěná plastová kruhová pro sádrokartonové příčky</t>
  </si>
  <si>
    <t>-2053598879</t>
  </si>
  <si>
    <t>Montáž krabic elektroinstalačních bez napojení na trubky a lišty, demontáže a montáže víčka a přístroje protahovacích nebo odbočných zapuštěných plastových kruhových pro sádrokartonové příčky</t>
  </si>
  <si>
    <t>34571465</t>
  </si>
  <si>
    <t>krabice do dutých stěn PVC přístrojová kruhová D 70mm hluboká</t>
  </si>
  <si>
    <t>1510558374</t>
  </si>
  <si>
    <t>-787875528</t>
  </si>
  <si>
    <t>34825011.08R</t>
  </si>
  <si>
    <t>svítidlo vestavné stropní panelové čtvercové LED určené pro montáž do kazetových pohledů i na strop. Mikro/Nano Prizmatický kryt.PODOBNÉ JAKO NAPŘ teplota chromatičnosti 4000k, 230V/50Hz 50W, světelný tok 6400lm, elektronický předřadník,IP40,600x600x30mm,</t>
  </si>
  <si>
    <t>-1640729821</t>
  </si>
  <si>
    <t>svítidlo vestavné stropní panelové čtvercové LED určené pro montáž do kazetových pohledů i na strop. Kryt z MikroPrizmatického optického materiálu, který zajišťuje vyzařovací úhel&gt;80°. Svítidlo tak poskytuje optimální distribuci světla v souladu s platnou normou pro osvětlení kanceláří a učeben.  Teplota chromatičnosti 4000k, 230V/50Hz 50W, světelný tok 6400lm, elektronický předřadník,IP40,600x600x30mm, činitel podání barev 80-89, zamezení oslnění UGR19, účinnost svítidla lm/W 128. Včetně podružného materiálu.</t>
  </si>
  <si>
    <t>741310233</t>
  </si>
  <si>
    <t>Montáž přepínač (polo)zapuštěný šroubové připojení 6-střídavý se zapojením vodičů</t>
  </si>
  <si>
    <t>-212315451</t>
  </si>
  <si>
    <t>Montáž spínačů jedno nebo dvoupólových polozapuštěných nebo zapuštěných se zapojením vodičů šroubové připojení, pro prostředí normální přepínačů, řazení 6-střídavých</t>
  </si>
  <si>
    <t>34539068.01R</t>
  </si>
  <si>
    <t>přepínač střídavý, řazení 6, s krytem, bez rámečku bílý</t>
  </si>
  <si>
    <t>1796313984</t>
  </si>
  <si>
    <t>893300011</t>
  </si>
  <si>
    <t>1060051222</t>
  </si>
  <si>
    <t>742110504.01R</t>
  </si>
  <si>
    <t>Montáž krabice pro slaboproud zapuštěná plastová kruhová pro sádrokartonové SDK příčky</t>
  </si>
  <si>
    <t>499608359</t>
  </si>
  <si>
    <t>742110505.02R</t>
  </si>
  <si>
    <t>Montáž krabic s vyřezáním otvoru pro krabici pro slaboproud plastových odbočných čtyřhranných s víčkem pro sádrokartonové SDK příčky do 250x250mm</t>
  </si>
  <si>
    <t>1311930797</t>
  </si>
  <si>
    <t>-598155559</t>
  </si>
  <si>
    <t>34571473</t>
  </si>
  <si>
    <t>krabice do dutých stěn PVC přístrojová obdélníková 250x200mm s víčkem</t>
  </si>
  <si>
    <t>1343652939</t>
  </si>
  <si>
    <t>212</t>
  </si>
  <si>
    <t>213</t>
  </si>
  <si>
    <t>214</t>
  </si>
  <si>
    <t>215</t>
  </si>
  <si>
    <t>216</t>
  </si>
  <si>
    <t>217</t>
  </si>
  <si>
    <t>218</t>
  </si>
  <si>
    <t>219</t>
  </si>
  <si>
    <t xml:space="preserve">61-4,5,6 - ZŠ Ivanovice na Hané - Učebna přírodopisu dv. č. 10, kabinet přírodopisu a kabinet informatiky </t>
  </si>
  <si>
    <t>61.4.1 - učebna přírodopisu dv. č. 10 - stavba</t>
  </si>
  <si>
    <t>-2050384384</t>
  </si>
  <si>
    <t>vybourání luxferů včetně části zdi pod luxfery výšky 1000mm, šířky 800mm. viz. projektová dokumentace</t>
  </si>
  <si>
    <t>Demontáž stávajícího nábytkového vybavení včetně stávajících dřezů</t>
  </si>
  <si>
    <t>7250030.R</t>
  </si>
  <si>
    <t>Připojení dřezu a baterie</t>
  </si>
  <si>
    <t>-2010855540</t>
  </si>
  <si>
    <t>Připojení dřezu k baterii</t>
  </si>
  <si>
    <t>7250020.R</t>
  </si>
  <si>
    <t>Vodovodní baterie, dodávka a montáž</t>
  </si>
  <si>
    <t>897544345</t>
  </si>
  <si>
    <t>Baterie nástěnná, dodávka a montáž</t>
  </si>
  <si>
    <t>1905778200</t>
  </si>
  <si>
    <t>Vodoinstalační práce spojené s posunutím a přívodem vody do nově vzniklého dvojdřezu 3 m. Demontáž rozvodů 12 m (teplé, studené vody, odpadu a plynu) včetně demontáže 4ks výlevky včetně baterií</t>
  </si>
  <si>
    <t>-269921221</t>
  </si>
  <si>
    <t>1006913178</t>
  </si>
  <si>
    <t>590165.00R</t>
  </si>
  <si>
    <t>Akustická skelná izolace určena k izolaci příček 60 mm</t>
  </si>
  <si>
    <t>-2066732701</t>
  </si>
  <si>
    <t>Akustická skelná izolace určena k izolaci příček 60 mm,  min. λD = 0,037 (W·m-1·K-1),šířka pásu 625mm</t>
  </si>
  <si>
    <t>-777897457</t>
  </si>
  <si>
    <t>-76493041</t>
  </si>
  <si>
    <t>-2037286412</t>
  </si>
  <si>
    <t>575405747</t>
  </si>
  <si>
    <t>467797035</t>
  </si>
  <si>
    <t>-1148917500</t>
  </si>
  <si>
    <t>-675176906</t>
  </si>
  <si>
    <t>1594154792</t>
  </si>
  <si>
    <t>-1504808480</t>
  </si>
  <si>
    <t>-521313824</t>
  </si>
  <si>
    <t>-53519082</t>
  </si>
  <si>
    <t>-1698164394</t>
  </si>
  <si>
    <t>-887910208</t>
  </si>
  <si>
    <t>1320560562</t>
  </si>
  <si>
    <t>-468885239</t>
  </si>
  <si>
    <t>1223174830</t>
  </si>
  <si>
    <t>DMNVP00.R</t>
  </si>
  <si>
    <t>Dodávka a montáž nadsvětlíku včetně plastové části nad světlíkem</t>
  </si>
  <si>
    <t>1740520757</t>
  </si>
  <si>
    <t>Dodávka a montáž nadsvětlíku neotvíravého včetně plastové části nad světlíkem. Rozměry světlíku 1000x800 mm.
Bezpečnostní sklo 800 mm, plast 200 mm</t>
  </si>
  <si>
    <t>DMPL000.R</t>
  </si>
  <si>
    <t>Demontáž stávajícího plynového potrubí</t>
  </si>
  <si>
    <t>-1468034554</t>
  </si>
  <si>
    <t>Demontáž stávajícího plynového potrubí, celkem 12m</t>
  </si>
  <si>
    <t>RRS0000.R</t>
  </si>
  <si>
    <t>Rozšíření a renovace stupínku pod katedrou, opravení poničených částí a příprava pro nalepení nové podlahové krytiny. Cena včetně materiálu a montáže</t>
  </si>
  <si>
    <t>1280535479</t>
  </si>
  <si>
    <t>Renovace stupínku pod katedrou, opravení poničených částí a příprava pro nalepení nové podlahové krytiny. Cena včetně materiálu a montáže.
Rozšíření stupínku směrem do učebny o 50cm
Konstrukce z dřevěných hranolů opláštěných 2 x OSB deskami tl. 22mm</t>
  </si>
  <si>
    <t>-105066858</t>
  </si>
  <si>
    <t>Dodávka a montáž vnitřních rolet bez vodících lišt 2390x2450</t>
  </si>
  <si>
    <t>61.5.1 - kabinet přírodopisu - stavba</t>
  </si>
  <si>
    <t>-1606724399</t>
  </si>
  <si>
    <t>-205763802</t>
  </si>
  <si>
    <t>vybourání luxferů včetně zdi pod luxfery výšky 1000mm, šířky 800mm. viz. projektová dokumentace</t>
  </si>
  <si>
    <t>1011229682</t>
  </si>
  <si>
    <t>Demontáž stávajícího nábytkového vybavení</t>
  </si>
  <si>
    <t>PDDB000.R</t>
  </si>
  <si>
    <t>Připojení dřezu a dřezové baterie</t>
  </si>
  <si>
    <t>-411994499</t>
  </si>
  <si>
    <t>1310547017</t>
  </si>
  <si>
    <t>-1732769161</t>
  </si>
  <si>
    <t>-1605162713</t>
  </si>
  <si>
    <t>-97957404</t>
  </si>
  <si>
    <t>-1967658374</t>
  </si>
  <si>
    <t>951029899</t>
  </si>
  <si>
    <t>-834833902</t>
  </si>
  <si>
    <t>805397613</t>
  </si>
  <si>
    <t>1482964464</t>
  </si>
  <si>
    <t>-282676516</t>
  </si>
  <si>
    <t>-826154157</t>
  </si>
  <si>
    <t>-682398012</t>
  </si>
  <si>
    <t>897550864</t>
  </si>
  <si>
    <t>-1119820062</t>
  </si>
  <si>
    <t>-1754886010</t>
  </si>
  <si>
    <t>61.6.1 - kabinet jazyků dv. č. 12 - stavba</t>
  </si>
  <si>
    <t>184768885</t>
  </si>
  <si>
    <t>854958391</t>
  </si>
  <si>
    <t>-377707333</t>
  </si>
  <si>
    <t>-266823611</t>
  </si>
  <si>
    <t>-719140544</t>
  </si>
  <si>
    <t>Vodoinstalační práce spojené s instalací umyvadla, které je součástí vybavení nábytku</t>
  </si>
  <si>
    <t>-606901430</t>
  </si>
  <si>
    <t>-1192588055</t>
  </si>
  <si>
    <t>1819766326</t>
  </si>
  <si>
    <t>387077176</t>
  </si>
  <si>
    <t>-6942804</t>
  </si>
  <si>
    <t>-2135194902</t>
  </si>
  <si>
    <t>-374134272</t>
  </si>
  <si>
    <t>-1454606393</t>
  </si>
  <si>
    <t>705479991</t>
  </si>
  <si>
    <t>-1195469892</t>
  </si>
  <si>
    <t>-229980169</t>
  </si>
  <si>
    <t>-1429367701</t>
  </si>
  <si>
    <t>-1246102069</t>
  </si>
  <si>
    <t>-2013493066</t>
  </si>
  <si>
    <t>-2093004221</t>
  </si>
  <si>
    <t>61.4,5,6.2 - učebna přírodopisu dv. č. 10, kabinet přírodopisu, kabinet informatiky - elektro</t>
  </si>
  <si>
    <t xml:space="preserve">      741.02 - nový silový přívod z rozvaděče na chodbě  do rozvaděče v učebně a z učebny do rozvaděče v kabinetu</t>
  </si>
  <si>
    <t>35711042</t>
  </si>
  <si>
    <t>rozvodnice zapuštěná, plné dveře plechové, IP30, 36 modulárních jednotek vč. N/pE</t>
  </si>
  <si>
    <t>-493679041</t>
  </si>
  <si>
    <t>741320165</t>
  </si>
  <si>
    <t>Montáž jističů třípólových nn do 25 A ve skříni se zapojením vodičů</t>
  </si>
  <si>
    <t>951125551</t>
  </si>
  <si>
    <t>Montáž jističů se zapojením vodičů třípólových nn do 25 A ve skříni</t>
  </si>
  <si>
    <t>35822170</t>
  </si>
  <si>
    <t>jistič 3-pólový 20 A vypínací charakteristika C vypínací schopnost 10 kA</t>
  </si>
  <si>
    <t>-782457895</t>
  </si>
  <si>
    <t>741120501.01R</t>
  </si>
  <si>
    <t>Montáž šňůra Cu lehká a střední do 7 žil uložená pevně (např. CGSG, CYH)</t>
  </si>
  <si>
    <t>400980423</t>
  </si>
  <si>
    <t>8500228820.01R</t>
  </si>
  <si>
    <t>Kabel flexibilní dvoulinka CYH V03VH-H 2× 2,5 rudá/černá pro rozvody z labor.zdroje pro zásuvky 0-24V ve studentských stolech</t>
  </si>
  <si>
    <t>-1330674264</t>
  </si>
  <si>
    <t>741130061.01R</t>
  </si>
  <si>
    <t>Ukončení vodič izolovaný do 2,5 mm2 lisováním kabelového oka pro připojení konektoru zás.0-24V se smršťovací bužírkou</t>
  </si>
  <si>
    <t>-1476941957</t>
  </si>
  <si>
    <t>34567018</t>
  </si>
  <si>
    <t>oko kabelové Cu lisovací lehčené 2,5x3</t>
  </si>
  <si>
    <t>1397322341</t>
  </si>
  <si>
    <t>741130061.02R</t>
  </si>
  <si>
    <t xml:space="preserve">montáž a zapojení zásuvky labor.zdoje 0-24V v lavici  na připravené vodiče s lisovácím  okem, bez uvedení do provozu </t>
  </si>
  <si>
    <t>190104866</t>
  </si>
  <si>
    <t>34567018.01R</t>
  </si>
  <si>
    <t>zásuvka laboratorního zdroje 0-24V v lavici žáků, katedře  s 2x bezpečnostní zdířkou (rudá/černá) v provedení modulu 45x45mm, možnost připojení kabelovým okem</t>
  </si>
  <si>
    <t>913347095</t>
  </si>
  <si>
    <t>741134031.01R</t>
  </si>
  <si>
    <t>test vodičů po ukončení kabelů s ověřením správnosti zapojení pro počet žil do 5x2, zámků a zás.0-24V</t>
  </si>
  <si>
    <t>-5589225</t>
  </si>
  <si>
    <t>-2092912729</t>
  </si>
  <si>
    <t>-1640905233</t>
  </si>
  <si>
    <t>34571466</t>
  </si>
  <si>
    <t>krabice do dutých stěn PVC přístrojová kruhová D 70mm dvojnásobná</t>
  </si>
  <si>
    <t>-1110394720</t>
  </si>
  <si>
    <t>nový silový přívod z rozvaděče na chodbě  do rozvaděče v učebně a z učebny do rozvaděče v kabinetu</t>
  </si>
  <si>
    <t>741310201</t>
  </si>
  <si>
    <t>Montáž spínač (polo)zapuštěný šroubové připojení 1-jednopólový se zapojením vodičů</t>
  </si>
  <si>
    <t>1285406592</t>
  </si>
  <si>
    <t>Montáž spínačů jedno nebo dvoupólových polozapuštěných nebo zapuštěných se zapojením vodičů šroubové připojení, pro prostředí normální spínačů, řazení 1-jednopólových</t>
  </si>
  <si>
    <t>34539064.01R</t>
  </si>
  <si>
    <t>spínač jednopólový, řazení 1, s krytem, bez rámečku, bílý</t>
  </si>
  <si>
    <t>-1571930777</t>
  </si>
  <si>
    <t>741310238</t>
  </si>
  <si>
    <t>Montáž přepínač (polo)zapuštěný šroubové připojení 6+6 -dvojitý střídavý se zapojením vodičů</t>
  </si>
  <si>
    <t>1373845220</t>
  </si>
  <si>
    <t>Montáž spínačů jedno nebo dvoupólových polozapuštěných nebo zapuštěných se zapojením vodičů šroubové připojení, pro prostředí normální přepínačů, řazení 6+6-dvojitých střídavých</t>
  </si>
  <si>
    <t>34539072.01R</t>
  </si>
  <si>
    <t>přepínač střídavý dvojitý, řazení 6+6(6+1), s krytem, bez rámečku bílý</t>
  </si>
  <si>
    <t>-777780734</t>
  </si>
  <si>
    <t>61-7 - ZŠ Ivanovice na Hané - Jazyková učebna dv. č. 14</t>
  </si>
  <si>
    <t>61.7.1 - jazyková učebna dv. č. 14 - stavba</t>
  </si>
  <si>
    <t>48564169</t>
  </si>
  <si>
    <t>-428195806</t>
  </si>
  <si>
    <t>-2085115293</t>
  </si>
  <si>
    <t>-965693128</t>
  </si>
  <si>
    <t>-1294545888</t>
  </si>
  <si>
    <t>-1753115415</t>
  </si>
  <si>
    <t>325593280</t>
  </si>
  <si>
    <t>1704846781</t>
  </si>
  <si>
    <t>-604847665</t>
  </si>
  <si>
    <t>254716295</t>
  </si>
  <si>
    <t>-218582029</t>
  </si>
  <si>
    <t>1293115089</t>
  </si>
  <si>
    <t>498627838</t>
  </si>
  <si>
    <t>-654409813</t>
  </si>
  <si>
    <t>-796503441</t>
  </si>
  <si>
    <t>-1010877247</t>
  </si>
  <si>
    <t>-503296091</t>
  </si>
  <si>
    <t>VKLP000.R</t>
  </si>
  <si>
    <t>vnitřní kazetová klimatizace do podhledu ,1x vnitřní jednotka a 1x venkovní jednotka, kabelový ovladač, odvod kondenzátu z vnitřní jednotky, žlab plastový, propojovací Cu potrubí, tichý chod, klimatizace vhodná do učeben</t>
  </si>
  <si>
    <t>-938907250</t>
  </si>
  <si>
    <t>1x vnitřní stropní čtyčcestná kazetová klimatizační jednotka vhodná do učeben montovaná do podhledu min. Qch 1,9 - 8,0 kW, Qtop 1,3 - 11,3 kW, A+++, hladina akustického tlaku max. 32 dB(A), rozsah teplot pro chlazení -15/32 °C, pro topení -27/+15 °C, krycí panel pro rovnoměrný proud vzduchu, límec pro překrytí klimatizace vyčnívající z podhledu . 1x venkovní jednotka min. Qch 1,9 - 8,0 kW, Qtop 1,3 - 11,3 kW, 230V A+++, twin rotary kompresor, hladina akustického tlaku max. 48 dB(A), SCOP 5,24, SEER 8,96, konzole venkovní jednotky pozinkovaná 500 mm.  Kabelový ovladač, odvod kondenzátu z vnitřní jednotky, žlab plastový, propojovací Cu potrubí, kabeláž propojovací a komunikačni, sifon s kuličkou PT 100.
Dodávka a montáž bude obsahovat veškeré potřebné prvky pro připojení a ukotvení.</t>
  </si>
  <si>
    <t>783266555</t>
  </si>
  <si>
    <t>DMRL000.R</t>
  </si>
  <si>
    <t>Dodávka a montáž rohových lišt</t>
  </si>
  <si>
    <t>20364053</t>
  </si>
  <si>
    <t>VRS0000.R</t>
  </si>
  <si>
    <t>Dodávka a montáž vnitřní žaluzie k světlíku</t>
  </si>
  <si>
    <t>-1545342324</t>
  </si>
  <si>
    <t>Dodávka a montáž vnitřní žaluzie  k světlíku. Ruční ovládání vedle dveří</t>
  </si>
  <si>
    <t>Dodávka a montáž vnitřních rolet, 2390x2040</t>
  </si>
  <si>
    <t>61.7.2 - jazyková učebna dv. č. 14 - elektro</t>
  </si>
  <si>
    <t>741320105</t>
  </si>
  <si>
    <t>Montáž jističů jednopólových nn do 25 A ve skříni se zapojením vodičů</t>
  </si>
  <si>
    <t>886585819</t>
  </si>
  <si>
    <t>Montáž jističů se zapojením vodičů jednopólových nn do 25 A ve skříni</t>
  </si>
  <si>
    <t>35822124</t>
  </si>
  <si>
    <t>jistič 1-pólový 16 A vypínací charakteristika C vypínací schopnost 10 kA</t>
  </si>
  <si>
    <t>317119820</t>
  </si>
  <si>
    <t>741112112</t>
  </si>
  <si>
    <t>Montáž rozvodka nástěnná plastová čtyřhranná vodič D do 6 mm2</t>
  </si>
  <si>
    <t>-876947834</t>
  </si>
  <si>
    <t>Montáž krabic elektroinstalačních bez napojení na trubky a lišty, demontáže a montáže víčka a přístroje rozvodek se zapojením vodičů na svorkovnici nástěnných plastových čtyřhranných pro vodiče Ø 6 mm2</t>
  </si>
  <si>
    <t>34571482.01R</t>
  </si>
  <si>
    <t>el.inst.krabice se šroubovacími vývodkami provedení PVC s krytím IP 67 DUR s 5P svorkovnicí, montáž na povrch pro klimatizaci</t>
  </si>
  <si>
    <t>-1892169598</t>
  </si>
  <si>
    <t>el.inst.krabice se šroubovacími vývodkami provedení PVC s krytím IP 67 DUR s 5P svorkovnicí, montáž na povrch</t>
  </si>
  <si>
    <t>91213.01R</t>
  </si>
  <si>
    <t>krabice pod omítku PVC odbočná čtvercová KT250 s víčkem</t>
  </si>
  <si>
    <t>2085082431</t>
  </si>
  <si>
    <t>61-8,9 - ZŠ Ivanovice na Hané - Učebna chemie a kabinet chemie</t>
  </si>
  <si>
    <t>61.8.1 - učebna chemie - stavba</t>
  </si>
  <si>
    <t>429681698</t>
  </si>
  <si>
    <t>2021186480</t>
  </si>
  <si>
    <t>Bourací práce spojené s vybouráním světlíku</t>
  </si>
  <si>
    <t>Vodoinstalační práce spojené s přívodem vody a odpadu do středového tunelu, digestoře a umyvadla včetně jejich zapojení:
Natažení přívodu vody a odpadu celkem 12m
Připojení dřezu s dřezovou baterií 6ks
Demontáž rozvodů teplé, studené vody a odpadu 21 m, keramické výlevky včetně baterií 11ks</t>
  </si>
  <si>
    <t>1433261350</t>
  </si>
  <si>
    <t>-1927033562</t>
  </si>
  <si>
    <t>-1149793014</t>
  </si>
  <si>
    <t>-1389064263</t>
  </si>
  <si>
    <t>1039611945</t>
  </si>
  <si>
    <t>283464702</t>
  </si>
  <si>
    <t>1660459494</t>
  </si>
  <si>
    <t>845227530</t>
  </si>
  <si>
    <t>-1048173815</t>
  </si>
  <si>
    <t>-338707220</t>
  </si>
  <si>
    <t>-263857591</t>
  </si>
  <si>
    <t>1630199625</t>
  </si>
  <si>
    <t>1813309680</t>
  </si>
  <si>
    <t>-850802805</t>
  </si>
  <si>
    <t>-1927456067</t>
  </si>
  <si>
    <t>2062144498</t>
  </si>
  <si>
    <t>-776688479</t>
  </si>
  <si>
    <t>-678964231</t>
  </si>
  <si>
    <t>725073198</t>
  </si>
  <si>
    <t>OD00000.R</t>
  </si>
  <si>
    <t>Odsávání digestoře</t>
  </si>
  <si>
    <t>-365179828</t>
  </si>
  <si>
    <t xml:space="preserve">odsávání digestoře obsahující plastové HT potrubí D 125 vč. tvarovek, plastové HT potrubí D 160 vč. tvarovek, samolepící kaučuková izolace tl 25 mm s AL polepem, uzavírací nerezová těsná klapka se servopohonem D125, plastová samotížná žaluzie D160, kotevní a montážní materiál. Dodávka a montáž bude obsahovat veškeré potřebné prvky pro připojení a ukotvení. </t>
  </si>
  <si>
    <t>-1119348432</t>
  </si>
  <si>
    <t>Demontáž stávajícího plynového potrubí, celkem 21m</t>
  </si>
  <si>
    <t>-782202337</t>
  </si>
  <si>
    <t>1733278372</t>
  </si>
  <si>
    <t>Renovace stupínku pod katedrou, opravení poničených částí a příprava pro nalepení nové podlahové krytiny. Cena včetně materiálu a montáže.
Rozšíření stupínku směrem do učebny o 750mm
Konstrukce z dřevěných hranolů opláštěných 2x OSB deskami tl 22mm</t>
  </si>
  <si>
    <t>Dodávka a montáž vnitřních rolet bez vodících lišt 2450x2040mm</t>
  </si>
  <si>
    <t>61.9.1 - kabinet chemie - stavba</t>
  </si>
  <si>
    <t>-1995710886</t>
  </si>
  <si>
    <t>-2094210855</t>
  </si>
  <si>
    <t>-1906197230</t>
  </si>
  <si>
    <t>DMUB000.R.1</t>
  </si>
  <si>
    <t>-947625826</t>
  </si>
  <si>
    <t>Vodoinstalační práce spojené s posunutím vody a odpadu a instalací nového dřezu posunutého o 20cm</t>
  </si>
  <si>
    <t>498912673</t>
  </si>
  <si>
    <t>1910619030</t>
  </si>
  <si>
    <t>370341782</t>
  </si>
  <si>
    <t>-782233576</t>
  </si>
  <si>
    <t>-283160075</t>
  </si>
  <si>
    <t>1819124236</t>
  </si>
  <si>
    <t>-1107759627</t>
  </si>
  <si>
    <t>-591424789</t>
  </si>
  <si>
    <t>-952863830</t>
  </si>
  <si>
    <t>833144134</t>
  </si>
  <si>
    <t>344178793</t>
  </si>
  <si>
    <t>-1012065395</t>
  </si>
  <si>
    <t>-1307115464</t>
  </si>
  <si>
    <t>-1570735278</t>
  </si>
  <si>
    <t>61.8,9.2 - učebna chemie, kabinet chemie - elektro</t>
  </si>
  <si>
    <t>741110102.02R</t>
  </si>
  <si>
    <t>Montáž kabelového žlabu pro silnoproud drátěného 100/50 mm</t>
  </si>
  <si>
    <t>453207124</t>
  </si>
  <si>
    <t>00075600.02R</t>
  </si>
  <si>
    <t>žlab kabelový drátěný galvanicky zinkovaný 100/50mm</t>
  </si>
  <si>
    <t>992399633</t>
  </si>
  <si>
    <t>741110122.01R</t>
  </si>
  <si>
    <t>Montáž nosníku s konzolami nebo závitovými tyčemi pro silnoproud šířky 100 mm</t>
  </si>
  <si>
    <t>1646962364</t>
  </si>
  <si>
    <t>Montáž nosníku s konzolami nebo závitovými tyčemi pro slaboproud šířky 100 mm</t>
  </si>
  <si>
    <t>00075387.01R</t>
  </si>
  <si>
    <t>nosník kabelového žlabu drátěného žárově zinkovaný 100mm</t>
  </si>
  <si>
    <t>-290628425</t>
  </si>
  <si>
    <t>0007538.01R</t>
  </si>
  <si>
    <t>sada upevňovacích prvků pro montáž nosníku drátožlabu</t>
  </si>
  <si>
    <t>309041800</t>
  </si>
  <si>
    <t>hmoždinka, vrut, podložka</t>
  </si>
  <si>
    <t>0007538.02R</t>
  </si>
  <si>
    <t>spojka pro instalační kanál drátěný</t>
  </si>
  <si>
    <t>230561593</t>
  </si>
  <si>
    <t>741231012.02R</t>
  </si>
  <si>
    <t>Montáž svorka - ochranného pospojování v trase drátožlabu se zapoj.vod.</t>
  </si>
  <si>
    <t>-732952405</t>
  </si>
  <si>
    <t>0007538.05R</t>
  </si>
  <si>
    <t>spojka uzemňovací mosazná jednošroubová pro vodič do 25mm2, připojení kanál drátěný k doplňkovému uzemnění</t>
  </si>
  <si>
    <t>2094227534</t>
  </si>
  <si>
    <t>834346574</t>
  </si>
  <si>
    <t>0007538.04R</t>
  </si>
  <si>
    <t>přepážka oddělení vedení plechová v-50mm pro instalační kanál drátěný, včetně upevňovacích prvků</t>
  </si>
  <si>
    <t>-482231201</t>
  </si>
  <si>
    <t>8500228818.01R</t>
  </si>
  <si>
    <t>Kabel flexibilní dvoulinka CYH V03VH-H 2× 1,5 rudá/černá  pro rozvody ovládání el.zámků 12V do studentských stolů</t>
  </si>
  <si>
    <t>-2138973888</t>
  </si>
  <si>
    <t>741130111.01R</t>
  </si>
  <si>
    <t>Ukončení šňůra přívodní pro el.12V zámek lavic 2x0,35 až 4 mm2 se zapojením páčkovou svorkovnici bez uvedení zámku do provozu</t>
  </si>
  <si>
    <t>199539817</t>
  </si>
  <si>
    <t>34562693</t>
  </si>
  <si>
    <t>svorkovnice krabicová bezšroubová jednopólová pro 2 vodiče 0,5-2,5mm2, 400V 24A</t>
  </si>
  <si>
    <t>1093585239</t>
  </si>
  <si>
    <t>741112021</t>
  </si>
  <si>
    <t>Montáž krabice nástěnná plastová čtyřhranná do 100x100 mm</t>
  </si>
  <si>
    <t>-172572282</t>
  </si>
  <si>
    <t>Montáž krabic elektroinstalačních bez napojení na trubky a lišty, demontáže a montáže víčka a přístroje protahovacích nebo odbočných nástěnných plastových čtyřhranných, vel. do 100x100 mm</t>
  </si>
  <si>
    <t>34571476</t>
  </si>
  <si>
    <t>krabice lištová PVC přístrojová čtvercová 80x80mm hluboká</t>
  </si>
  <si>
    <t>2026428088</t>
  </si>
  <si>
    <t>741110005.01R</t>
  </si>
  <si>
    <t>montáž atipických úchytů pro montáž trubek a podlahové krabice pro silnoproudé rozvody v konstrukci stupínku pod katedrou.</t>
  </si>
  <si>
    <t>1169597082</t>
  </si>
  <si>
    <t>741110063</t>
  </si>
  <si>
    <t>Montáž trubka plastová ohebná D přes 35 mm uložená pod omítku</t>
  </si>
  <si>
    <t>1234586633</t>
  </si>
  <si>
    <t>Montáž trubek elektroinstalačních s nasunutím nebo našroubováním do krabic plastových ohebných, uložených pod omítku, vnější Ø přes 35 mm</t>
  </si>
  <si>
    <t>61-10,11 - ZŠ Ivanovice na Hané - Učebna fyziky dv. č. 6 a kabinet fyziky</t>
  </si>
  <si>
    <t>61.10.1 - učebna fyziky dv. č. 6 - stavba</t>
  </si>
  <si>
    <t>1230005222</t>
  </si>
  <si>
    <t>2082505333</t>
  </si>
  <si>
    <t>829581920</t>
  </si>
  <si>
    <t>-597825</t>
  </si>
  <si>
    <t>-54375347</t>
  </si>
  <si>
    <t>1586105379</t>
  </si>
  <si>
    <t>-1175873349</t>
  </si>
  <si>
    <t>-1206889202</t>
  </si>
  <si>
    <t>-1249871308</t>
  </si>
  <si>
    <t>1771725865</t>
  </si>
  <si>
    <t>254614299</t>
  </si>
  <si>
    <t>565967776</t>
  </si>
  <si>
    <t>-383908894</t>
  </si>
  <si>
    <t>-342777520</t>
  </si>
  <si>
    <t>-503847688</t>
  </si>
  <si>
    <t>191277813</t>
  </si>
  <si>
    <t>-1730986349</t>
  </si>
  <si>
    <t>-1799924339</t>
  </si>
  <si>
    <t>1508967151</t>
  </si>
  <si>
    <t>-1337940023</t>
  </si>
  <si>
    <t>587596480</t>
  </si>
  <si>
    <t>300423229</t>
  </si>
  <si>
    <t xml:space="preserve">Dodávka a montáž vnitřního blackout zatemnění (totální blackout)
</t>
  </si>
  <si>
    <t>61.11.1 - kabinet fyziky - stavba</t>
  </si>
  <si>
    <t>642945111</t>
  </si>
  <si>
    <t>Osazování protipožárních nebo protiplynových zárubní dveří jednokřídlových do 2,5 m2</t>
  </si>
  <si>
    <t>-737480075</t>
  </si>
  <si>
    <t>Osazování ocelových zárubní protipožárních nebo protiplynových dveří do vynechaného otvoru, s obetonováním, dveří jednokřídlových do 2,5 m2</t>
  </si>
  <si>
    <t>55331557</t>
  </si>
  <si>
    <t>zárubeň jednokřídlá ocelová pro zdění s protipožární úpravou tl stěny 75-100mm rozměru 800/1970, 2100mm</t>
  </si>
  <si>
    <t>-1250648563</t>
  </si>
  <si>
    <t>968072455</t>
  </si>
  <si>
    <t>Vybourání kovových dveřních zárubní pl do 2 m2</t>
  </si>
  <si>
    <t>1227163185</t>
  </si>
  <si>
    <t>Vybourání kovových rámů oken s křídly, dveřních zárubní, vrat, stěn, ostění nebo obkladů dveřních zárubní, plochy do 2 m2</t>
  </si>
  <si>
    <t>766660021</t>
  </si>
  <si>
    <t>Montáž dveřních křídel otvíravých jednokřídlových š do 0,8 m požárních do ocelové zárubně</t>
  </si>
  <si>
    <t>1520587417</t>
  </si>
  <si>
    <t>Montáž dveřních křídel dřevěných nebo plastových otevíravých do ocelové zárubně protipožárních jednokřídlových, šířky do 800 mm</t>
  </si>
  <si>
    <t>61162098</t>
  </si>
  <si>
    <t>dveře jednokřídlé dřevotřískové protipožární EI (EW) 30 D3 povrch laminátový plné 800x1970-2100mm</t>
  </si>
  <si>
    <t>1620067874</t>
  </si>
  <si>
    <t>185421532</t>
  </si>
  <si>
    <t>1545870257</t>
  </si>
  <si>
    <t>-573419868</t>
  </si>
  <si>
    <t>-732918136</t>
  </si>
  <si>
    <t>260011284</t>
  </si>
  <si>
    <t>-1496355891</t>
  </si>
  <si>
    <t>168561773</t>
  </si>
  <si>
    <t>-48458912</t>
  </si>
  <si>
    <t>-1279736650</t>
  </si>
  <si>
    <t>-1252911568</t>
  </si>
  <si>
    <t>947691681</t>
  </si>
  <si>
    <t>1331609721</t>
  </si>
  <si>
    <t>176064224</t>
  </si>
  <si>
    <t xml:space="preserve">61.10,11.2 - učebna fyziky dv. č. 6, kabinet fyziky - elektro </t>
  </si>
  <si>
    <t>633876676</t>
  </si>
  <si>
    <t>1100251250.01R</t>
  </si>
  <si>
    <t>trubka elektroinstalační ohebná ocelová 1250N 25/20,2mm s hustým rýhováním pro odstínění a uložení silových kabelů v podlaze</t>
  </si>
  <si>
    <t>-1506165162</t>
  </si>
  <si>
    <t>61-12 - ZŠ Ivanovice na Hané - Kabinet informatiky dv. č. 16</t>
  </si>
  <si>
    <t>61.12.1 - kabinet informatiky dv. č. 16 - stavba</t>
  </si>
  <si>
    <t>1476307308</t>
  </si>
  <si>
    <t>-1207550060</t>
  </si>
  <si>
    <t>bourací práce spojené s přívodem vody z kabinetu o patro níže</t>
  </si>
  <si>
    <t>-915308908</t>
  </si>
  <si>
    <t>Vodoinstalační práce spojené s přívodem vody a odpadu 2bm + zapojení dřezu a dřezové baterie</t>
  </si>
  <si>
    <t>579303767</t>
  </si>
  <si>
    <t>-2089526161</t>
  </si>
  <si>
    <t>-684858969</t>
  </si>
  <si>
    <t>1574470966</t>
  </si>
  <si>
    <t>-105412212</t>
  </si>
  <si>
    <t>1670264294</t>
  </si>
  <si>
    <t>1077002622</t>
  </si>
  <si>
    <t>-1906670516</t>
  </si>
  <si>
    <t>-1173350381</t>
  </si>
  <si>
    <t>348111742</t>
  </si>
  <si>
    <t>1396669990</t>
  </si>
  <si>
    <t>293859824</t>
  </si>
  <si>
    <t>1145751458</t>
  </si>
  <si>
    <t>69751200</t>
  </si>
  <si>
    <t>lišta kobercová 50x7mm</t>
  </si>
  <si>
    <t>-1591173052</t>
  </si>
  <si>
    <t>776421711</t>
  </si>
  <si>
    <t>Vložení nařezaných pásků z podlahoviny do lišt</t>
  </si>
  <si>
    <t>-2027818106</t>
  </si>
  <si>
    <t>Montáž lišt vložení pásků z podlahoviny do lišt včetně nařezání</t>
  </si>
  <si>
    <t>RMAT0001.R</t>
  </si>
  <si>
    <t>pásy ze zátěžového koberce pro obvodovou lištu</t>
  </si>
  <si>
    <t>654789934</t>
  </si>
  <si>
    <t>podlahovina</t>
  </si>
  <si>
    <t>DMZK000.R</t>
  </si>
  <si>
    <t>Dodávka zátěžového koberce</t>
  </si>
  <si>
    <t>865447277</t>
  </si>
  <si>
    <t>SDKK000.R</t>
  </si>
  <si>
    <t>Dodávka a montáž akustického SDK kastlu na zakrytí stávajícího odsávání</t>
  </si>
  <si>
    <t>1579882612</t>
  </si>
  <si>
    <t>Dodávka a montáž akustické obložení potrubí VZT - akustické SDK desky a aku. minerální vata tl. 50mm
Rozměry kastlu 680x740 mm, výška 3200 mm</t>
  </si>
  <si>
    <t>61.12.2 - kabinet informatiky dv. č. 16 - elektro</t>
  </si>
  <si>
    <t>35711009</t>
  </si>
  <si>
    <t>rozvodnice zapuštěná, plné dveře, IP41, 36 modulárních jednotek (18x2), vč. N/pE</t>
  </si>
  <si>
    <t>-1392538279</t>
  </si>
  <si>
    <t>35822173.02R</t>
  </si>
  <si>
    <t>-639842123</t>
  </si>
  <si>
    <t>535301831</t>
  </si>
  <si>
    <t>61-13 - ZŠ Ivanovice na Hané - Cvičná kuchyň dv. č. 36</t>
  </si>
  <si>
    <t>61.13.1 - cvičná kuchyň dv. č. 36 - stavba</t>
  </si>
  <si>
    <t>-1710162929</t>
  </si>
  <si>
    <t>55331558</t>
  </si>
  <si>
    <t>zárubeň jednokřídlá ocelová pro zdění s protipožární úpravou tl stěny 75-100mm rozměru 900/1970, 2100mm</t>
  </si>
  <si>
    <t>1573145204</t>
  </si>
  <si>
    <t>Demontáž stávajícího nábytkového vybavení včetně SDK příček</t>
  </si>
  <si>
    <t>324401861</t>
  </si>
  <si>
    <t>766660022</t>
  </si>
  <si>
    <t>Montáž dveřních křídel otvíravých jednokřídlových š přes 0,8 m požárních do ocelové zárubně</t>
  </si>
  <si>
    <t>-279857025</t>
  </si>
  <si>
    <t>Montáž dveřních křídel dřevěných nebo plastových otevíravých do ocelové zárubně protipožárních jednokřídlových, šířky přes 800 mm</t>
  </si>
  <si>
    <t>61165314</t>
  </si>
  <si>
    <t>dveře jednokřídlé dřevotřískové protipožární EI (EW) 30 D3 povrch laminátový plné 900x1970-2100mm</t>
  </si>
  <si>
    <t>-1111359978</t>
  </si>
  <si>
    <t>-823109891</t>
  </si>
  <si>
    <t>1497683686</t>
  </si>
  <si>
    <t>-347633450</t>
  </si>
  <si>
    <t>-837733655</t>
  </si>
  <si>
    <t>1914933001</t>
  </si>
  <si>
    <t>-1425070126</t>
  </si>
  <si>
    <t>-676259656</t>
  </si>
  <si>
    <t>-270505612</t>
  </si>
  <si>
    <t>-1685338272</t>
  </si>
  <si>
    <t>-277941271</t>
  </si>
  <si>
    <t>2124850547</t>
  </si>
  <si>
    <t>1455462249</t>
  </si>
  <si>
    <t>2124161735</t>
  </si>
  <si>
    <t>MSDKPPO.R</t>
  </si>
  <si>
    <t xml:space="preserve">Montáž SDK příček s požární odolností EI 30 DP1 </t>
  </si>
  <si>
    <t>-1056875048</t>
  </si>
  <si>
    <t xml:space="preserve">Montáž SDK příček s požární odolností EI 30 DP1 viz PD </t>
  </si>
  <si>
    <t>61.13.2 - cvičná kuchyň dv. č. 36 - elektro</t>
  </si>
  <si>
    <t>35094.02R</t>
  </si>
  <si>
    <t>hlavní vypínač 3fázový 63A modulový na DIN</t>
  </si>
  <si>
    <t>-424868050</t>
  </si>
  <si>
    <t>35711020.01R</t>
  </si>
  <si>
    <t>rozvodnice nástěnná, oceloplechová, plné dveře, IP30, 120 modulárních jednotek, 5x24M vč. N/pE, bílá</t>
  </si>
  <si>
    <t>510664739</t>
  </si>
  <si>
    <t>35831372.08R</t>
  </si>
  <si>
    <t>sada upevňovacích prvků pro montáž rozvaděče oceloplech. na stěnu</t>
  </si>
  <si>
    <t>-1907532704</t>
  </si>
  <si>
    <t>-2100202177</t>
  </si>
  <si>
    <t>35822401</t>
  </si>
  <si>
    <t>jistič 3-pólový 16 A vypínací charakteristika B vypínací schopnost 10 kA</t>
  </si>
  <si>
    <t>1240262887</t>
  </si>
  <si>
    <t>741321043</t>
  </si>
  <si>
    <t>Montáž proudových chráničů čtyřpólových nn do 63 A ve skříni se zapojením vodičů</t>
  </si>
  <si>
    <t>1369957255</t>
  </si>
  <si>
    <t>Montáž proudových chráničů se zapojením vodičů čtyřpólových nn do 63 A ve skříni</t>
  </si>
  <si>
    <t>35889206.01R</t>
  </si>
  <si>
    <t>chránič proudový 4pólový 63A pracovního proudu 0,03A 10kA</t>
  </si>
  <si>
    <t>1388423830</t>
  </si>
  <si>
    <t>741231012.01R</t>
  </si>
  <si>
    <t>Montáž svorkovnice HOP do rozvaděčů - ochranná se zapoj.vod.</t>
  </si>
  <si>
    <t>-1811115939</t>
  </si>
  <si>
    <t>8500187472.04R</t>
  </si>
  <si>
    <t>svorkovnice HOP pospojování možnost připojení 15x2,5-50mm,</t>
  </si>
  <si>
    <t>-1806761359</t>
  </si>
  <si>
    <t>741231001</t>
  </si>
  <si>
    <t>Montáž svorkovnice do rozvaděčů - řadová vodič do 2,5 mm2 se zapojením vodičů</t>
  </si>
  <si>
    <t>1732823494</t>
  </si>
  <si>
    <t>Montáž svorkovnic do rozváděčů s popisnými štítky se zapojením vodičů na jedné straně řadových, průřezové plochy vodičů do 2,5 mm2</t>
  </si>
  <si>
    <t>8500001.01R</t>
  </si>
  <si>
    <t>svorkovnice řadová 2,5mm s bočnicí a propojovací svorkou</t>
  </si>
  <si>
    <t>-1355527268</t>
  </si>
  <si>
    <t>8500001.02R</t>
  </si>
  <si>
    <t>upevňovací koncový člen pro svorkovnice řadová</t>
  </si>
  <si>
    <t>1025481238</t>
  </si>
  <si>
    <t>741112061.01R</t>
  </si>
  <si>
    <t>Montáž krabice přístrojová zapuštěná plastová kruhová do 100x100 s víčkem a vývodem trubky se zapojením vodičů  pro varnou desku</t>
  </si>
  <si>
    <t>1173829525</t>
  </si>
  <si>
    <t>34562692.02R</t>
  </si>
  <si>
    <t>krabice kulatá vestavná s příslušenstvím pro připojení varné desky</t>
  </si>
  <si>
    <t>-610575961</t>
  </si>
  <si>
    <t>krabice kulatá vestavná pro připojení varné desky. Součástí je svorkovnice krabicová šroubovací pětipólová pro 5x4 vodiče 1,5-4,0mm2,víčko, trubka D=32 pro vývod kabelu, kabel 3m CGSG 5x2,5</t>
  </si>
  <si>
    <t>763101812</t>
  </si>
  <si>
    <t>Vyřezání otvoru v SDK desce v příčce nebo předsazené stěně jednoduché opláštění přes 0,01 do 0,02 m2</t>
  </si>
  <si>
    <t>-1080773138</t>
  </si>
  <si>
    <t>Vyřezání otvoru v sádrokartonové desce v příčkách nebo v předsazených stěnách s jednoduchým opláštěním velikosti otvoru přes 0,01 do 0,02 m2</t>
  </si>
  <si>
    <t>34571464</t>
  </si>
  <si>
    <t>krabice do dutých stěn PVC přístrojová kruhová D 70mm mělká</t>
  </si>
  <si>
    <t>-1522045542</t>
  </si>
  <si>
    <t>34571467</t>
  </si>
  <si>
    <t>krabice do dutých stěn PVC přístrojová kruhová D 70mm trojnásobná</t>
  </si>
  <si>
    <t>-565486544</t>
  </si>
  <si>
    <t>741110513</t>
  </si>
  <si>
    <t>Montáž lišta a kanálek vkládací šířky přes 120 do 180 mm s víčkem</t>
  </si>
  <si>
    <t>625175682</t>
  </si>
  <si>
    <t>Montáž lišt a kanálků elektroinstalačních se spojkami, ohyby a rohy a s nasunutím do krabic vkládacích s víčkem, šířky do přes 120 do 180 mm</t>
  </si>
  <si>
    <t>345713065.10R</t>
  </si>
  <si>
    <t>kanál elektroinstalační hranatý PVC 130x65mm</t>
  </si>
  <si>
    <t>2145160653</t>
  </si>
  <si>
    <t>345713065.16R</t>
  </si>
  <si>
    <t>kryt odbočný kanálu elektroinstalační hranatý PVC 130x65mm</t>
  </si>
  <si>
    <t>-307351589</t>
  </si>
  <si>
    <t>741122641</t>
  </si>
  <si>
    <t>Montáž kabel Cu plný kulatý žíla 5x1,5 až 2,5 mm2 uložený pevně (např. CYKY)</t>
  </si>
  <si>
    <t>774817601</t>
  </si>
  <si>
    <t>Montáž kabelů měděných bez ukončení uložených pevně plných kulatých nebo bezhalogenových (např. CYKY) počtu a průřezu žil 5x1,5 až 2,5 mm2</t>
  </si>
  <si>
    <t>34111094</t>
  </si>
  <si>
    <t>kabel instalační jádro Cu plné izolace PVC plášť PVC 450/750V (CYKY) 5x2,5mm2</t>
  </si>
  <si>
    <t>-1702716563</t>
  </si>
  <si>
    <t>741122645.01R</t>
  </si>
  <si>
    <t>Montáž kabel Cu plný kulatý žíla 5x25 až 35 mm2 uložený pevně (např. CYKY) ve ztížených podmínkách stáv.podhledů</t>
  </si>
  <si>
    <t>1651053046</t>
  </si>
  <si>
    <t>34113134</t>
  </si>
  <si>
    <t>kabel silový jádro Cu izolace PVC plášť PVC 0,6/1kV (1-CYKY) 5x25mm2</t>
  </si>
  <si>
    <t>-1517534521</t>
  </si>
  <si>
    <t>741120301.02R</t>
  </si>
  <si>
    <t xml:space="preserve">Montáž vodič Cu izolovaný plný a laněný s PVC pláštěm žíla 16-35 mm2 pevně (např. CY, CHAH-V) ve ztížených podmínkách </t>
  </si>
  <si>
    <t>1290025701</t>
  </si>
  <si>
    <t>Montáž vodičů izolovaných měděných bez ukončení uložených pevně plných a laněných s PVC pláštěm, bezhalogenových, ohniodolných (např. CY, CHAH-V) průřezu žíly 16-35 mm2 ve ztížených podmínkách stropních podhledů a stávajících tras školy.</t>
  </si>
  <si>
    <t>34141028.02R</t>
  </si>
  <si>
    <t>vodič propojovací flexibilní jádro Cu lanované izolace PVC zeleno/žlutý 450/750V (H07V-K) 1x35mm2</t>
  </si>
  <si>
    <t>415368476</t>
  </si>
  <si>
    <t>35822173.04R</t>
  </si>
  <si>
    <t>jistič 3-pólový 63 A vypínací charakteristika C vypínací schopnost 10 kA</t>
  </si>
  <si>
    <t>-99895278</t>
  </si>
  <si>
    <t>741130061</t>
  </si>
  <si>
    <t>Ukončení vodič izolovaný do 25 mm2 nastřelení kabelového oka</t>
  </si>
  <si>
    <t>377124552</t>
  </si>
  <si>
    <t>Ukončení vodičů izolovaných s označením a zapojením nastřelením kabelového oka se smršťovací záklopkou nebo páskou, průřezu žíly do 25 mm2</t>
  </si>
  <si>
    <t>34567040</t>
  </si>
  <si>
    <t>oko kabelové Cu lisovací lehčené 25x8</t>
  </si>
  <si>
    <t>-69442792</t>
  </si>
  <si>
    <t>763101811.03R</t>
  </si>
  <si>
    <t>Zaměření, vyřezání a úprava vstupních protahovacích otvorů v SDK stěně stěně s přípravou svislé trasy v dutině stěny s výplní izolační vaty pro zatažení kabelů nebo trubek na pozici zás./vyp. do délky 4m</t>
  </si>
  <si>
    <t>hod</t>
  </si>
  <si>
    <t>-154786656</t>
  </si>
  <si>
    <t xml:space="preserve">61-14,15,16 - ZŠ Ivanovice na Hané - chodba 1. NP,  2. NP, 3. NP </t>
  </si>
  <si>
    <t>61.14.1 - chodba 1. NP - stavba</t>
  </si>
  <si>
    <t>1458416345</t>
  </si>
  <si>
    <t>-1047094194</t>
  </si>
  <si>
    <t>200351158</t>
  </si>
  <si>
    <t>706508434</t>
  </si>
  <si>
    <t>-1198369743</t>
  </si>
  <si>
    <t>-414441313</t>
  </si>
  <si>
    <t>-253339618</t>
  </si>
  <si>
    <t>-238600859</t>
  </si>
  <si>
    <t>1840135643</t>
  </si>
  <si>
    <t>-1296425341</t>
  </si>
  <si>
    <t>-72085354</t>
  </si>
  <si>
    <t>-1170112186</t>
  </si>
  <si>
    <t>1363600043</t>
  </si>
  <si>
    <t>596450933</t>
  </si>
  <si>
    <t>-1680859120</t>
  </si>
  <si>
    <t>7760030.R</t>
  </si>
  <si>
    <t>Adhézní můstek, dodávka a montáž</t>
  </si>
  <si>
    <t>-934057710</t>
  </si>
  <si>
    <t>-1096854835</t>
  </si>
  <si>
    <t>921206794</t>
  </si>
  <si>
    <t>-1425674460</t>
  </si>
  <si>
    <t>7836600.R</t>
  </si>
  <si>
    <t>Přetření olejového nátěru, základní vrstva, přetmelení a krycí vrstva</t>
  </si>
  <si>
    <t>115561969</t>
  </si>
  <si>
    <t>375491390</t>
  </si>
  <si>
    <t>714475097</t>
  </si>
  <si>
    <t>61.14.2 - chodba 1. NP - elektro</t>
  </si>
  <si>
    <t>741313815</t>
  </si>
  <si>
    <t>Demontáž spínačů nástěnných normálních do 10 A šroubových se zachováním funkčnosti přes 2 do 4 svorek</t>
  </si>
  <si>
    <t>1652406563</t>
  </si>
  <si>
    <t>Demontáž spínačů se zachováním funkčnosti nástěnných, pro prostředí normální do 10 A šroubové připojení přes 2 svorky do 4 svorek</t>
  </si>
  <si>
    <t>741310239</t>
  </si>
  <si>
    <t>Montáž přepínač (polo)zapuštěný šroubové připojení 7-křížový se zapojením vodičů</t>
  </si>
  <si>
    <t>1398327265</t>
  </si>
  <si>
    <t>Montáž spínačů jedno nebo dvoupólových polozapuštěných nebo zapuštěných se zapojením vodičů šroubové připojení, pro prostředí normální přepínačů, řazení 7-křížových</t>
  </si>
  <si>
    <t>34535004.01R</t>
  </si>
  <si>
    <t>přepínač křížový zápustný s krytem, řazení 7,bez rámečku</t>
  </si>
  <si>
    <t>872793642</t>
  </si>
  <si>
    <t>741311807.25R</t>
  </si>
  <si>
    <t>Ve stávajících rozvodech na chodbě vyhledání svorek napájení stávajícího okruhu světel.  Přepojení do nových svítidel se zajištěním dočasného odpojení.</t>
  </si>
  <si>
    <t>2069604464</t>
  </si>
  <si>
    <t>Ve stávajících rozvodech na chodbě vyhledání svorek napájení stávajícího okruhu světel,  Přepojení do nového rozvaděče v učebně se zajištěním dočasného odpojení.</t>
  </si>
  <si>
    <t>34825003.05R</t>
  </si>
  <si>
    <t>drobný montážní materiál přepojení stávajícího okruhu svítidel</t>
  </si>
  <si>
    <t>1442233979</t>
  </si>
  <si>
    <t>svítidlo interiérové stropní přisazené kruhové stmívatelné LED  900-1500lm</t>
  </si>
  <si>
    <t>61.15.1 - chodba 2. NP - stavba</t>
  </si>
  <si>
    <t>157014403</t>
  </si>
  <si>
    <t>1169955620</t>
  </si>
  <si>
    <t>vybourání luxferů 1600x1600 a 1000/800</t>
  </si>
  <si>
    <t>-1092328274</t>
  </si>
  <si>
    <t>Dveře vnitřní hladké plné jednokřídlé</t>
  </si>
  <si>
    <t>2057789378</t>
  </si>
  <si>
    <t>2055183988</t>
  </si>
  <si>
    <t>-90207864</t>
  </si>
  <si>
    <t>-341055448</t>
  </si>
  <si>
    <t>-813653300</t>
  </si>
  <si>
    <t>-1124928583</t>
  </si>
  <si>
    <t>1329401560</t>
  </si>
  <si>
    <t>-1148892170</t>
  </si>
  <si>
    <t>-1143021173</t>
  </si>
  <si>
    <t>-489304322</t>
  </si>
  <si>
    <t>964035605</t>
  </si>
  <si>
    <t>-1238044667</t>
  </si>
  <si>
    <t>Nátěr zárubní
2x 1970/800
1x 1500/1970</t>
  </si>
  <si>
    <t>DMNVP01.R</t>
  </si>
  <si>
    <t>Dodávka a montáž fixního světlíku 1600x1600 s požární odolností EI 30 DP1</t>
  </si>
  <si>
    <t>-1708601511</t>
  </si>
  <si>
    <t>Dodávka a montáž fixního světlíku neotvíravého s požární odolností EI 30 DP1. Rozměry světlíku 1600x1600 mm</t>
  </si>
  <si>
    <t>-133605581</t>
  </si>
  <si>
    <t>DMNVP10.R</t>
  </si>
  <si>
    <t>-1206881674</t>
  </si>
  <si>
    <t>Dodávka a montáž nadsvětlíku neotvíravého včetně plastové části nad světlíkem. Rozměry světlíku 1000x800 mm.
Bezpečnostní sklo 800 mm, plast 200 mm s žaluzií s ovládáním vedle dveří</t>
  </si>
  <si>
    <t>766663916</t>
  </si>
  <si>
    <t>Oprava dveřních křídel z tvrdého dřeva - seříznutí křídla</t>
  </si>
  <si>
    <t>-2038632720</t>
  </si>
  <si>
    <t>Oprava dveřních křídel dřevěných ruční seříznutí dveřních křídel z tvrdého dřeva</t>
  </si>
  <si>
    <t>61.15.2 - chodba 2. NP - elektro</t>
  </si>
  <si>
    <t>61.16.1 - chodba 3. NP - stavba</t>
  </si>
  <si>
    <t>vybourání 3 ks luxferů 1000/800</t>
  </si>
  <si>
    <t>Nátěr zárubní
5x 1970/800
1x 1500/1970</t>
  </si>
  <si>
    <t>DMNVP02.R</t>
  </si>
  <si>
    <t>Dodávka a montáž nadsvětlíku včetně plastové části nad světlíkem s roletou</t>
  </si>
  <si>
    <t>-1422046031</t>
  </si>
  <si>
    <t>Dodávka a montáž nadsvětlíku neotvíravého včetně plastové části nad světlíkem. Rozměry světlíku 1000x800 mm.
Bezpečnostní sklo 800 mm, plast 200 mm
S roletou s ovládáním na katedře</t>
  </si>
  <si>
    <t>-159623422</t>
  </si>
  <si>
    <t>61.16.2 - chodba 3. NP - elektro</t>
  </si>
  <si>
    <t>61-17 - ZŠ Ivanovice na Hané - WC pro handicapované</t>
  </si>
  <si>
    <t>61.17.1 - WC pro handicapované - stavba</t>
  </si>
  <si>
    <t xml:space="preserve">    771 - Podlahy z dlaždic</t>
  </si>
  <si>
    <t>-1783228543</t>
  </si>
  <si>
    <t>Bourání vnitřních příček</t>
  </si>
  <si>
    <t>271921864</t>
  </si>
  <si>
    <t>-2116893994</t>
  </si>
  <si>
    <t>1557915715</t>
  </si>
  <si>
    <t>1116631706</t>
  </si>
  <si>
    <t>-1204159126</t>
  </si>
  <si>
    <t>997241538</t>
  </si>
  <si>
    <t>Nakládání nebo překládání suti</t>
  </si>
  <si>
    <t>646356651</t>
  </si>
  <si>
    <t>Doprava vybouraných hmot, konstrukcí nebo suti pro dráhy kolejové nakládání nebo překládání suti</t>
  </si>
  <si>
    <t>Uložení odpadu směsné stavební a demoliční, včetně kontejneru</t>
  </si>
  <si>
    <t>-1511619672</t>
  </si>
  <si>
    <t>725110811</t>
  </si>
  <si>
    <t>Demontáž klozetů splachovacích s nádrží</t>
  </si>
  <si>
    <t>-769647102</t>
  </si>
  <si>
    <t>Demontáž klozetů splachovacíchch s nádrží nebo tlakovým splachovačem</t>
  </si>
  <si>
    <t>725119122</t>
  </si>
  <si>
    <t>Montáž klozetových mís kombi</t>
  </si>
  <si>
    <t>1189795698</t>
  </si>
  <si>
    <t>Zařízení záchodů montáž klozetových mís kombi</t>
  </si>
  <si>
    <t>725219102</t>
  </si>
  <si>
    <t>Montáž umyvadla připevněného na šrouby do zdiva</t>
  </si>
  <si>
    <t>631974700</t>
  </si>
  <si>
    <t>Umyvadla montáž umyvadel ostatních typů na šrouby</t>
  </si>
  <si>
    <t>7250010.R</t>
  </si>
  <si>
    <t>Soubor instalatérských prací a materiálu spojených s instalací ZTI</t>
  </si>
  <si>
    <t>-184894964</t>
  </si>
  <si>
    <t>Soubor instalatérských prací a materiálu spojených s instalací ZTI včetně posunutí umyvadla</t>
  </si>
  <si>
    <t>-1449555821</t>
  </si>
  <si>
    <t>1943265186</t>
  </si>
  <si>
    <t>-943911570</t>
  </si>
  <si>
    <t>5533000.R</t>
  </si>
  <si>
    <t xml:space="preserve">Zárubeň ocelová pro zdění </t>
  </si>
  <si>
    <t>1297253026</t>
  </si>
  <si>
    <t>Zárubeň ocelová pro zdění H 100 900 L/P</t>
  </si>
  <si>
    <t>771</t>
  </si>
  <si>
    <t>Podlahy z dlaždic</t>
  </si>
  <si>
    <t>771121011</t>
  </si>
  <si>
    <t>Nátěr penetrační na podlahu</t>
  </si>
  <si>
    <t>-87898632</t>
  </si>
  <si>
    <t>Příprava podkladu před provedením dlažby nátěr penetrační na podlahu</t>
  </si>
  <si>
    <t>771151025</t>
  </si>
  <si>
    <t>Samonivelační stěrka podlah pevnosti 30 MPa tl přes 10 do 12 mm</t>
  </si>
  <si>
    <t>1195984323</t>
  </si>
  <si>
    <t>Příprava podkladu před provedením dlažby samonivelační stěrka min. pevnosti 30 MPa, tloušťky přes 10 do 12 mm</t>
  </si>
  <si>
    <t>771574113</t>
  </si>
  <si>
    <t>Montáž podlah keramických hladkých lepených cementovým flexibilním lepidlem přes 12 do 19 ks/m2</t>
  </si>
  <si>
    <t>564710570</t>
  </si>
  <si>
    <t>Montáž podlah z dlaždic keramických lepených cementovým flexibilním lepidlem hladkých, tloušťky do 10 mm přes 12 do 19 ks/m2</t>
  </si>
  <si>
    <t>7700018.R</t>
  </si>
  <si>
    <t>Provedení hydroizolace</t>
  </si>
  <si>
    <t>104865097</t>
  </si>
  <si>
    <t>7710010.R</t>
  </si>
  <si>
    <t xml:space="preserve">Dlažba keramická </t>
  </si>
  <si>
    <t>-514113264</t>
  </si>
  <si>
    <t>771577152</t>
  </si>
  <si>
    <t>Příplatek k montáži podlah keramických do malty za omezený prostor</t>
  </si>
  <si>
    <t>-229787042</t>
  </si>
  <si>
    <t>Montáž podlah z dlaždic keramických kladených do malty Příplatek k cenám za podlahy v omezeném prostoru</t>
  </si>
  <si>
    <t>-451066552</t>
  </si>
  <si>
    <t>769255022</t>
  </si>
  <si>
    <t>-1747842738</t>
  </si>
  <si>
    <t>1701056026</t>
  </si>
  <si>
    <t>7810000.R</t>
  </si>
  <si>
    <t>Zapravení po demontáži obkladů</t>
  </si>
  <si>
    <t>-996550908</t>
  </si>
  <si>
    <t>-830526386</t>
  </si>
  <si>
    <t>1510595271</t>
  </si>
  <si>
    <t>-734703478</t>
  </si>
  <si>
    <t>-679566092</t>
  </si>
  <si>
    <t>-2071632329</t>
  </si>
  <si>
    <t>1999454737</t>
  </si>
  <si>
    <t>432786025</t>
  </si>
  <si>
    <t>7840007.R</t>
  </si>
  <si>
    <t>403529034</t>
  </si>
  <si>
    <t>1730121505</t>
  </si>
  <si>
    <t>KKIN000.R</t>
  </si>
  <si>
    <t>klozet kombi invalidní</t>
  </si>
  <si>
    <t>-593310236</t>
  </si>
  <si>
    <t>DMMD000.R</t>
  </si>
  <si>
    <t>Dodávka a montáž madla dveří</t>
  </si>
  <si>
    <t>524207677</t>
  </si>
  <si>
    <t>952923954</t>
  </si>
  <si>
    <t>UPIVP00.R</t>
  </si>
  <si>
    <t>Umyvadlo pro invalidy včetně příslušenství</t>
  </si>
  <si>
    <t>-235018485</t>
  </si>
  <si>
    <t>MDSN000.R</t>
  </si>
  <si>
    <t>Madlo dvojité sklopné nerez</t>
  </si>
  <si>
    <t>1861779510</t>
  </si>
  <si>
    <t>Madlo dvojité sklopné, nerez</t>
  </si>
  <si>
    <t>MDPN000.R</t>
  </si>
  <si>
    <t>madlo dvojité pevné nerez</t>
  </si>
  <si>
    <t>21503488</t>
  </si>
  <si>
    <t>madlo dvojité pevné, nerez</t>
  </si>
  <si>
    <t>BATUMH0.R</t>
  </si>
  <si>
    <t>baterie umyvadlová pro handicapovné dodávka a montáž</t>
  </si>
  <si>
    <t>-755830379</t>
  </si>
  <si>
    <t>SDK00001.R</t>
  </si>
  <si>
    <t>SDK příčka 100mm</t>
  </si>
  <si>
    <t>-960345638</t>
  </si>
  <si>
    <t>SDK příčka tlouštky 100mmviz. PD</t>
  </si>
  <si>
    <t>61.17.2 - WC pro handicapované - elektro</t>
  </si>
  <si>
    <t xml:space="preserve">      741.01 - Silnoproudé rozvody WC handicapovaní</t>
  </si>
  <si>
    <t xml:space="preserve">      741.02 - nový silový přívod z rozvaděče na chodbě  do WC handicapovaní</t>
  </si>
  <si>
    <t xml:space="preserve">      741.05 - nouzový signalizační systém na WC pro handicapované osoby </t>
  </si>
  <si>
    <t>Silnoproudé rozvody WC handicapovaní</t>
  </si>
  <si>
    <t>nový silový přívod z rozvaděče na chodbě  do WC handicapovaní</t>
  </si>
  <si>
    <t>741372112.07R</t>
  </si>
  <si>
    <t>Montáž svítidlo LED interiérové přisazené hranaté nebo kruhové přes 0,09 do 0,36 m2 se zapojením vodičů s přípravou</t>
  </si>
  <si>
    <t>1446261739</t>
  </si>
  <si>
    <t>Montáž svítidel s integrovaným zdrojem LED se zapojením vodičů interiérových vestavných stropních panelových hranatých nebo kruhových, plochy přes 0,09 do 0,36 m2, s úpravou a prodloužením vývodů, osazení krabice se svorkovnicí na vývod svítidla, úprava konstrukce podhledu pro osazení svítidla s připadným přeložením pozic minerálních stropních čtverců, přesun svítidel na lešení se zajištěním proti poškození.</t>
  </si>
  <si>
    <t>34825003.02R</t>
  </si>
  <si>
    <t>svítidlo interiérové nástěnné/stropní přisazené kruhové D 300-450mm 1900-2500lm, celoplast. IP54, 4000K</t>
  </si>
  <si>
    <t>1885960440</t>
  </si>
  <si>
    <t>741.05</t>
  </si>
  <si>
    <t xml:space="preserve">nouzový signalizační systém na WC pro handicapované osoby </t>
  </si>
  <si>
    <t>742350001</t>
  </si>
  <si>
    <t>Montáž signalizačního světla s elektronikou a akustickou signalizací k zařízení pro ZTP</t>
  </si>
  <si>
    <t>-797023494</t>
  </si>
  <si>
    <t>Montáž zařízení pro tělesně postižené signalizačního světla s akustickou signalizací</t>
  </si>
  <si>
    <t>34535107</t>
  </si>
  <si>
    <t>sada pro nouzovou signalizaci s modulem s opticko-akustickým alarmem tlačítko signální tahové resetovací tlačítko transformátor včetně rámečků 230V IP20</t>
  </si>
  <si>
    <t>240084104</t>
  </si>
  <si>
    <t>742350002</t>
  </si>
  <si>
    <t>Montáž potvrzovacího tlačítka k zařízení pro ZTP</t>
  </si>
  <si>
    <t>1497440169</t>
  </si>
  <si>
    <t>Montáž zařízení pro tělesně postižené potvrzovacího tlačítka</t>
  </si>
  <si>
    <t>742350003</t>
  </si>
  <si>
    <t>Montáž volacího tlačítka do výšky 900 mm a táhla do výšky 150 mm k zařízení pro ZTP</t>
  </si>
  <si>
    <t>1822709842</t>
  </si>
  <si>
    <t>Montáž zařízení pro tělesně postižené volacího tlačítka do výšky 900 mm a táhla do výšky 150 mm</t>
  </si>
  <si>
    <t>742350004</t>
  </si>
  <si>
    <t>Montáž napájecího zdroje 24 V k zařízení pro ZTP</t>
  </si>
  <si>
    <t>-213090202</t>
  </si>
  <si>
    <t>Montáž zařízení pro tělesně postižené napájecího zdroje 24 V</t>
  </si>
  <si>
    <t>742350006</t>
  </si>
  <si>
    <t>Montáž instalační krabice pro DHM</t>
  </si>
  <si>
    <t>641282574</t>
  </si>
  <si>
    <t>Montáž zařízení pro tělesně postižené instalační krabice pro DHM</t>
  </si>
  <si>
    <t>742360421</t>
  </si>
  <si>
    <t>Kontrola a otestování rozvodného vedení</t>
  </si>
  <si>
    <t>-1359907932</t>
  </si>
  <si>
    <t>Montáž systému pacient-sestra nastavení a oživení systému kontrola a otestování rozvodného vedení</t>
  </si>
  <si>
    <t>741124703</t>
  </si>
  <si>
    <t>Montáž kabel Cu stíněný ovládací žíly 2 až 19x1 mm2 uložený volně (např. JYTY)</t>
  </si>
  <si>
    <t>-586269092</t>
  </si>
  <si>
    <t>Montáž kabelů měděných ovládacích bez ukončení uložených volně stíněných ovládacích s plným jádrem (např. JYTY) počtu a průměru žil 2 až 19x1 mm2</t>
  </si>
  <si>
    <t>34113151</t>
  </si>
  <si>
    <t>kabel ovládací průmyslový stíněný laminovanou Al fólií s příložným Cu drátem jádro Cu plné izolace PVC plášť PVC 250V (JYTY) 7x1,00mm2</t>
  </si>
  <si>
    <t>1192564053</t>
  </si>
  <si>
    <t>61-18,19,20 - ZŠ Ivanovice na Hané - WC 1.NP, 2.NP, 3.NP</t>
  </si>
  <si>
    <t>61.18.1 - WC 1.NP - stavba</t>
  </si>
  <si>
    <t>-500882673</t>
  </si>
  <si>
    <t>103799776</t>
  </si>
  <si>
    <t>1152838318</t>
  </si>
  <si>
    <t>737657937</t>
  </si>
  <si>
    <t>Bourání vnitřních příček viz. projektová dokumentace</t>
  </si>
  <si>
    <t>Soubor instalatérských prací a materiálu spojených s instalací ZTI včetně úpravy přívodu vody viz. projektová dokumentace</t>
  </si>
  <si>
    <t>-2054180908</t>
  </si>
  <si>
    <t>-114164485</t>
  </si>
  <si>
    <t>KKIN001.R</t>
  </si>
  <si>
    <t>klozet kombi</t>
  </si>
  <si>
    <t>1327431851</t>
  </si>
  <si>
    <t>SDK0000.R</t>
  </si>
  <si>
    <t>Dodávka a montáž SDK kastlu na zakrytí stávajícího odvětrávání kanalizace</t>
  </si>
  <si>
    <t>-1211764081</t>
  </si>
  <si>
    <t>-1882392109</t>
  </si>
  <si>
    <t>-1634055314</t>
  </si>
  <si>
    <t>SDK příčka tlouštky 100 mm viz. PD</t>
  </si>
  <si>
    <t>SDK00002.R</t>
  </si>
  <si>
    <t>SDK příčka 150mm</t>
  </si>
  <si>
    <t>-2112552656</t>
  </si>
  <si>
    <t>zesílená SDK příčka tlouštky 150mm pro uchycení umyvadla viz PD</t>
  </si>
  <si>
    <t>VSP0000.R</t>
  </si>
  <si>
    <t>úprava vstupního prahu na WC</t>
  </si>
  <si>
    <t>1065034042</t>
  </si>
  <si>
    <t>oprava vstupního prahu na WC</t>
  </si>
  <si>
    <t>61.18.2 - WC 1.NP - elektro</t>
  </si>
  <si>
    <t xml:space="preserve">      741.01 - Silnoproudé rozvody </t>
  </si>
  <si>
    <t xml:space="preserve">Silnoproudé rozvody </t>
  </si>
  <si>
    <t>741311807.21R</t>
  </si>
  <si>
    <t>Demontáž části stávající silnoproudé elektroinstalace pro přesun vypínačů a svítidel se zachováním funkčnosti v prostorech WC</t>
  </si>
  <si>
    <t>-1753174136</t>
  </si>
  <si>
    <t>741310214</t>
  </si>
  <si>
    <t>Montáž ovladač (polo)zapuštěný šroubové připojení 1/0So-zapínací s orientační doutnavkou se zapojením vodičů</t>
  </si>
  <si>
    <t>1973148738</t>
  </si>
  <si>
    <t>Montáž spínačů jedno nebo dvoupólových polozapuštěných nebo zapuštěných se zapojením vodičů šroubové připojení, pro prostředí normální ovladačů, řazení 1/0So-tlačítkových zapínacích s orientační doutnavkou</t>
  </si>
  <si>
    <t>34535010.01R</t>
  </si>
  <si>
    <t>ovladač zapínací s orientační doutnavkou kompletní, zápustný, řazení 1/0So, šroubové svorky včetně LED doutnavky a krytu, bez rámečku</t>
  </si>
  <si>
    <t>1318469778</t>
  </si>
  <si>
    <t>61.19.1 - WC 2.NP - stavba</t>
  </si>
  <si>
    <t>-1680347165</t>
  </si>
  <si>
    <t>Soubor instalatérských prací a materiálu spojených s instalací ZTI včetně úpravy přívodu vody viz. projektová dokumentace
Přívod vody k pisoárům - 15m
přívod vody k WC - 12m
Přívod vody k odpadu a umyvadlům 0,5m</t>
  </si>
  <si>
    <t>49117483</t>
  </si>
  <si>
    <t>KKIN002.R</t>
  </si>
  <si>
    <t xml:space="preserve">Pisoár </t>
  </si>
  <si>
    <t>-871032586</t>
  </si>
  <si>
    <t>Pisoár - Concept 100 normus s rad. splachovačem včetně zdroje</t>
  </si>
  <si>
    <t>-925356478</t>
  </si>
  <si>
    <t>VK00000.R</t>
  </si>
  <si>
    <t>Výlevka keramická</t>
  </si>
  <si>
    <t>-915207584</t>
  </si>
  <si>
    <t>61.19.2 - WC 2.NP - elektro</t>
  </si>
  <si>
    <t>61.20.1 - WC 3.NP - stavba</t>
  </si>
  <si>
    <t>Soubor instalatérských prací a materiálu spojených s instalací ZTI včetně úpravy přívodu vody viz. projektová dokumentace
Přívod vody k pisoárům - 15m
Přívod vody k WC - 12m
Přívod vody k odpadu a umyvadlům 0,5m</t>
  </si>
  <si>
    <t>SDK0001.R</t>
  </si>
  <si>
    <t>Zesílená SDK předstěna tloušťky 12cm, dodávka a montáž</t>
  </si>
  <si>
    <t>-1942989732</t>
  </si>
  <si>
    <t>Zesílená SDK předstěna pro uchycení umyvadel, dodávka a montáž 1600x3240</t>
  </si>
  <si>
    <t>61.20.2 - WC 3.NP - elektro</t>
  </si>
  <si>
    <t>61.21.1 - Poradenské pracoviště</t>
  </si>
  <si>
    <t xml:space="preserve">Demontáž stávajícího umyvadla </t>
  </si>
  <si>
    <t>Vodoinstalační práce spojené s demontáží umyvadla a přívodem vody a odpadu do kabinetu o patro výš vedle potrubí VZT 5 mb</t>
  </si>
  <si>
    <t>Dodávka a montáž SDK kastlu na zakrytí stávajícího odsávání.
Rozměry kastlu 680x740 mm, výška 3200 mm</t>
  </si>
  <si>
    <t xml:space="preserve">Zařízení staveniště </t>
  </si>
  <si>
    <t xml:space="preserve">Územní vlivy - nevyplňovat </t>
  </si>
  <si>
    <t>Provozní vlivy (časový průběh dle požadavků školy, hlučné práce)</t>
  </si>
  <si>
    <t>Jiné VRN (doprava zaměstnanců)</t>
  </si>
  <si>
    <t>Územní vlivy - nevyplňovat</t>
  </si>
  <si>
    <t>Jiné VRN (doprava zaměstnanců na pracoviště)</t>
  </si>
  <si>
    <t xml:space="preserve">Projektové práce </t>
  </si>
  <si>
    <t>xx.xx.xxxx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</si>
</sst>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1" fillId="4" borderId="0" xfId="0" applyFont="1" applyFill="1" applyAlignment="1">
      <alignment horizontal="left" vertical="center"/>
    </xf>
    <xf numFmtId="4" fontId="21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43"/>
  <sheetViews>
    <sheetView showGridLines="0" tabSelected="1" workbookViewId="0">
      <selection activeCell="AN19" sqref="AN19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" customHeight="1"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79" t="s">
        <v>14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6"/>
      <c r="BE5" s="176" t="s">
        <v>15</v>
      </c>
      <c r="BS5" s="13" t="s">
        <v>6</v>
      </c>
    </row>
    <row r="6" spans="1:74" ht="36.9" customHeight="1">
      <c r="B6" s="16"/>
      <c r="D6" s="22" t="s">
        <v>16</v>
      </c>
      <c r="K6" s="181" t="s">
        <v>17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6"/>
      <c r="BE6" s="177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77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2432</v>
      </c>
      <c r="AR8" s="16"/>
      <c r="BE8" s="177"/>
      <c r="BS8" s="13" t="s">
        <v>6</v>
      </c>
    </row>
    <row r="9" spans="1:74" ht="14.4" customHeight="1">
      <c r="B9" s="16"/>
      <c r="AR9" s="16"/>
      <c r="BE9" s="177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77"/>
      <c r="BS10" s="13" t="s">
        <v>6</v>
      </c>
    </row>
    <row r="11" spans="1:74" ht="18.45" customHeight="1">
      <c r="B11" s="16"/>
      <c r="E11" s="21" t="s">
        <v>25</v>
      </c>
      <c r="AK11" s="23" t="s">
        <v>26</v>
      </c>
      <c r="AN11" s="21" t="s">
        <v>1</v>
      </c>
      <c r="AR11" s="16"/>
      <c r="BE11" s="177"/>
      <c r="BS11" s="13" t="s">
        <v>6</v>
      </c>
    </row>
    <row r="12" spans="1:74" ht="6.9" customHeight="1">
      <c r="B12" s="16"/>
      <c r="AR12" s="16"/>
      <c r="BE12" s="177"/>
      <c r="BS12" s="13" t="s">
        <v>6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77"/>
      <c r="BS13" s="13" t="s">
        <v>6</v>
      </c>
    </row>
    <row r="14" spans="1:74" ht="13.2">
      <c r="B14" s="16"/>
      <c r="E14" s="182" t="s">
        <v>28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23" t="s">
        <v>26</v>
      </c>
      <c r="AN14" s="25" t="s">
        <v>28</v>
      </c>
      <c r="AR14" s="16"/>
      <c r="BE14" s="177"/>
      <c r="BS14" s="13" t="s">
        <v>6</v>
      </c>
    </row>
    <row r="15" spans="1:74" ht="6.9" customHeight="1">
      <c r="B15" s="16"/>
      <c r="AR15" s="16"/>
      <c r="BE15" s="177"/>
      <c r="BS15" s="13" t="s">
        <v>4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77"/>
      <c r="BS16" s="13" t="s">
        <v>4</v>
      </c>
    </row>
    <row r="17" spans="2:71" ht="18.45" customHeight="1">
      <c r="B17" s="16"/>
      <c r="E17" s="21" t="s">
        <v>25</v>
      </c>
      <c r="AK17" s="23" t="s">
        <v>26</v>
      </c>
      <c r="AN17" s="21" t="s">
        <v>1</v>
      </c>
      <c r="AR17" s="16"/>
      <c r="BE17" s="177"/>
      <c r="BS17" s="13" t="s">
        <v>30</v>
      </c>
    </row>
    <row r="18" spans="2:71" ht="6.9" customHeight="1">
      <c r="B18" s="16"/>
      <c r="AR18" s="16"/>
      <c r="BE18" s="177"/>
      <c r="BS18" s="13" t="s">
        <v>6</v>
      </c>
    </row>
    <row r="19" spans="2:71" ht="12" customHeight="1">
      <c r="B19" s="16"/>
      <c r="D19" s="23" t="s">
        <v>31</v>
      </c>
      <c r="AK19" s="23" t="s">
        <v>24</v>
      </c>
      <c r="AN19" s="21" t="s">
        <v>1</v>
      </c>
      <c r="AR19" s="16"/>
      <c r="BE19" s="177"/>
      <c r="BS19" s="13" t="s">
        <v>6</v>
      </c>
    </row>
    <row r="20" spans="2:71" ht="18.45" customHeight="1">
      <c r="B20" s="16"/>
      <c r="E20" s="21" t="s">
        <v>25</v>
      </c>
      <c r="AK20" s="23" t="s">
        <v>26</v>
      </c>
      <c r="AN20" s="21" t="s">
        <v>1</v>
      </c>
      <c r="AR20" s="16"/>
      <c r="BE20" s="177"/>
      <c r="BS20" s="13" t="s">
        <v>30</v>
      </c>
    </row>
    <row r="21" spans="2:71" ht="6.9" customHeight="1">
      <c r="B21" s="16"/>
      <c r="AR21" s="16"/>
      <c r="BE21" s="177"/>
    </row>
    <row r="22" spans="2:71" ht="12" customHeight="1">
      <c r="B22" s="16"/>
      <c r="D22" s="23" t="s">
        <v>32</v>
      </c>
      <c r="AR22" s="16"/>
      <c r="BE22" s="177"/>
    </row>
    <row r="23" spans="2:71" ht="16.5" customHeight="1">
      <c r="B23" s="16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6"/>
      <c r="BE23" s="177"/>
    </row>
    <row r="24" spans="2:71" ht="6.9" customHeight="1">
      <c r="B24" s="16"/>
      <c r="AR24" s="16"/>
      <c r="BE24" s="177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77"/>
    </row>
    <row r="26" spans="2:71" s="1" customFormat="1" ht="25.95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5">
        <f>ROUND(AG94,2)</f>
        <v>0</v>
      </c>
      <c r="AL26" s="186"/>
      <c r="AM26" s="186"/>
      <c r="AN26" s="186"/>
      <c r="AO26" s="186"/>
      <c r="AR26" s="28"/>
      <c r="BE26" s="177"/>
    </row>
    <row r="27" spans="2:71" s="1" customFormat="1" ht="6.9" customHeight="1">
      <c r="B27" s="28"/>
      <c r="AR27" s="28"/>
      <c r="BE27" s="177"/>
    </row>
    <row r="28" spans="2:71" s="1" customFormat="1" ht="13.2">
      <c r="B28" s="28"/>
      <c r="L28" s="187" t="s">
        <v>34</v>
      </c>
      <c r="M28" s="187"/>
      <c r="N28" s="187"/>
      <c r="O28" s="187"/>
      <c r="P28" s="187"/>
      <c r="W28" s="187" t="s">
        <v>35</v>
      </c>
      <c r="X28" s="187"/>
      <c r="Y28" s="187"/>
      <c r="Z28" s="187"/>
      <c r="AA28" s="187"/>
      <c r="AB28" s="187"/>
      <c r="AC28" s="187"/>
      <c r="AD28" s="187"/>
      <c r="AE28" s="187"/>
      <c r="AK28" s="187" t="s">
        <v>36</v>
      </c>
      <c r="AL28" s="187"/>
      <c r="AM28" s="187"/>
      <c r="AN28" s="187"/>
      <c r="AO28" s="187"/>
      <c r="AR28" s="28"/>
      <c r="BE28" s="177"/>
    </row>
    <row r="29" spans="2:71" s="2" customFormat="1" ht="14.4" customHeight="1">
      <c r="B29" s="32"/>
      <c r="D29" s="23" t="s">
        <v>37</v>
      </c>
      <c r="F29" s="23" t="s">
        <v>38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2"/>
      <c r="BE29" s="178"/>
    </row>
    <row r="30" spans="2:71" s="2" customFormat="1" ht="14.4" customHeight="1">
      <c r="B30" s="32"/>
      <c r="F30" s="23" t="s">
        <v>39</v>
      </c>
      <c r="L30" s="190">
        <v>0.12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2"/>
      <c r="BE30" s="178"/>
    </row>
    <row r="31" spans="2:71" s="2" customFormat="1" ht="14.4" hidden="1" customHeight="1">
      <c r="B31" s="32"/>
      <c r="F31" s="23" t="s">
        <v>40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2"/>
      <c r="BE31" s="178"/>
    </row>
    <row r="32" spans="2:71" s="2" customFormat="1" ht="14.4" hidden="1" customHeight="1">
      <c r="B32" s="32"/>
      <c r="F32" s="23" t="s">
        <v>41</v>
      </c>
      <c r="L32" s="190">
        <v>0.12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2"/>
      <c r="BE32" s="178"/>
    </row>
    <row r="33" spans="2:57" s="2" customFormat="1" ht="14.4" hidden="1" customHeight="1">
      <c r="B33" s="32"/>
      <c r="F33" s="23" t="s">
        <v>42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2"/>
      <c r="BE33" s="178"/>
    </row>
    <row r="34" spans="2:57" s="1" customFormat="1" ht="6.9" customHeight="1">
      <c r="B34" s="28"/>
      <c r="AR34" s="28"/>
      <c r="BE34" s="177"/>
    </row>
    <row r="35" spans="2:57" s="1" customFormat="1" ht="25.95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94" t="s">
        <v>45</v>
      </c>
      <c r="Y35" s="192"/>
      <c r="Z35" s="192"/>
      <c r="AA35" s="192"/>
      <c r="AB35" s="192"/>
      <c r="AC35" s="35"/>
      <c r="AD35" s="35"/>
      <c r="AE35" s="35"/>
      <c r="AF35" s="35"/>
      <c r="AG35" s="35"/>
      <c r="AH35" s="35"/>
      <c r="AI35" s="35"/>
      <c r="AJ35" s="35"/>
      <c r="AK35" s="191">
        <f>SUM(AK26:AK33)</f>
        <v>0</v>
      </c>
      <c r="AL35" s="192"/>
      <c r="AM35" s="192"/>
      <c r="AN35" s="192"/>
      <c r="AO35" s="193"/>
      <c r="AP35" s="33"/>
      <c r="AQ35" s="33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 ht="10.199999999999999">
      <c r="B50" s="16"/>
      <c r="AR50" s="16"/>
    </row>
    <row r="51" spans="2:44" ht="10.199999999999999">
      <c r="B51" s="16"/>
      <c r="AR51" s="16"/>
    </row>
    <row r="52" spans="2:44" ht="10.199999999999999">
      <c r="B52" s="16"/>
      <c r="AR52" s="16"/>
    </row>
    <row r="53" spans="2:44" ht="10.199999999999999">
      <c r="B53" s="16"/>
      <c r="AR53" s="16"/>
    </row>
    <row r="54" spans="2:44" ht="10.199999999999999">
      <c r="B54" s="16"/>
      <c r="AR54" s="16"/>
    </row>
    <row r="55" spans="2:44" ht="10.199999999999999">
      <c r="B55" s="16"/>
      <c r="AR55" s="16"/>
    </row>
    <row r="56" spans="2:44" ht="10.199999999999999">
      <c r="B56" s="16"/>
      <c r="AR56" s="16"/>
    </row>
    <row r="57" spans="2:44" ht="10.199999999999999">
      <c r="B57" s="16"/>
      <c r="AR57" s="16"/>
    </row>
    <row r="58" spans="2:44" ht="10.199999999999999">
      <c r="B58" s="16"/>
      <c r="AR58" s="16"/>
    </row>
    <row r="59" spans="2:44" ht="10.199999999999999">
      <c r="B59" s="16"/>
      <c r="AR59" s="16"/>
    </row>
    <row r="60" spans="2:44" s="1" customFormat="1" ht="13.2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 ht="10.199999999999999">
      <c r="B61" s="16"/>
      <c r="AR61" s="16"/>
    </row>
    <row r="62" spans="2:44" ht="10.199999999999999">
      <c r="B62" s="16"/>
      <c r="AR62" s="16"/>
    </row>
    <row r="63" spans="2:44" ht="10.199999999999999">
      <c r="B63" s="16"/>
      <c r="AR63" s="16"/>
    </row>
    <row r="64" spans="2:44" s="1" customFormat="1" ht="13.2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 ht="10.199999999999999">
      <c r="B65" s="16"/>
      <c r="AR65" s="16"/>
    </row>
    <row r="66" spans="2:44" ht="10.199999999999999">
      <c r="B66" s="16"/>
      <c r="AR66" s="16"/>
    </row>
    <row r="67" spans="2:44" ht="10.199999999999999">
      <c r="B67" s="16"/>
      <c r="AR67" s="16"/>
    </row>
    <row r="68" spans="2:44" ht="10.199999999999999">
      <c r="B68" s="16"/>
      <c r="AR68" s="16"/>
    </row>
    <row r="69" spans="2:44" ht="10.199999999999999">
      <c r="B69" s="16"/>
      <c r="AR69" s="16"/>
    </row>
    <row r="70" spans="2:44" ht="10.199999999999999">
      <c r="B70" s="16"/>
      <c r="AR70" s="16"/>
    </row>
    <row r="71" spans="2:44" ht="10.199999999999999">
      <c r="B71" s="16"/>
      <c r="AR71" s="16"/>
    </row>
    <row r="72" spans="2:44" ht="10.199999999999999">
      <c r="B72" s="16"/>
      <c r="AR72" s="16"/>
    </row>
    <row r="73" spans="2:44" ht="10.199999999999999">
      <c r="B73" s="16"/>
      <c r="AR73" s="16"/>
    </row>
    <row r="74" spans="2:44" ht="10.199999999999999">
      <c r="B74" s="16"/>
      <c r="AR74" s="16"/>
    </row>
    <row r="75" spans="2:44" s="1" customFormat="1" ht="13.2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 ht="10.199999999999999">
      <c r="B76" s="28"/>
      <c r="AR76" s="28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" customHeight="1">
      <c r="B82" s="28"/>
      <c r="C82" s="17" t="s">
        <v>52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61</v>
      </c>
      <c r="AR84" s="44"/>
    </row>
    <row r="85" spans="1:91" s="4" customFormat="1" ht="36.9" customHeight="1">
      <c r="B85" s="45"/>
      <c r="C85" s="46" t="s">
        <v>16</v>
      </c>
      <c r="L85" s="200" t="str">
        <f>K6</f>
        <v>Rekonstrukce silno a slaboproudé instalace, dobudování WC pro imobilní aj., ZŠ Ivanovice na Hané, ul. Tyršova 218/4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45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>ZŠ Ivanovice na Hané, okres Vyškov p. o.</v>
      </c>
      <c r="AI87" s="23" t="s">
        <v>22</v>
      </c>
      <c r="AM87" s="207" t="str">
        <f>IF(AN8= "","",AN8)</f>
        <v>xx.xx.xxxx</v>
      </c>
      <c r="AN87" s="207"/>
      <c r="AR87" s="28"/>
    </row>
    <row r="88" spans="1:91" s="1" customFormat="1" ht="6.9" customHeight="1">
      <c r="B88" s="28"/>
      <c r="AR88" s="28"/>
    </row>
    <row r="89" spans="1:91" s="1" customFormat="1" ht="15.15" customHeight="1">
      <c r="B89" s="28"/>
      <c r="C89" s="23" t="s">
        <v>23</v>
      </c>
      <c r="L89" s="3" t="str">
        <f>IF(E11= "","",E11)</f>
        <v xml:space="preserve"> </v>
      </c>
      <c r="AI89" s="23" t="s">
        <v>29</v>
      </c>
      <c r="AM89" s="208" t="str">
        <f>IF(E17="","",E17)</f>
        <v xml:space="preserve"> </v>
      </c>
      <c r="AN89" s="209"/>
      <c r="AO89" s="209"/>
      <c r="AP89" s="209"/>
      <c r="AR89" s="28"/>
      <c r="AS89" s="210" t="s">
        <v>53</v>
      </c>
      <c r="AT89" s="21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208" t="str">
        <f>IF(E20="","",E20)</f>
        <v xml:space="preserve"> </v>
      </c>
      <c r="AN90" s="209"/>
      <c r="AO90" s="209"/>
      <c r="AP90" s="209"/>
      <c r="AR90" s="28"/>
      <c r="AS90" s="212"/>
      <c r="AT90" s="213"/>
      <c r="BD90" s="52"/>
    </row>
    <row r="91" spans="1:91" s="1" customFormat="1" ht="10.8" customHeight="1">
      <c r="B91" s="28"/>
      <c r="AR91" s="28"/>
      <c r="AS91" s="212"/>
      <c r="AT91" s="213"/>
      <c r="BD91" s="52"/>
    </row>
    <row r="92" spans="1:91" s="1" customFormat="1" ht="29.25" customHeight="1">
      <c r="B92" s="28"/>
      <c r="C92" s="204" t="s">
        <v>54</v>
      </c>
      <c r="D92" s="203"/>
      <c r="E92" s="203"/>
      <c r="F92" s="203"/>
      <c r="G92" s="203"/>
      <c r="H92" s="53"/>
      <c r="I92" s="202" t="s">
        <v>55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15" t="s">
        <v>56</v>
      </c>
      <c r="AH92" s="203"/>
      <c r="AI92" s="203"/>
      <c r="AJ92" s="203"/>
      <c r="AK92" s="203"/>
      <c r="AL92" s="203"/>
      <c r="AM92" s="203"/>
      <c r="AN92" s="202" t="s">
        <v>57</v>
      </c>
      <c r="AO92" s="203"/>
      <c r="AP92" s="214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1" s="1" customFormat="1" ht="10.8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16">
        <f>ROUND(AG95+AG98+AG102+AG107+AG110+AG114+AG118+AG121+AG124+AG131+AG134+AG141,2)</f>
        <v>0</v>
      </c>
      <c r="AH94" s="216"/>
      <c r="AI94" s="216"/>
      <c r="AJ94" s="216"/>
      <c r="AK94" s="216"/>
      <c r="AL94" s="216"/>
      <c r="AM94" s="216"/>
      <c r="AN94" s="217">
        <f t="shared" ref="AN94:AN141" si="0">SUM(AG94,AT94)</f>
        <v>0</v>
      </c>
      <c r="AO94" s="217"/>
      <c r="AP94" s="217"/>
      <c r="AQ94" s="63" t="s">
        <v>1</v>
      </c>
      <c r="AR94" s="59"/>
      <c r="AS94" s="64">
        <f>ROUND(AS95+AS98+AS102+AS107+AS110+AS114+AS118+AS121+AS124+AS131+AS134+AS141,2)</f>
        <v>0</v>
      </c>
      <c r="AT94" s="65">
        <f t="shared" ref="AT94:AT141" si="1">ROUND(SUM(AV94:AW94),2)</f>
        <v>0</v>
      </c>
      <c r="AU94" s="66">
        <f>ROUND(AU95+AU98+AU102+AU107+AU110+AU114+AU118+AU121+AU124+AU131+AU134+AU141,5)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ROUND(AZ95+AZ98+AZ102+AZ107+AZ110+AZ114+AZ118+AZ121+AZ124+AZ131+AZ134+AZ141,2)</f>
        <v>0</v>
      </c>
      <c r="BA94" s="65">
        <f>ROUND(BA95+BA98+BA102+BA107+BA110+BA114+BA118+BA121+BA124+BA131+BA134+BA141,2)</f>
        <v>0</v>
      </c>
      <c r="BB94" s="65">
        <f>ROUND(BB95+BB98+BB102+BB107+BB110+BB114+BB118+BB121+BB124+BB131+BB134+BB141,2)</f>
        <v>0</v>
      </c>
      <c r="BC94" s="65">
        <f>ROUND(BC95+BC98+BC102+BC107+BC110+BC114+BC118+BC121+BC124+BC131+BC134+BC141,2)</f>
        <v>0</v>
      </c>
      <c r="BD94" s="67">
        <f>ROUND(BD95+BD98+BD102+BD107+BD110+BD114+BD118+BD121+BD124+BD131+BD134+BD141,2)</f>
        <v>0</v>
      </c>
      <c r="BS94" s="68" t="s">
        <v>72</v>
      </c>
      <c r="BT94" s="68" t="s">
        <v>73</v>
      </c>
      <c r="BU94" s="69" t="s">
        <v>74</v>
      </c>
      <c r="BV94" s="68" t="s">
        <v>75</v>
      </c>
      <c r="BW94" s="68" t="s">
        <v>5</v>
      </c>
      <c r="BX94" s="68" t="s">
        <v>76</v>
      </c>
      <c r="CL94" s="68" t="s">
        <v>1</v>
      </c>
    </row>
    <row r="95" spans="1:91" s="6" customFormat="1" ht="24.75" customHeight="1">
      <c r="B95" s="70"/>
      <c r="C95" s="71"/>
      <c r="D95" s="205" t="s">
        <v>77</v>
      </c>
      <c r="E95" s="205"/>
      <c r="F95" s="205"/>
      <c r="G95" s="205"/>
      <c r="H95" s="205"/>
      <c r="I95" s="72"/>
      <c r="J95" s="205" t="s">
        <v>78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199">
        <f>ROUND(SUM(AG96:AG97),2)</f>
        <v>0</v>
      </c>
      <c r="AH95" s="198"/>
      <c r="AI95" s="198"/>
      <c r="AJ95" s="198"/>
      <c r="AK95" s="198"/>
      <c r="AL95" s="198"/>
      <c r="AM95" s="198"/>
      <c r="AN95" s="197">
        <f t="shared" si="0"/>
        <v>0</v>
      </c>
      <c r="AO95" s="198"/>
      <c r="AP95" s="198"/>
      <c r="AQ95" s="73" t="s">
        <v>79</v>
      </c>
      <c r="AR95" s="70"/>
      <c r="AS95" s="74">
        <f>ROUND(SUM(AS96:AS97),2)</f>
        <v>0</v>
      </c>
      <c r="AT95" s="75">
        <f t="shared" si="1"/>
        <v>0</v>
      </c>
      <c r="AU95" s="76">
        <f>ROUND(SUM(AU96:AU97),5)</f>
        <v>0</v>
      </c>
      <c r="AV95" s="75">
        <f>ROUND(AZ95*L29,2)</f>
        <v>0</v>
      </c>
      <c r="AW95" s="75">
        <f>ROUND(BA95*L30,2)</f>
        <v>0</v>
      </c>
      <c r="AX95" s="75">
        <f>ROUND(BB95*L29,2)</f>
        <v>0</v>
      </c>
      <c r="AY95" s="75">
        <f>ROUND(BC95*L30,2)</f>
        <v>0</v>
      </c>
      <c r="AZ95" s="75">
        <f>ROUND(SUM(AZ96:AZ97),2)</f>
        <v>0</v>
      </c>
      <c r="BA95" s="75">
        <f>ROUND(SUM(BA96:BA97),2)</f>
        <v>0</v>
      </c>
      <c r="BB95" s="75">
        <f>ROUND(SUM(BB96:BB97),2)</f>
        <v>0</v>
      </c>
      <c r="BC95" s="75">
        <f>ROUND(SUM(BC96:BC97),2)</f>
        <v>0</v>
      </c>
      <c r="BD95" s="77">
        <f>ROUND(SUM(BD96:BD97),2)</f>
        <v>0</v>
      </c>
      <c r="BS95" s="78" t="s">
        <v>72</v>
      </c>
      <c r="BT95" s="78" t="s">
        <v>80</v>
      </c>
      <c r="BU95" s="78" t="s">
        <v>74</v>
      </c>
      <c r="BV95" s="78" t="s">
        <v>75</v>
      </c>
      <c r="BW95" s="78" t="s">
        <v>81</v>
      </c>
      <c r="BX95" s="78" t="s">
        <v>5</v>
      </c>
      <c r="CL95" s="78" t="s">
        <v>1</v>
      </c>
      <c r="CM95" s="78" t="s">
        <v>82</v>
      </c>
    </row>
    <row r="96" spans="1:91" s="3" customFormat="1" ht="16.5" customHeight="1">
      <c r="A96" s="79" t="s">
        <v>83</v>
      </c>
      <c r="B96" s="44"/>
      <c r="C96" s="9"/>
      <c r="D96" s="9"/>
      <c r="E96" s="206" t="s">
        <v>84</v>
      </c>
      <c r="F96" s="206"/>
      <c r="G96" s="206"/>
      <c r="H96" s="206"/>
      <c r="I96" s="206"/>
      <c r="J96" s="9"/>
      <c r="K96" s="206" t="s">
        <v>85</v>
      </c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195">
        <f>'61.1.1 - učebna informati...'!J34</f>
        <v>0</v>
      </c>
      <c r="AH96" s="196"/>
      <c r="AI96" s="196"/>
      <c r="AJ96" s="196"/>
      <c r="AK96" s="196"/>
      <c r="AL96" s="196"/>
      <c r="AM96" s="196"/>
      <c r="AN96" s="195">
        <f t="shared" si="0"/>
        <v>0</v>
      </c>
      <c r="AO96" s="196"/>
      <c r="AP96" s="196"/>
      <c r="AQ96" s="80" t="s">
        <v>86</v>
      </c>
      <c r="AR96" s="44"/>
      <c r="AS96" s="81">
        <v>0</v>
      </c>
      <c r="AT96" s="82">
        <f t="shared" si="1"/>
        <v>0</v>
      </c>
      <c r="AU96" s="83">
        <f>'61.1.1 - učebna informati...'!P144</f>
        <v>0</v>
      </c>
      <c r="AV96" s="82">
        <f>'61.1.1 - učebna informati...'!J37</f>
        <v>0</v>
      </c>
      <c r="AW96" s="82">
        <f>'61.1.1 - učebna informati...'!J38</f>
        <v>0</v>
      </c>
      <c r="AX96" s="82">
        <f>'61.1.1 - učebna informati...'!J39</f>
        <v>0</v>
      </c>
      <c r="AY96" s="82">
        <f>'61.1.1 - učebna informati...'!J40</f>
        <v>0</v>
      </c>
      <c r="AZ96" s="82">
        <f>'61.1.1 - učebna informati...'!F37</f>
        <v>0</v>
      </c>
      <c r="BA96" s="82">
        <f>'61.1.1 - učebna informati...'!F38</f>
        <v>0</v>
      </c>
      <c r="BB96" s="82">
        <f>'61.1.1 - učebna informati...'!F39</f>
        <v>0</v>
      </c>
      <c r="BC96" s="82">
        <f>'61.1.1 - učebna informati...'!F40</f>
        <v>0</v>
      </c>
      <c r="BD96" s="84">
        <f>'61.1.1 - učebna informati...'!F41</f>
        <v>0</v>
      </c>
      <c r="BT96" s="21" t="s">
        <v>82</v>
      </c>
      <c r="BV96" s="21" t="s">
        <v>75</v>
      </c>
      <c r="BW96" s="21" t="s">
        <v>87</v>
      </c>
      <c r="BX96" s="21" t="s">
        <v>81</v>
      </c>
      <c r="CL96" s="21" t="s">
        <v>1</v>
      </c>
    </row>
    <row r="97" spans="1:91" s="3" customFormat="1" ht="16.5" customHeight="1">
      <c r="A97" s="79" t="s">
        <v>83</v>
      </c>
      <c r="B97" s="44"/>
      <c r="C97" s="9"/>
      <c r="D97" s="9"/>
      <c r="E97" s="206" t="s">
        <v>88</v>
      </c>
      <c r="F97" s="206"/>
      <c r="G97" s="206"/>
      <c r="H97" s="206"/>
      <c r="I97" s="206"/>
      <c r="J97" s="9"/>
      <c r="K97" s="206" t="s">
        <v>89</v>
      </c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195">
        <f>'61.1.2 - učebna informati...'!J34</f>
        <v>0</v>
      </c>
      <c r="AH97" s="196"/>
      <c r="AI97" s="196"/>
      <c r="AJ97" s="196"/>
      <c r="AK97" s="196"/>
      <c r="AL97" s="196"/>
      <c r="AM97" s="196"/>
      <c r="AN97" s="195">
        <f t="shared" si="0"/>
        <v>0</v>
      </c>
      <c r="AO97" s="196"/>
      <c r="AP97" s="196"/>
      <c r="AQ97" s="80" t="s">
        <v>86</v>
      </c>
      <c r="AR97" s="44"/>
      <c r="AS97" s="81">
        <v>0</v>
      </c>
      <c r="AT97" s="82">
        <f t="shared" si="1"/>
        <v>0</v>
      </c>
      <c r="AU97" s="83">
        <f>'61.1.2 - učebna informati...'!P144</f>
        <v>0</v>
      </c>
      <c r="AV97" s="82">
        <f>'61.1.2 - učebna informati...'!J37</f>
        <v>0</v>
      </c>
      <c r="AW97" s="82">
        <f>'61.1.2 - učebna informati...'!J38</f>
        <v>0</v>
      </c>
      <c r="AX97" s="82">
        <f>'61.1.2 - učebna informati...'!J39</f>
        <v>0</v>
      </c>
      <c r="AY97" s="82">
        <f>'61.1.2 - učebna informati...'!J40</f>
        <v>0</v>
      </c>
      <c r="AZ97" s="82">
        <f>'61.1.2 - učebna informati...'!F37</f>
        <v>0</v>
      </c>
      <c r="BA97" s="82">
        <f>'61.1.2 - učebna informati...'!F38</f>
        <v>0</v>
      </c>
      <c r="BB97" s="82">
        <f>'61.1.2 - učebna informati...'!F39</f>
        <v>0</v>
      </c>
      <c r="BC97" s="82">
        <f>'61.1.2 - učebna informati...'!F40</f>
        <v>0</v>
      </c>
      <c r="BD97" s="84">
        <f>'61.1.2 - učebna informati...'!F41</f>
        <v>0</v>
      </c>
      <c r="BT97" s="21" t="s">
        <v>82</v>
      </c>
      <c r="BV97" s="21" t="s">
        <v>75</v>
      </c>
      <c r="BW97" s="21" t="s">
        <v>90</v>
      </c>
      <c r="BX97" s="21" t="s">
        <v>81</v>
      </c>
      <c r="CL97" s="21" t="s">
        <v>1</v>
      </c>
    </row>
    <row r="98" spans="1:91" s="6" customFormat="1" ht="37.5" customHeight="1">
      <c r="B98" s="70"/>
      <c r="C98" s="71"/>
      <c r="D98" s="205" t="s">
        <v>91</v>
      </c>
      <c r="E98" s="205"/>
      <c r="F98" s="205"/>
      <c r="G98" s="205"/>
      <c r="H98" s="205"/>
      <c r="I98" s="72"/>
      <c r="J98" s="205" t="s">
        <v>92</v>
      </c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199">
        <f>ROUND(SUM(AG99:AG101),2)</f>
        <v>0</v>
      </c>
      <c r="AH98" s="198"/>
      <c r="AI98" s="198"/>
      <c r="AJ98" s="198"/>
      <c r="AK98" s="198"/>
      <c r="AL98" s="198"/>
      <c r="AM98" s="198"/>
      <c r="AN98" s="197">
        <f t="shared" si="0"/>
        <v>0</v>
      </c>
      <c r="AO98" s="198"/>
      <c r="AP98" s="198"/>
      <c r="AQ98" s="73" t="s">
        <v>79</v>
      </c>
      <c r="AR98" s="70"/>
      <c r="AS98" s="74">
        <f>ROUND(SUM(AS99:AS101),2)</f>
        <v>0</v>
      </c>
      <c r="AT98" s="75">
        <f t="shared" si="1"/>
        <v>0</v>
      </c>
      <c r="AU98" s="76">
        <f>ROUND(SUM(AU99:AU101),5)</f>
        <v>0</v>
      </c>
      <c r="AV98" s="75">
        <f>ROUND(AZ98*L29,2)</f>
        <v>0</v>
      </c>
      <c r="AW98" s="75">
        <f>ROUND(BA98*L30,2)</f>
        <v>0</v>
      </c>
      <c r="AX98" s="75">
        <f>ROUND(BB98*L29,2)</f>
        <v>0</v>
      </c>
      <c r="AY98" s="75">
        <f>ROUND(BC98*L30,2)</f>
        <v>0</v>
      </c>
      <c r="AZ98" s="75">
        <f>ROUND(SUM(AZ99:AZ101),2)</f>
        <v>0</v>
      </c>
      <c r="BA98" s="75">
        <f>ROUND(SUM(BA99:BA101),2)</f>
        <v>0</v>
      </c>
      <c r="BB98" s="75">
        <f>ROUND(SUM(BB99:BB101),2)</f>
        <v>0</v>
      </c>
      <c r="BC98" s="75">
        <f>ROUND(SUM(BC99:BC101),2)</f>
        <v>0</v>
      </c>
      <c r="BD98" s="77">
        <f>ROUND(SUM(BD99:BD101),2)</f>
        <v>0</v>
      </c>
      <c r="BS98" s="78" t="s">
        <v>72</v>
      </c>
      <c r="BT98" s="78" t="s">
        <v>80</v>
      </c>
      <c r="BU98" s="78" t="s">
        <v>74</v>
      </c>
      <c r="BV98" s="78" t="s">
        <v>75</v>
      </c>
      <c r="BW98" s="78" t="s">
        <v>93</v>
      </c>
      <c r="BX98" s="78" t="s">
        <v>5</v>
      </c>
      <c r="CL98" s="78" t="s">
        <v>1</v>
      </c>
      <c r="CM98" s="78" t="s">
        <v>82</v>
      </c>
    </row>
    <row r="99" spans="1:91" s="3" customFormat="1" ht="16.5" customHeight="1">
      <c r="A99" s="79" t="s">
        <v>83</v>
      </c>
      <c r="B99" s="44"/>
      <c r="C99" s="9"/>
      <c r="D99" s="9"/>
      <c r="E99" s="206" t="s">
        <v>94</v>
      </c>
      <c r="F99" s="206"/>
      <c r="G99" s="206"/>
      <c r="H99" s="206"/>
      <c r="I99" s="206"/>
      <c r="J99" s="9"/>
      <c r="K99" s="206" t="s">
        <v>95</v>
      </c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195">
        <f>'61.2.1 - jazyková učebna ...'!J34</f>
        <v>0</v>
      </c>
      <c r="AH99" s="196"/>
      <c r="AI99" s="196"/>
      <c r="AJ99" s="196"/>
      <c r="AK99" s="196"/>
      <c r="AL99" s="196"/>
      <c r="AM99" s="196"/>
      <c r="AN99" s="195">
        <f t="shared" si="0"/>
        <v>0</v>
      </c>
      <c r="AO99" s="196"/>
      <c r="AP99" s="196"/>
      <c r="AQ99" s="80" t="s">
        <v>86</v>
      </c>
      <c r="AR99" s="44"/>
      <c r="AS99" s="81">
        <v>0</v>
      </c>
      <c r="AT99" s="82">
        <f t="shared" si="1"/>
        <v>0</v>
      </c>
      <c r="AU99" s="83">
        <f>'61.2.1 - jazyková učebna ...'!P142</f>
        <v>0</v>
      </c>
      <c r="AV99" s="82">
        <f>'61.2.1 - jazyková učebna ...'!J37</f>
        <v>0</v>
      </c>
      <c r="AW99" s="82">
        <f>'61.2.1 - jazyková učebna ...'!J38</f>
        <v>0</v>
      </c>
      <c r="AX99" s="82">
        <f>'61.2.1 - jazyková učebna ...'!J39</f>
        <v>0</v>
      </c>
      <c r="AY99" s="82">
        <f>'61.2.1 - jazyková učebna ...'!J40</f>
        <v>0</v>
      </c>
      <c r="AZ99" s="82">
        <f>'61.2.1 - jazyková učebna ...'!F37</f>
        <v>0</v>
      </c>
      <c r="BA99" s="82">
        <f>'61.2.1 - jazyková učebna ...'!F38</f>
        <v>0</v>
      </c>
      <c r="BB99" s="82">
        <f>'61.2.1 - jazyková učebna ...'!F39</f>
        <v>0</v>
      </c>
      <c r="BC99" s="82">
        <f>'61.2.1 - jazyková učebna ...'!F40</f>
        <v>0</v>
      </c>
      <c r="BD99" s="84">
        <f>'61.2.1 - jazyková učebna ...'!F41</f>
        <v>0</v>
      </c>
      <c r="BT99" s="21" t="s">
        <v>82</v>
      </c>
      <c r="BV99" s="21" t="s">
        <v>75</v>
      </c>
      <c r="BW99" s="21" t="s">
        <v>96</v>
      </c>
      <c r="BX99" s="21" t="s">
        <v>93</v>
      </c>
      <c r="CL99" s="21" t="s">
        <v>1</v>
      </c>
    </row>
    <row r="100" spans="1:91" s="3" customFormat="1" ht="16.5" customHeight="1">
      <c r="A100" s="79" t="s">
        <v>83</v>
      </c>
      <c r="B100" s="44"/>
      <c r="C100" s="9"/>
      <c r="D100" s="9"/>
      <c r="E100" s="206" t="s">
        <v>97</v>
      </c>
      <c r="F100" s="206"/>
      <c r="G100" s="206"/>
      <c r="H100" s="206"/>
      <c r="I100" s="206"/>
      <c r="J100" s="9"/>
      <c r="K100" s="206" t="s">
        <v>98</v>
      </c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195">
        <f>'61.3.1 - kabinet jazykové...'!J34</f>
        <v>0</v>
      </c>
      <c r="AH100" s="196"/>
      <c r="AI100" s="196"/>
      <c r="AJ100" s="196"/>
      <c r="AK100" s="196"/>
      <c r="AL100" s="196"/>
      <c r="AM100" s="196"/>
      <c r="AN100" s="195">
        <f t="shared" si="0"/>
        <v>0</v>
      </c>
      <c r="AO100" s="196"/>
      <c r="AP100" s="196"/>
      <c r="AQ100" s="80" t="s">
        <v>86</v>
      </c>
      <c r="AR100" s="44"/>
      <c r="AS100" s="81">
        <v>0</v>
      </c>
      <c r="AT100" s="82">
        <f t="shared" si="1"/>
        <v>0</v>
      </c>
      <c r="AU100" s="83">
        <f>'61.3.1 - kabinet jazykové...'!P139</f>
        <v>0</v>
      </c>
      <c r="AV100" s="82">
        <f>'61.3.1 - kabinet jazykové...'!J37</f>
        <v>0</v>
      </c>
      <c r="AW100" s="82">
        <f>'61.3.1 - kabinet jazykové...'!J38</f>
        <v>0</v>
      </c>
      <c r="AX100" s="82">
        <f>'61.3.1 - kabinet jazykové...'!J39</f>
        <v>0</v>
      </c>
      <c r="AY100" s="82">
        <f>'61.3.1 - kabinet jazykové...'!J40</f>
        <v>0</v>
      </c>
      <c r="AZ100" s="82">
        <f>'61.3.1 - kabinet jazykové...'!F37</f>
        <v>0</v>
      </c>
      <c r="BA100" s="82">
        <f>'61.3.1 - kabinet jazykové...'!F38</f>
        <v>0</v>
      </c>
      <c r="BB100" s="82">
        <f>'61.3.1 - kabinet jazykové...'!F39</f>
        <v>0</v>
      </c>
      <c r="BC100" s="82">
        <f>'61.3.1 - kabinet jazykové...'!F40</f>
        <v>0</v>
      </c>
      <c r="BD100" s="84">
        <f>'61.3.1 - kabinet jazykové...'!F41</f>
        <v>0</v>
      </c>
      <c r="BT100" s="21" t="s">
        <v>82</v>
      </c>
      <c r="BV100" s="21" t="s">
        <v>75</v>
      </c>
      <c r="BW100" s="21" t="s">
        <v>99</v>
      </c>
      <c r="BX100" s="21" t="s">
        <v>93</v>
      </c>
      <c r="CL100" s="21" t="s">
        <v>1</v>
      </c>
    </row>
    <row r="101" spans="1:91" s="3" customFormat="1" ht="23.25" customHeight="1">
      <c r="A101" s="79" t="s">
        <v>83</v>
      </c>
      <c r="B101" s="44"/>
      <c r="C101" s="9"/>
      <c r="D101" s="9"/>
      <c r="E101" s="206" t="s">
        <v>100</v>
      </c>
      <c r="F101" s="206"/>
      <c r="G101" s="206"/>
      <c r="H101" s="206"/>
      <c r="I101" s="206"/>
      <c r="J101" s="9"/>
      <c r="K101" s="206" t="s">
        <v>101</v>
      </c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195">
        <f>'61.2,3.2 - jazyková učebn...'!J34</f>
        <v>0</v>
      </c>
      <c r="AH101" s="196"/>
      <c r="AI101" s="196"/>
      <c r="AJ101" s="196"/>
      <c r="AK101" s="196"/>
      <c r="AL101" s="196"/>
      <c r="AM101" s="196"/>
      <c r="AN101" s="195">
        <f t="shared" si="0"/>
        <v>0</v>
      </c>
      <c r="AO101" s="196"/>
      <c r="AP101" s="196"/>
      <c r="AQ101" s="80" t="s">
        <v>86</v>
      </c>
      <c r="AR101" s="44"/>
      <c r="AS101" s="81">
        <v>0</v>
      </c>
      <c r="AT101" s="82">
        <f t="shared" si="1"/>
        <v>0</v>
      </c>
      <c r="AU101" s="83">
        <f>'61.2,3.2 - jazyková učebn...'!P144</f>
        <v>0</v>
      </c>
      <c r="AV101" s="82">
        <f>'61.2,3.2 - jazyková učebn...'!J37</f>
        <v>0</v>
      </c>
      <c r="AW101" s="82">
        <f>'61.2,3.2 - jazyková učebn...'!J38</f>
        <v>0</v>
      </c>
      <c r="AX101" s="82">
        <f>'61.2,3.2 - jazyková učebn...'!J39</f>
        <v>0</v>
      </c>
      <c r="AY101" s="82">
        <f>'61.2,3.2 - jazyková učebn...'!J40</f>
        <v>0</v>
      </c>
      <c r="AZ101" s="82">
        <f>'61.2,3.2 - jazyková učebn...'!F37</f>
        <v>0</v>
      </c>
      <c r="BA101" s="82">
        <f>'61.2,3.2 - jazyková učebn...'!F38</f>
        <v>0</v>
      </c>
      <c r="BB101" s="82">
        <f>'61.2,3.2 - jazyková učebn...'!F39</f>
        <v>0</v>
      </c>
      <c r="BC101" s="82">
        <f>'61.2,3.2 - jazyková učebn...'!F40</f>
        <v>0</v>
      </c>
      <c r="BD101" s="84">
        <f>'61.2,3.2 - jazyková učebn...'!F41</f>
        <v>0</v>
      </c>
      <c r="BT101" s="21" t="s">
        <v>82</v>
      </c>
      <c r="BV101" s="21" t="s">
        <v>75</v>
      </c>
      <c r="BW101" s="21" t="s">
        <v>102</v>
      </c>
      <c r="BX101" s="21" t="s">
        <v>93</v>
      </c>
      <c r="CL101" s="21" t="s">
        <v>1</v>
      </c>
    </row>
    <row r="102" spans="1:91" s="6" customFormat="1" ht="37.5" customHeight="1">
      <c r="B102" s="70"/>
      <c r="C102" s="71"/>
      <c r="D102" s="205" t="s">
        <v>103</v>
      </c>
      <c r="E102" s="205"/>
      <c r="F102" s="205"/>
      <c r="G102" s="205"/>
      <c r="H102" s="205"/>
      <c r="I102" s="72"/>
      <c r="J102" s="205" t="s">
        <v>104</v>
      </c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199">
        <f>ROUND(SUM(AG103:AG106),2)</f>
        <v>0</v>
      </c>
      <c r="AH102" s="198"/>
      <c r="AI102" s="198"/>
      <c r="AJ102" s="198"/>
      <c r="AK102" s="198"/>
      <c r="AL102" s="198"/>
      <c r="AM102" s="198"/>
      <c r="AN102" s="197">
        <f t="shared" si="0"/>
        <v>0</v>
      </c>
      <c r="AO102" s="198"/>
      <c r="AP102" s="198"/>
      <c r="AQ102" s="73" t="s">
        <v>79</v>
      </c>
      <c r="AR102" s="70"/>
      <c r="AS102" s="74">
        <f>ROUND(SUM(AS103:AS106),2)</f>
        <v>0</v>
      </c>
      <c r="AT102" s="75">
        <f t="shared" si="1"/>
        <v>0</v>
      </c>
      <c r="AU102" s="76">
        <f>ROUND(SUM(AU103:AU106),5)</f>
        <v>0</v>
      </c>
      <c r="AV102" s="75">
        <f>ROUND(AZ102*L29,2)</f>
        <v>0</v>
      </c>
      <c r="AW102" s="75">
        <f>ROUND(BA102*L30,2)</f>
        <v>0</v>
      </c>
      <c r="AX102" s="75">
        <f>ROUND(BB102*L29,2)</f>
        <v>0</v>
      </c>
      <c r="AY102" s="75">
        <f>ROUND(BC102*L30,2)</f>
        <v>0</v>
      </c>
      <c r="AZ102" s="75">
        <f>ROUND(SUM(AZ103:AZ106),2)</f>
        <v>0</v>
      </c>
      <c r="BA102" s="75">
        <f>ROUND(SUM(BA103:BA106),2)</f>
        <v>0</v>
      </c>
      <c r="BB102" s="75">
        <f>ROUND(SUM(BB103:BB106),2)</f>
        <v>0</v>
      </c>
      <c r="BC102" s="75">
        <f>ROUND(SUM(BC103:BC106),2)</f>
        <v>0</v>
      </c>
      <c r="BD102" s="77">
        <f>ROUND(SUM(BD103:BD106),2)</f>
        <v>0</v>
      </c>
      <c r="BS102" s="78" t="s">
        <v>72</v>
      </c>
      <c r="BT102" s="78" t="s">
        <v>80</v>
      </c>
      <c r="BU102" s="78" t="s">
        <v>74</v>
      </c>
      <c r="BV102" s="78" t="s">
        <v>75</v>
      </c>
      <c r="BW102" s="78" t="s">
        <v>105</v>
      </c>
      <c r="BX102" s="78" t="s">
        <v>5</v>
      </c>
      <c r="CL102" s="78" t="s">
        <v>1</v>
      </c>
      <c r="CM102" s="78" t="s">
        <v>82</v>
      </c>
    </row>
    <row r="103" spans="1:91" s="3" customFormat="1" ht="16.5" customHeight="1">
      <c r="A103" s="79" t="s">
        <v>83</v>
      </c>
      <c r="B103" s="44"/>
      <c r="C103" s="9"/>
      <c r="D103" s="9"/>
      <c r="E103" s="206" t="s">
        <v>106</v>
      </c>
      <c r="F103" s="206"/>
      <c r="G103" s="206"/>
      <c r="H103" s="206"/>
      <c r="I103" s="206"/>
      <c r="J103" s="9"/>
      <c r="K103" s="206" t="s">
        <v>107</v>
      </c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195">
        <f>'61.4.1 - učebna přírodopi...'!J34</f>
        <v>0</v>
      </c>
      <c r="AH103" s="196"/>
      <c r="AI103" s="196"/>
      <c r="AJ103" s="196"/>
      <c r="AK103" s="196"/>
      <c r="AL103" s="196"/>
      <c r="AM103" s="196"/>
      <c r="AN103" s="195">
        <f t="shared" si="0"/>
        <v>0</v>
      </c>
      <c r="AO103" s="196"/>
      <c r="AP103" s="196"/>
      <c r="AQ103" s="80" t="s">
        <v>86</v>
      </c>
      <c r="AR103" s="44"/>
      <c r="AS103" s="81">
        <v>0</v>
      </c>
      <c r="AT103" s="82">
        <f t="shared" si="1"/>
        <v>0</v>
      </c>
      <c r="AU103" s="83">
        <f>'61.4.1 - učebna přírodopi...'!P143</f>
        <v>0</v>
      </c>
      <c r="AV103" s="82">
        <f>'61.4.1 - učebna přírodopi...'!J37</f>
        <v>0</v>
      </c>
      <c r="AW103" s="82">
        <f>'61.4.1 - učebna přírodopi...'!J38</f>
        <v>0</v>
      </c>
      <c r="AX103" s="82">
        <f>'61.4.1 - učebna přírodopi...'!J39</f>
        <v>0</v>
      </c>
      <c r="AY103" s="82">
        <f>'61.4.1 - učebna přírodopi...'!J40</f>
        <v>0</v>
      </c>
      <c r="AZ103" s="82">
        <f>'61.4.1 - učebna přírodopi...'!F37</f>
        <v>0</v>
      </c>
      <c r="BA103" s="82">
        <f>'61.4.1 - učebna přírodopi...'!F38</f>
        <v>0</v>
      </c>
      <c r="BB103" s="82">
        <f>'61.4.1 - učebna přírodopi...'!F39</f>
        <v>0</v>
      </c>
      <c r="BC103" s="82">
        <f>'61.4.1 - učebna přírodopi...'!F40</f>
        <v>0</v>
      </c>
      <c r="BD103" s="84">
        <f>'61.4.1 - učebna přírodopi...'!F41</f>
        <v>0</v>
      </c>
      <c r="BT103" s="21" t="s">
        <v>82</v>
      </c>
      <c r="BV103" s="21" t="s">
        <v>75</v>
      </c>
      <c r="BW103" s="21" t="s">
        <v>108</v>
      </c>
      <c r="BX103" s="21" t="s">
        <v>105</v>
      </c>
      <c r="CL103" s="21" t="s">
        <v>1</v>
      </c>
    </row>
    <row r="104" spans="1:91" s="3" customFormat="1" ht="16.5" customHeight="1">
      <c r="A104" s="79" t="s">
        <v>83</v>
      </c>
      <c r="B104" s="44"/>
      <c r="C104" s="9"/>
      <c r="D104" s="9"/>
      <c r="E104" s="206" t="s">
        <v>109</v>
      </c>
      <c r="F104" s="206"/>
      <c r="G104" s="206"/>
      <c r="H104" s="206"/>
      <c r="I104" s="206"/>
      <c r="J104" s="9"/>
      <c r="K104" s="206" t="s">
        <v>110</v>
      </c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195">
        <f>'61.5.1 - kabinet přírodop...'!J34</f>
        <v>0</v>
      </c>
      <c r="AH104" s="196"/>
      <c r="AI104" s="196"/>
      <c r="AJ104" s="196"/>
      <c r="AK104" s="196"/>
      <c r="AL104" s="196"/>
      <c r="AM104" s="196"/>
      <c r="AN104" s="195">
        <f t="shared" si="0"/>
        <v>0</v>
      </c>
      <c r="AO104" s="196"/>
      <c r="AP104" s="196"/>
      <c r="AQ104" s="80" t="s">
        <v>86</v>
      </c>
      <c r="AR104" s="44"/>
      <c r="AS104" s="81">
        <v>0</v>
      </c>
      <c r="AT104" s="82">
        <f t="shared" si="1"/>
        <v>0</v>
      </c>
      <c r="AU104" s="83">
        <f>'61.5.1 - kabinet přírodop...'!P143</f>
        <v>0</v>
      </c>
      <c r="AV104" s="82">
        <f>'61.5.1 - kabinet přírodop...'!J37</f>
        <v>0</v>
      </c>
      <c r="AW104" s="82">
        <f>'61.5.1 - kabinet přírodop...'!J38</f>
        <v>0</v>
      </c>
      <c r="AX104" s="82">
        <f>'61.5.1 - kabinet přírodop...'!J39</f>
        <v>0</v>
      </c>
      <c r="AY104" s="82">
        <f>'61.5.1 - kabinet přírodop...'!J40</f>
        <v>0</v>
      </c>
      <c r="AZ104" s="82">
        <f>'61.5.1 - kabinet přírodop...'!F37</f>
        <v>0</v>
      </c>
      <c r="BA104" s="82">
        <f>'61.5.1 - kabinet přírodop...'!F38</f>
        <v>0</v>
      </c>
      <c r="BB104" s="82">
        <f>'61.5.1 - kabinet přírodop...'!F39</f>
        <v>0</v>
      </c>
      <c r="BC104" s="82">
        <f>'61.5.1 - kabinet přírodop...'!F40</f>
        <v>0</v>
      </c>
      <c r="BD104" s="84">
        <f>'61.5.1 - kabinet přírodop...'!F41</f>
        <v>0</v>
      </c>
      <c r="BT104" s="21" t="s">
        <v>82</v>
      </c>
      <c r="BV104" s="21" t="s">
        <v>75</v>
      </c>
      <c r="BW104" s="21" t="s">
        <v>111</v>
      </c>
      <c r="BX104" s="21" t="s">
        <v>105</v>
      </c>
      <c r="CL104" s="21" t="s">
        <v>1</v>
      </c>
    </row>
    <row r="105" spans="1:91" s="3" customFormat="1" ht="16.5" customHeight="1">
      <c r="A105" s="79" t="s">
        <v>83</v>
      </c>
      <c r="B105" s="44"/>
      <c r="C105" s="9"/>
      <c r="D105" s="9"/>
      <c r="E105" s="206" t="s">
        <v>112</v>
      </c>
      <c r="F105" s="206"/>
      <c r="G105" s="206"/>
      <c r="H105" s="206"/>
      <c r="I105" s="206"/>
      <c r="J105" s="9"/>
      <c r="K105" s="206" t="s">
        <v>113</v>
      </c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195">
        <f>'61.6.1 - kabinet jazyků d...'!J34</f>
        <v>0</v>
      </c>
      <c r="AH105" s="196"/>
      <c r="AI105" s="196"/>
      <c r="AJ105" s="196"/>
      <c r="AK105" s="196"/>
      <c r="AL105" s="196"/>
      <c r="AM105" s="196"/>
      <c r="AN105" s="195">
        <f t="shared" si="0"/>
        <v>0</v>
      </c>
      <c r="AO105" s="196"/>
      <c r="AP105" s="196"/>
      <c r="AQ105" s="80" t="s">
        <v>86</v>
      </c>
      <c r="AR105" s="44"/>
      <c r="AS105" s="81">
        <v>0</v>
      </c>
      <c r="AT105" s="82">
        <f t="shared" si="1"/>
        <v>0</v>
      </c>
      <c r="AU105" s="83">
        <f>'61.6.1 - kabinet jazyků d...'!P143</f>
        <v>0</v>
      </c>
      <c r="AV105" s="82">
        <f>'61.6.1 - kabinet jazyků d...'!J37</f>
        <v>0</v>
      </c>
      <c r="AW105" s="82">
        <f>'61.6.1 - kabinet jazyků d...'!J38</f>
        <v>0</v>
      </c>
      <c r="AX105" s="82">
        <f>'61.6.1 - kabinet jazyků d...'!J39</f>
        <v>0</v>
      </c>
      <c r="AY105" s="82">
        <f>'61.6.1 - kabinet jazyků d...'!J40</f>
        <v>0</v>
      </c>
      <c r="AZ105" s="82">
        <f>'61.6.1 - kabinet jazyků d...'!F37</f>
        <v>0</v>
      </c>
      <c r="BA105" s="82">
        <f>'61.6.1 - kabinet jazyků d...'!F38</f>
        <v>0</v>
      </c>
      <c r="BB105" s="82">
        <f>'61.6.1 - kabinet jazyků d...'!F39</f>
        <v>0</v>
      </c>
      <c r="BC105" s="82">
        <f>'61.6.1 - kabinet jazyků d...'!F40</f>
        <v>0</v>
      </c>
      <c r="BD105" s="84">
        <f>'61.6.1 - kabinet jazyků d...'!F41</f>
        <v>0</v>
      </c>
      <c r="BT105" s="21" t="s">
        <v>82</v>
      </c>
      <c r="BV105" s="21" t="s">
        <v>75</v>
      </c>
      <c r="BW105" s="21" t="s">
        <v>114</v>
      </c>
      <c r="BX105" s="21" t="s">
        <v>105</v>
      </c>
      <c r="CL105" s="21" t="s">
        <v>1</v>
      </c>
    </row>
    <row r="106" spans="1:91" s="3" customFormat="1" ht="23.25" customHeight="1">
      <c r="A106" s="79" t="s">
        <v>83</v>
      </c>
      <c r="B106" s="44"/>
      <c r="C106" s="9"/>
      <c r="D106" s="9"/>
      <c r="E106" s="206" t="s">
        <v>115</v>
      </c>
      <c r="F106" s="206"/>
      <c r="G106" s="206"/>
      <c r="H106" s="206"/>
      <c r="I106" s="206"/>
      <c r="J106" s="9"/>
      <c r="K106" s="206" t="s">
        <v>116</v>
      </c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195">
        <f>'61.4,5,6.2 - učebna příro...'!J34</f>
        <v>0</v>
      </c>
      <c r="AH106" s="196"/>
      <c r="AI106" s="196"/>
      <c r="AJ106" s="196"/>
      <c r="AK106" s="196"/>
      <c r="AL106" s="196"/>
      <c r="AM106" s="196"/>
      <c r="AN106" s="195">
        <f t="shared" si="0"/>
        <v>0</v>
      </c>
      <c r="AO106" s="196"/>
      <c r="AP106" s="196"/>
      <c r="AQ106" s="80" t="s">
        <v>86</v>
      </c>
      <c r="AR106" s="44"/>
      <c r="AS106" s="81">
        <v>0</v>
      </c>
      <c r="AT106" s="82">
        <f t="shared" si="1"/>
        <v>0</v>
      </c>
      <c r="AU106" s="83">
        <f>'61.4,5,6.2 - učebna příro...'!P144</f>
        <v>0</v>
      </c>
      <c r="AV106" s="82">
        <f>'61.4,5,6.2 - učebna příro...'!J37</f>
        <v>0</v>
      </c>
      <c r="AW106" s="82">
        <f>'61.4,5,6.2 - učebna příro...'!J38</f>
        <v>0</v>
      </c>
      <c r="AX106" s="82">
        <f>'61.4,5,6.2 - učebna příro...'!J39</f>
        <v>0</v>
      </c>
      <c r="AY106" s="82">
        <f>'61.4,5,6.2 - učebna příro...'!J40</f>
        <v>0</v>
      </c>
      <c r="AZ106" s="82">
        <f>'61.4,5,6.2 - učebna příro...'!F37</f>
        <v>0</v>
      </c>
      <c r="BA106" s="82">
        <f>'61.4,5,6.2 - učebna příro...'!F38</f>
        <v>0</v>
      </c>
      <c r="BB106" s="82">
        <f>'61.4,5,6.2 - učebna příro...'!F39</f>
        <v>0</v>
      </c>
      <c r="BC106" s="82">
        <f>'61.4,5,6.2 - učebna příro...'!F40</f>
        <v>0</v>
      </c>
      <c r="BD106" s="84">
        <f>'61.4,5,6.2 - učebna příro...'!F41</f>
        <v>0</v>
      </c>
      <c r="BT106" s="21" t="s">
        <v>82</v>
      </c>
      <c r="BV106" s="21" t="s">
        <v>75</v>
      </c>
      <c r="BW106" s="21" t="s">
        <v>117</v>
      </c>
      <c r="BX106" s="21" t="s">
        <v>105</v>
      </c>
      <c r="CL106" s="21" t="s">
        <v>1</v>
      </c>
    </row>
    <row r="107" spans="1:91" s="6" customFormat="1" ht="24.75" customHeight="1">
      <c r="B107" s="70"/>
      <c r="C107" s="71"/>
      <c r="D107" s="205" t="s">
        <v>118</v>
      </c>
      <c r="E107" s="205"/>
      <c r="F107" s="205"/>
      <c r="G107" s="205"/>
      <c r="H107" s="205"/>
      <c r="I107" s="72"/>
      <c r="J107" s="205" t="s">
        <v>119</v>
      </c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199">
        <f>ROUND(SUM(AG108:AG109),2)</f>
        <v>0</v>
      </c>
      <c r="AH107" s="198"/>
      <c r="AI107" s="198"/>
      <c r="AJ107" s="198"/>
      <c r="AK107" s="198"/>
      <c r="AL107" s="198"/>
      <c r="AM107" s="198"/>
      <c r="AN107" s="197">
        <f t="shared" si="0"/>
        <v>0</v>
      </c>
      <c r="AO107" s="198"/>
      <c r="AP107" s="198"/>
      <c r="AQ107" s="73" t="s">
        <v>79</v>
      </c>
      <c r="AR107" s="70"/>
      <c r="AS107" s="74">
        <f>ROUND(SUM(AS108:AS109),2)</f>
        <v>0</v>
      </c>
      <c r="AT107" s="75">
        <f t="shared" si="1"/>
        <v>0</v>
      </c>
      <c r="AU107" s="76">
        <f>ROUND(SUM(AU108:AU109),5)</f>
        <v>0</v>
      </c>
      <c r="AV107" s="75">
        <f>ROUND(AZ107*L29,2)</f>
        <v>0</v>
      </c>
      <c r="AW107" s="75">
        <f>ROUND(BA107*L30,2)</f>
        <v>0</v>
      </c>
      <c r="AX107" s="75">
        <f>ROUND(BB107*L29,2)</f>
        <v>0</v>
      </c>
      <c r="AY107" s="75">
        <f>ROUND(BC107*L30,2)</f>
        <v>0</v>
      </c>
      <c r="AZ107" s="75">
        <f>ROUND(SUM(AZ108:AZ109),2)</f>
        <v>0</v>
      </c>
      <c r="BA107" s="75">
        <f>ROUND(SUM(BA108:BA109),2)</f>
        <v>0</v>
      </c>
      <c r="BB107" s="75">
        <f>ROUND(SUM(BB108:BB109),2)</f>
        <v>0</v>
      </c>
      <c r="BC107" s="75">
        <f>ROUND(SUM(BC108:BC109),2)</f>
        <v>0</v>
      </c>
      <c r="BD107" s="77">
        <f>ROUND(SUM(BD108:BD109),2)</f>
        <v>0</v>
      </c>
      <c r="BS107" s="78" t="s">
        <v>72</v>
      </c>
      <c r="BT107" s="78" t="s">
        <v>80</v>
      </c>
      <c r="BU107" s="78" t="s">
        <v>74</v>
      </c>
      <c r="BV107" s="78" t="s">
        <v>75</v>
      </c>
      <c r="BW107" s="78" t="s">
        <v>120</v>
      </c>
      <c r="BX107" s="78" t="s">
        <v>5</v>
      </c>
      <c r="CL107" s="78" t="s">
        <v>1</v>
      </c>
      <c r="CM107" s="78" t="s">
        <v>82</v>
      </c>
    </row>
    <row r="108" spans="1:91" s="3" customFormat="1" ht="16.5" customHeight="1">
      <c r="A108" s="79" t="s">
        <v>83</v>
      </c>
      <c r="B108" s="44"/>
      <c r="C108" s="9"/>
      <c r="D108" s="9"/>
      <c r="E108" s="206" t="s">
        <v>121</v>
      </c>
      <c r="F108" s="206"/>
      <c r="G108" s="206"/>
      <c r="H108" s="206"/>
      <c r="I108" s="206"/>
      <c r="J108" s="9"/>
      <c r="K108" s="206" t="s">
        <v>122</v>
      </c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195">
        <f>'61.7.1 - jazyková učebna ...'!J34</f>
        <v>0</v>
      </c>
      <c r="AH108" s="196"/>
      <c r="AI108" s="196"/>
      <c r="AJ108" s="196"/>
      <c r="AK108" s="196"/>
      <c r="AL108" s="196"/>
      <c r="AM108" s="196"/>
      <c r="AN108" s="195">
        <f t="shared" si="0"/>
        <v>0</v>
      </c>
      <c r="AO108" s="196"/>
      <c r="AP108" s="196"/>
      <c r="AQ108" s="80" t="s">
        <v>86</v>
      </c>
      <c r="AR108" s="44"/>
      <c r="AS108" s="81">
        <v>0</v>
      </c>
      <c r="AT108" s="82">
        <f t="shared" si="1"/>
        <v>0</v>
      </c>
      <c r="AU108" s="83">
        <f>'61.7.1 - jazyková učebna ...'!P143</f>
        <v>0</v>
      </c>
      <c r="AV108" s="82">
        <f>'61.7.1 - jazyková učebna ...'!J37</f>
        <v>0</v>
      </c>
      <c r="AW108" s="82">
        <f>'61.7.1 - jazyková učebna ...'!J38</f>
        <v>0</v>
      </c>
      <c r="AX108" s="82">
        <f>'61.7.1 - jazyková učebna ...'!J39</f>
        <v>0</v>
      </c>
      <c r="AY108" s="82">
        <f>'61.7.1 - jazyková učebna ...'!J40</f>
        <v>0</v>
      </c>
      <c r="AZ108" s="82">
        <f>'61.7.1 - jazyková učebna ...'!F37</f>
        <v>0</v>
      </c>
      <c r="BA108" s="82">
        <f>'61.7.1 - jazyková učebna ...'!F38</f>
        <v>0</v>
      </c>
      <c r="BB108" s="82">
        <f>'61.7.1 - jazyková učebna ...'!F39</f>
        <v>0</v>
      </c>
      <c r="BC108" s="82">
        <f>'61.7.1 - jazyková učebna ...'!F40</f>
        <v>0</v>
      </c>
      <c r="BD108" s="84">
        <f>'61.7.1 - jazyková učebna ...'!F41</f>
        <v>0</v>
      </c>
      <c r="BT108" s="21" t="s">
        <v>82</v>
      </c>
      <c r="BV108" s="21" t="s">
        <v>75</v>
      </c>
      <c r="BW108" s="21" t="s">
        <v>123</v>
      </c>
      <c r="BX108" s="21" t="s">
        <v>120</v>
      </c>
      <c r="CL108" s="21" t="s">
        <v>1</v>
      </c>
    </row>
    <row r="109" spans="1:91" s="3" customFormat="1" ht="16.5" customHeight="1">
      <c r="A109" s="79" t="s">
        <v>83</v>
      </c>
      <c r="B109" s="44"/>
      <c r="C109" s="9"/>
      <c r="D109" s="9"/>
      <c r="E109" s="206" t="s">
        <v>124</v>
      </c>
      <c r="F109" s="206"/>
      <c r="G109" s="206"/>
      <c r="H109" s="206"/>
      <c r="I109" s="206"/>
      <c r="J109" s="9"/>
      <c r="K109" s="206" t="s">
        <v>125</v>
      </c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195">
        <f>'61.7.2 - jazyková učebna ...'!J34</f>
        <v>0</v>
      </c>
      <c r="AH109" s="196"/>
      <c r="AI109" s="196"/>
      <c r="AJ109" s="196"/>
      <c r="AK109" s="196"/>
      <c r="AL109" s="196"/>
      <c r="AM109" s="196"/>
      <c r="AN109" s="195">
        <f t="shared" si="0"/>
        <v>0</v>
      </c>
      <c r="AO109" s="196"/>
      <c r="AP109" s="196"/>
      <c r="AQ109" s="80" t="s">
        <v>86</v>
      </c>
      <c r="AR109" s="44"/>
      <c r="AS109" s="81">
        <v>0</v>
      </c>
      <c r="AT109" s="82">
        <f t="shared" si="1"/>
        <v>0</v>
      </c>
      <c r="AU109" s="83">
        <f>'61.7.2 - jazyková učebna ...'!P144</f>
        <v>0</v>
      </c>
      <c r="AV109" s="82">
        <f>'61.7.2 - jazyková učebna ...'!J37</f>
        <v>0</v>
      </c>
      <c r="AW109" s="82">
        <f>'61.7.2 - jazyková učebna ...'!J38</f>
        <v>0</v>
      </c>
      <c r="AX109" s="82">
        <f>'61.7.2 - jazyková učebna ...'!J39</f>
        <v>0</v>
      </c>
      <c r="AY109" s="82">
        <f>'61.7.2 - jazyková učebna ...'!J40</f>
        <v>0</v>
      </c>
      <c r="AZ109" s="82">
        <f>'61.7.2 - jazyková učebna ...'!F37</f>
        <v>0</v>
      </c>
      <c r="BA109" s="82">
        <f>'61.7.2 - jazyková učebna ...'!F38</f>
        <v>0</v>
      </c>
      <c r="BB109" s="82">
        <f>'61.7.2 - jazyková učebna ...'!F39</f>
        <v>0</v>
      </c>
      <c r="BC109" s="82">
        <f>'61.7.2 - jazyková učebna ...'!F40</f>
        <v>0</v>
      </c>
      <c r="BD109" s="84">
        <f>'61.7.2 - jazyková učebna ...'!F41</f>
        <v>0</v>
      </c>
      <c r="BT109" s="21" t="s">
        <v>82</v>
      </c>
      <c r="BV109" s="21" t="s">
        <v>75</v>
      </c>
      <c r="BW109" s="21" t="s">
        <v>126</v>
      </c>
      <c r="BX109" s="21" t="s">
        <v>120</v>
      </c>
      <c r="CL109" s="21" t="s">
        <v>1</v>
      </c>
    </row>
    <row r="110" spans="1:91" s="6" customFormat="1" ht="24.75" customHeight="1">
      <c r="B110" s="70"/>
      <c r="C110" s="71"/>
      <c r="D110" s="205" t="s">
        <v>127</v>
      </c>
      <c r="E110" s="205"/>
      <c r="F110" s="205"/>
      <c r="G110" s="205"/>
      <c r="H110" s="205"/>
      <c r="I110" s="72"/>
      <c r="J110" s="205" t="s">
        <v>128</v>
      </c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199">
        <f>ROUND(SUM(AG111:AG113),2)</f>
        <v>0</v>
      </c>
      <c r="AH110" s="198"/>
      <c r="AI110" s="198"/>
      <c r="AJ110" s="198"/>
      <c r="AK110" s="198"/>
      <c r="AL110" s="198"/>
      <c r="AM110" s="198"/>
      <c r="AN110" s="197">
        <f t="shared" si="0"/>
        <v>0</v>
      </c>
      <c r="AO110" s="198"/>
      <c r="AP110" s="198"/>
      <c r="AQ110" s="73" t="s">
        <v>79</v>
      </c>
      <c r="AR110" s="70"/>
      <c r="AS110" s="74">
        <f>ROUND(SUM(AS111:AS113),2)</f>
        <v>0</v>
      </c>
      <c r="AT110" s="75">
        <f t="shared" si="1"/>
        <v>0</v>
      </c>
      <c r="AU110" s="76">
        <f>ROUND(SUM(AU111:AU113),5)</f>
        <v>0</v>
      </c>
      <c r="AV110" s="75">
        <f>ROUND(AZ110*L29,2)</f>
        <v>0</v>
      </c>
      <c r="AW110" s="75">
        <f>ROUND(BA110*L30,2)</f>
        <v>0</v>
      </c>
      <c r="AX110" s="75">
        <f>ROUND(BB110*L29,2)</f>
        <v>0</v>
      </c>
      <c r="AY110" s="75">
        <f>ROUND(BC110*L30,2)</f>
        <v>0</v>
      </c>
      <c r="AZ110" s="75">
        <f>ROUND(SUM(AZ111:AZ113),2)</f>
        <v>0</v>
      </c>
      <c r="BA110" s="75">
        <f>ROUND(SUM(BA111:BA113),2)</f>
        <v>0</v>
      </c>
      <c r="BB110" s="75">
        <f>ROUND(SUM(BB111:BB113),2)</f>
        <v>0</v>
      </c>
      <c r="BC110" s="75">
        <f>ROUND(SUM(BC111:BC113),2)</f>
        <v>0</v>
      </c>
      <c r="BD110" s="77">
        <f>ROUND(SUM(BD111:BD113),2)</f>
        <v>0</v>
      </c>
      <c r="BS110" s="78" t="s">
        <v>72</v>
      </c>
      <c r="BT110" s="78" t="s">
        <v>80</v>
      </c>
      <c r="BU110" s="78" t="s">
        <v>74</v>
      </c>
      <c r="BV110" s="78" t="s">
        <v>75</v>
      </c>
      <c r="BW110" s="78" t="s">
        <v>129</v>
      </c>
      <c r="BX110" s="78" t="s">
        <v>5</v>
      </c>
      <c r="CL110" s="78" t="s">
        <v>1</v>
      </c>
      <c r="CM110" s="78" t="s">
        <v>82</v>
      </c>
    </row>
    <row r="111" spans="1:91" s="3" customFormat="1" ht="16.5" customHeight="1">
      <c r="A111" s="79" t="s">
        <v>83</v>
      </c>
      <c r="B111" s="44"/>
      <c r="C111" s="9"/>
      <c r="D111" s="9"/>
      <c r="E111" s="206" t="s">
        <v>130</v>
      </c>
      <c r="F111" s="206"/>
      <c r="G111" s="206"/>
      <c r="H111" s="206"/>
      <c r="I111" s="206"/>
      <c r="J111" s="9"/>
      <c r="K111" s="206" t="s">
        <v>131</v>
      </c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195">
        <f>'61.8.1 - učebna chemie - ...'!J34</f>
        <v>0</v>
      </c>
      <c r="AH111" s="196"/>
      <c r="AI111" s="196"/>
      <c r="AJ111" s="196"/>
      <c r="AK111" s="196"/>
      <c r="AL111" s="196"/>
      <c r="AM111" s="196"/>
      <c r="AN111" s="195">
        <f t="shared" si="0"/>
        <v>0</v>
      </c>
      <c r="AO111" s="196"/>
      <c r="AP111" s="196"/>
      <c r="AQ111" s="80" t="s">
        <v>86</v>
      </c>
      <c r="AR111" s="44"/>
      <c r="AS111" s="81">
        <v>0</v>
      </c>
      <c r="AT111" s="82">
        <f t="shared" si="1"/>
        <v>0</v>
      </c>
      <c r="AU111" s="83">
        <f>'61.8.1 - učebna chemie - ...'!P143</f>
        <v>0</v>
      </c>
      <c r="AV111" s="82">
        <f>'61.8.1 - učebna chemie - ...'!J37</f>
        <v>0</v>
      </c>
      <c r="AW111" s="82">
        <f>'61.8.1 - učebna chemie - ...'!J38</f>
        <v>0</v>
      </c>
      <c r="AX111" s="82">
        <f>'61.8.1 - učebna chemie - ...'!J39</f>
        <v>0</v>
      </c>
      <c r="AY111" s="82">
        <f>'61.8.1 - učebna chemie - ...'!J40</f>
        <v>0</v>
      </c>
      <c r="AZ111" s="82">
        <f>'61.8.1 - učebna chemie - ...'!F37</f>
        <v>0</v>
      </c>
      <c r="BA111" s="82">
        <f>'61.8.1 - učebna chemie - ...'!F38</f>
        <v>0</v>
      </c>
      <c r="BB111" s="82">
        <f>'61.8.1 - učebna chemie - ...'!F39</f>
        <v>0</v>
      </c>
      <c r="BC111" s="82">
        <f>'61.8.1 - učebna chemie - ...'!F40</f>
        <v>0</v>
      </c>
      <c r="BD111" s="84">
        <f>'61.8.1 - učebna chemie - ...'!F41</f>
        <v>0</v>
      </c>
      <c r="BT111" s="21" t="s">
        <v>82</v>
      </c>
      <c r="BV111" s="21" t="s">
        <v>75</v>
      </c>
      <c r="BW111" s="21" t="s">
        <v>132</v>
      </c>
      <c r="BX111" s="21" t="s">
        <v>129</v>
      </c>
      <c r="CL111" s="21" t="s">
        <v>1</v>
      </c>
    </row>
    <row r="112" spans="1:91" s="3" customFormat="1" ht="16.5" customHeight="1">
      <c r="A112" s="79" t="s">
        <v>83</v>
      </c>
      <c r="B112" s="44"/>
      <c r="C112" s="9"/>
      <c r="D112" s="9"/>
      <c r="E112" s="206" t="s">
        <v>133</v>
      </c>
      <c r="F112" s="206"/>
      <c r="G112" s="206"/>
      <c r="H112" s="206"/>
      <c r="I112" s="206"/>
      <c r="J112" s="9"/>
      <c r="K112" s="206" t="s">
        <v>134</v>
      </c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195">
        <f>'61.9.1 - kabinet chemie -...'!J34</f>
        <v>0</v>
      </c>
      <c r="AH112" s="196"/>
      <c r="AI112" s="196"/>
      <c r="AJ112" s="196"/>
      <c r="AK112" s="196"/>
      <c r="AL112" s="196"/>
      <c r="AM112" s="196"/>
      <c r="AN112" s="195">
        <f t="shared" si="0"/>
        <v>0</v>
      </c>
      <c r="AO112" s="196"/>
      <c r="AP112" s="196"/>
      <c r="AQ112" s="80" t="s">
        <v>86</v>
      </c>
      <c r="AR112" s="44"/>
      <c r="AS112" s="81">
        <v>0</v>
      </c>
      <c r="AT112" s="82">
        <f t="shared" si="1"/>
        <v>0</v>
      </c>
      <c r="AU112" s="83">
        <f>'61.9.1 - kabinet chemie -...'!P143</f>
        <v>0</v>
      </c>
      <c r="AV112" s="82">
        <f>'61.9.1 - kabinet chemie -...'!J37</f>
        <v>0</v>
      </c>
      <c r="AW112" s="82">
        <f>'61.9.1 - kabinet chemie -...'!J38</f>
        <v>0</v>
      </c>
      <c r="AX112" s="82">
        <f>'61.9.1 - kabinet chemie -...'!J39</f>
        <v>0</v>
      </c>
      <c r="AY112" s="82">
        <f>'61.9.1 - kabinet chemie -...'!J40</f>
        <v>0</v>
      </c>
      <c r="AZ112" s="82">
        <f>'61.9.1 - kabinet chemie -...'!F37</f>
        <v>0</v>
      </c>
      <c r="BA112" s="82">
        <f>'61.9.1 - kabinet chemie -...'!F38</f>
        <v>0</v>
      </c>
      <c r="BB112" s="82">
        <f>'61.9.1 - kabinet chemie -...'!F39</f>
        <v>0</v>
      </c>
      <c r="BC112" s="82">
        <f>'61.9.1 - kabinet chemie -...'!F40</f>
        <v>0</v>
      </c>
      <c r="BD112" s="84">
        <f>'61.9.1 - kabinet chemie -...'!F41</f>
        <v>0</v>
      </c>
      <c r="BT112" s="21" t="s">
        <v>82</v>
      </c>
      <c r="BV112" s="21" t="s">
        <v>75</v>
      </c>
      <c r="BW112" s="21" t="s">
        <v>135</v>
      </c>
      <c r="BX112" s="21" t="s">
        <v>129</v>
      </c>
      <c r="CL112" s="21" t="s">
        <v>1</v>
      </c>
    </row>
    <row r="113" spans="1:91" s="3" customFormat="1" ht="16.5" customHeight="1">
      <c r="A113" s="79" t="s">
        <v>83</v>
      </c>
      <c r="B113" s="44"/>
      <c r="C113" s="9"/>
      <c r="D113" s="9"/>
      <c r="E113" s="206" t="s">
        <v>136</v>
      </c>
      <c r="F113" s="206"/>
      <c r="G113" s="206"/>
      <c r="H113" s="206"/>
      <c r="I113" s="206"/>
      <c r="J113" s="9"/>
      <c r="K113" s="206" t="s">
        <v>137</v>
      </c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195">
        <f>'61.8,9.2 - učebna chemie,...'!J34</f>
        <v>0</v>
      </c>
      <c r="AH113" s="196"/>
      <c r="AI113" s="196"/>
      <c r="AJ113" s="196"/>
      <c r="AK113" s="196"/>
      <c r="AL113" s="196"/>
      <c r="AM113" s="196"/>
      <c r="AN113" s="195">
        <f t="shared" si="0"/>
        <v>0</v>
      </c>
      <c r="AO113" s="196"/>
      <c r="AP113" s="196"/>
      <c r="AQ113" s="80" t="s">
        <v>86</v>
      </c>
      <c r="AR113" s="44"/>
      <c r="AS113" s="81">
        <v>0</v>
      </c>
      <c r="AT113" s="82">
        <f t="shared" si="1"/>
        <v>0</v>
      </c>
      <c r="AU113" s="83">
        <f>'61.8,9.2 - učebna chemie,...'!P144</f>
        <v>0</v>
      </c>
      <c r="AV113" s="82">
        <f>'61.8,9.2 - učebna chemie,...'!J37</f>
        <v>0</v>
      </c>
      <c r="AW113" s="82">
        <f>'61.8,9.2 - učebna chemie,...'!J38</f>
        <v>0</v>
      </c>
      <c r="AX113" s="82">
        <f>'61.8,9.2 - učebna chemie,...'!J39</f>
        <v>0</v>
      </c>
      <c r="AY113" s="82">
        <f>'61.8,9.2 - učebna chemie,...'!J40</f>
        <v>0</v>
      </c>
      <c r="AZ113" s="82">
        <f>'61.8,9.2 - učebna chemie,...'!F37</f>
        <v>0</v>
      </c>
      <c r="BA113" s="82">
        <f>'61.8,9.2 - učebna chemie,...'!F38</f>
        <v>0</v>
      </c>
      <c r="BB113" s="82">
        <f>'61.8,9.2 - učebna chemie,...'!F39</f>
        <v>0</v>
      </c>
      <c r="BC113" s="82">
        <f>'61.8,9.2 - učebna chemie,...'!F40</f>
        <v>0</v>
      </c>
      <c r="BD113" s="84">
        <f>'61.8,9.2 - učebna chemie,...'!F41</f>
        <v>0</v>
      </c>
      <c r="BT113" s="21" t="s">
        <v>82</v>
      </c>
      <c r="BV113" s="21" t="s">
        <v>75</v>
      </c>
      <c r="BW113" s="21" t="s">
        <v>138</v>
      </c>
      <c r="BX113" s="21" t="s">
        <v>129</v>
      </c>
      <c r="CL113" s="21" t="s">
        <v>1</v>
      </c>
    </row>
    <row r="114" spans="1:91" s="6" customFormat="1" ht="24.75" customHeight="1">
      <c r="B114" s="70"/>
      <c r="C114" s="71"/>
      <c r="D114" s="205" t="s">
        <v>139</v>
      </c>
      <c r="E114" s="205"/>
      <c r="F114" s="205"/>
      <c r="G114" s="205"/>
      <c r="H114" s="205"/>
      <c r="I114" s="72"/>
      <c r="J114" s="205" t="s">
        <v>140</v>
      </c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199">
        <f>ROUND(SUM(AG115:AG117),2)</f>
        <v>0</v>
      </c>
      <c r="AH114" s="198"/>
      <c r="AI114" s="198"/>
      <c r="AJ114" s="198"/>
      <c r="AK114" s="198"/>
      <c r="AL114" s="198"/>
      <c r="AM114" s="198"/>
      <c r="AN114" s="197">
        <f t="shared" si="0"/>
        <v>0</v>
      </c>
      <c r="AO114" s="198"/>
      <c r="AP114" s="198"/>
      <c r="AQ114" s="73" t="s">
        <v>79</v>
      </c>
      <c r="AR114" s="70"/>
      <c r="AS114" s="74">
        <f>ROUND(SUM(AS115:AS117),2)</f>
        <v>0</v>
      </c>
      <c r="AT114" s="75">
        <f t="shared" si="1"/>
        <v>0</v>
      </c>
      <c r="AU114" s="76">
        <f>ROUND(SUM(AU115:AU117),5)</f>
        <v>0</v>
      </c>
      <c r="AV114" s="75">
        <f>ROUND(AZ114*L29,2)</f>
        <v>0</v>
      </c>
      <c r="AW114" s="75">
        <f>ROUND(BA114*L30,2)</f>
        <v>0</v>
      </c>
      <c r="AX114" s="75">
        <f>ROUND(BB114*L29,2)</f>
        <v>0</v>
      </c>
      <c r="AY114" s="75">
        <f>ROUND(BC114*L30,2)</f>
        <v>0</v>
      </c>
      <c r="AZ114" s="75">
        <f>ROUND(SUM(AZ115:AZ117),2)</f>
        <v>0</v>
      </c>
      <c r="BA114" s="75">
        <f>ROUND(SUM(BA115:BA117),2)</f>
        <v>0</v>
      </c>
      <c r="BB114" s="75">
        <f>ROUND(SUM(BB115:BB117),2)</f>
        <v>0</v>
      </c>
      <c r="BC114" s="75">
        <f>ROUND(SUM(BC115:BC117),2)</f>
        <v>0</v>
      </c>
      <c r="BD114" s="77">
        <f>ROUND(SUM(BD115:BD117),2)</f>
        <v>0</v>
      </c>
      <c r="BS114" s="78" t="s">
        <v>72</v>
      </c>
      <c r="BT114" s="78" t="s">
        <v>80</v>
      </c>
      <c r="BU114" s="78" t="s">
        <v>74</v>
      </c>
      <c r="BV114" s="78" t="s">
        <v>75</v>
      </c>
      <c r="BW114" s="78" t="s">
        <v>141</v>
      </c>
      <c r="BX114" s="78" t="s">
        <v>5</v>
      </c>
      <c r="CL114" s="78" t="s">
        <v>1</v>
      </c>
      <c r="CM114" s="78" t="s">
        <v>82</v>
      </c>
    </row>
    <row r="115" spans="1:91" s="3" customFormat="1" ht="16.5" customHeight="1">
      <c r="A115" s="79" t="s">
        <v>83</v>
      </c>
      <c r="B115" s="44"/>
      <c r="C115" s="9"/>
      <c r="D115" s="9"/>
      <c r="E115" s="206" t="s">
        <v>142</v>
      </c>
      <c r="F115" s="206"/>
      <c r="G115" s="206"/>
      <c r="H115" s="206"/>
      <c r="I115" s="206"/>
      <c r="J115" s="9"/>
      <c r="K115" s="206" t="s">
        <v>143</v>
      </c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195">
        <f>'61.10.1 - učebna fyziky d...'!J34</f>
        <v>0</v>
      </c>
      <c r="AH115" s="196"/>
      <c r="AI115" s="196"/>
      <c r="AJ115" s="196"/>
      <c r="AK115" s="196"/>
      <c r="AL115" s="196"/>
      <c r="AM115" s="196"/>
      <c r="AN115" s="195">
        <f t="shared" si="0"/>
        <v>0</v>
      </c>
      <c r="AO115" s="196"/>
      <c r="AP115" s="196"/>
      <c r="AQ115" s="80" t="s">
        <v>86</v>
      </c>
      <c r="AR115" s="44"/>
      <c r="AS115" s="81">
        <v>0</v>
      </c>
      <c r="AT115" s="82">
        <f t="shared" si="1"/>
        <v>0</v>
      </c>
      <c r="AU115" s="83">
        <f>'61.10.1 - učebna fyziky d...'!P141</f>
        <v>0</v>
      </c>
      <c r="AV115" s="82">
        <f>'61.10.1 - učebna fyziky d...'!J37</f>
        <v>0</v>
      </c>
      <c r="AW115" s="82">
        <f>'61.10.1 - učebna fyziky d...'!J38</f>
        <v>0</v>
      </c>
      <c r="AX115" s="82">
        <f>'61.10.1 - učebna fyziky d...'!J39</f>
        <v>0</v>
      </c>
      <c r="AY115" s="82">
        <f>'61.10.1 - učebna fyziky d...'!J40</f>
        <v>0</v>
      </c>
      <c r="AZ115" s="82">
        <f>'61.10.1 - učebna fyziky d...'!F37</f>
        <v>0</v>
      </c>
      <c r="BA115" s="82">
        <f>'61.10.1 - učebna fyziky d...'!F38</f>
        <v>0</v>
      </c>
      <c r="BB115" s="82">
        <f>'61.10.1 - učebna fyziky d...'!F39</f>
        <v>0</v>
      </c>
      <c r="BC115" s="82">
        <f>'61.10.1 - učebna fyziky d...'!F40</f>
        <v>0</v>
      </c>
      <c r="BD115" s="84">
        <f>'61.10.1 - učebna fyziky d...'!F41</f>
        <v>0</v>
      </c>
      <c r="BT115" s="21" t="s">
        <v>82</v>
      </c>
      <c r="BV115" s="21" t="s">
        <v>75</v>
      </c>
      <c r="BW115" s="21" t="s">
        <v>144</v>
      </c>
      <c r="BX115" s="21" t="s">
        <v>141</v>
      </c>
      <c r="CL115" s="21" t="s">
        <v>1</v>
      </c>
    </row>
    <row r="116" spans="1:91" s="3" customFormat="1" ht="16.5" customHeight="1">
      <c r="A116" s="79" t="s">
        <v>83</v>
      </c>
      <c r="B116" s="44"/>
      <c r="C116" s="9"/>
      <c r="D116" s="9"/>
      <c r="E116" s="206" t="s">
        <v>145</v>
      </c>
      <c r="F116" s="206"/>
      <c r="G116" s="206"/>
      <c r="H116" s="206"/>
      <c r="I116" s="206"/>
      <c r="J116" s="9"/>
      <c r="K116" s="206" t="s">
        <v>146</v>
      </c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195">
        <f>'61.11.1 - kabinet fyziky ...'!J34</f>
        <v>0</v>
      </c>
      <c r="AH116" s="196"/>
      <c r="AI116" s="196"/>
      <c r="AJ116" s="196"/>
      <c r="AK116" s="196"/>
      <c r="AL116" s="196"/>
      <c r="AM116" s="196"/>
      <c r="AN116" s="195">
        <f t="shared" si="0"/>
        <v>0</v>
      </c>
      <c r="AO116" s="196"/>
      <c r="AP116" s="196"/>
      <c r="AQ116" s="80" t="s">
        <v>86</v>
      </c>
      <c r="AR116" s="44"/>
      <c r="AS116" s="81">
        <v>0</v>
      </c>
      <c r="AT116" s="82">
        <f t="shared" si="1"/>
        <v>0</v>
      </c>
      <c r="AU116" s="83">
        <f>'61.11.1 - kabinet fyziky ...'!P141</f>
        <v>0</v>
      </c>
      <c r="AV116" s="82">
        <f>'61.11.1 - kabinet fyziky ...'!J37</f>
        <v>0</v>
      </c>
      <c r="AW116" s="82">
        <f>'61.11.1 - kabinet fyziky ...'!J38</f>
        <v>0</v>
      </c>
      <c r="AX116" s="82">
        <f>'61.11.1 - kabinet fyziky ...'!J39</f>
        <v>0</v>
      </c>
      <c r="AY116" s="82">
        <f>'61.11.1 - kabinet fyziky ...'!J40</f>
        <v>0</v>
      </c>
      <c r="AZ116" s="82">
        <f>'61.11.1 - kabinet fyziky ...'!F37</f>
        <v>0</v>
      </c>
      <c r="BA116" s="82">
        <f>'61.11.1 - kabinet fyziky ...'!F38</f>
        <v>0</v>
      </c>
      <c r="BB116" s="82">
        <f>'61.11.1 - kabinet fyziky ...'!F39</f>
        <v>0</v>
      </c>
      <c r="BC116" s="82">
        <f>'61.11.1 - kabinet fyziky ...'!F40</f>
        <v>0</v>
      </c>
      <c r="BD116" s="84">
        <f>'61.11.1 - kabinet fyziky ...'!F41</f>
        <v>0</v>
      </c>
      <c r="BT116" s="21" t="s">
        <v>82</v>
      </c>
      <c r="BV116" s="21" t="s">
        <v>75</v>
      </c>
      <c r="BW116" s="21" t="s">
        <v>147</v>
      </c>
      <c r="BX116" s="21" t="s">
        <v>141</v>
      </c>
      <c r="CL116" s="21" t="s">
        <v>1</v>
      </c>
    </row>
    <row r="117" spans="1:91" s="3" customFormat="1" ht="23.25" customHeight="1">
      <c r="A117" s="79" t="s">
        <v>83</v>
      </c>
      <c r="B117" s="44"/>
      <c r="C117" s="9"/>
      <c r="D117" s="9"/>
      <c r="E117" s="206" t="s">
        <v>148</v>
      </c>
      <c r="F117" s="206"/>
      <c r="G117" s="206"/>
      <c r="H117" s="206"/>
      <c r="I117" s="206"/>
      <c r="J117" s="9"/>
      <c r="K117" s="206" t="s">
        <v>149</v>
      </c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195">
        <f>'61.10,11.2 - učebna fyzik...'!J34</f>
        <v>0</v>
      </c>
      <c r="AH117" s="196"/>
      <c r="AI117" s="196"/>
      <c r="AJ117" s="196"/>
      <c r="AK117" s="196"/>
      <c r="AL117" s="196"/>
      <c r="AM117" s="196"/>
      <c r="AN117" s="195">
        <f t="shared" si="0"/>
        <v>0</v>
      </c>
      <c r="AO117" s="196"/>
      <c r="AP117" s="196"/>
      <c r="AQ117" s="80" t="s">
        <v>86</v>
      </c>
      <c r="AR117" s="44"/>
      <c r="AS117" s="81">
        <v>0</v>
      </c>
      <c r="AT117" s="82">
        <f t="shared" si="1"/>
        <v>0</v>
      </c>
      <c r="AU117" s="83">
        <f>'61.10,11.2 - učebna fyzik...'!P144</f>
        <v>0</v>
      </c>
      <c r="AV117" s="82">
        <f>'61.10,11.2 - učebna fyzik...'!J37</f>
        <v>0</v>
      </c>
      <c r="AW117" s="82">
        <f>'61.10,11.2 - učebna fyzik...'!J38</f>
        <v>0</v>
      </c>
      <c r="AX117" s="82">
        <f>'61.10,11.2 - učebna fyzik...'!J39</f>
        <v>0</v>
      </c>
      <c r="AY117" s="82">
        <f>'61.10,11.2 - učebna fyzik...'!J40</f>
        <v>0</v>
      </c>
      <c r="AZ117" s="82">
        <f>'61.10,11.2 - učebna fyzik...'!F37</f>
        <v>0</v>
      </c>
      <c r="BA117" s="82">
        <f>'61.10,11.2 - učebna fyzik...'!F38</f>
        <v>0</v>
      </c>
      <c r="BB117" s="82">
        <f>'61.10,11.2 - učebna fyzik...'!F39</f>
        <v>0</v>
      </c>
      <c r="BC117" s="82">
        <f>'61.10,11.2 - učebna fyzik...'!F40</f>
        <v>0</v>
      </c>
      <c r="BD117" s="84">
        <f>'61.10,11.2 - učebna fyzik...'!F41</f>
        <v>0</v>
      </c>
      <c r="BT117" s="21" t="s">
        <v>82</v>
      </c>
      <c r="BV117" s="21" t="s">
        <v>75</v>
      </c>
      <c r="BW117" s="21" t="s">
        <v>150</v>
      </c>
      <c r="BX117" s="21" t="s">
        <v>141</v>
      </c>
      <c r="CL117" s="21" t="s">
        <v>1</v>
      </c>
    </row>
    <row r="118" spans="1:91" s="6" customFormat="1" ht="24.75" customHeight="1">
      <c r="B118" s="70"/>
      <c r="C118" s="71"/>
      <c r="D118" s="205" t="s">
        <v>151</v>
      </c>
      <c r="E118" s="205"/>
      <c r="F118" s="205"/>
      <c r="G118" s="205"/>
      <c r="H118" s="205"/>
      <c r="I118" s="72"/>
      <c r="J118" s="205" t="s">
        <v>152</v>
      </c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199">
        <f>ROUND(SUM(AG119:AG120),2)</f>
        <v>0</v>
      </c>
      <c r="AH118" s="198"/>
      <c r="AI118" s="198"/>
      <c r="AJ118" s="198"/>
      <c r="AK118" s="198"/>
      <c r="AL118" s="198"/>
      <c r="AM118" s="198"/>
      <c r="AN118" s="197">
        <f t="shared" si="0"/>
        <v>0</v>
      </c>
      <c r="AO118" s="198"/>
      <c r="AP118" s="198"/>
      <c r="AQ118" s="73" t="s">
        <v>79</v>
      </c>
      <c r="AR118" s="70"/>
      <c r="AS118" s="74">
        <f>ROUND(SUM(AS119:AS120),2)</f>
        <v>0</v>
      </c>
      <c r="AT118" s="75">
        <f t="shared" si="1"/>
        <v>0</v>
      </c>
      <c r="AU118" s="76">
        <f>ROUND(SUM(AU119:AU120),5)</f>
        <v>0</v>
      </c>
      <c r="AV118" s="75">
        <f>ROUND(AZ118*L29,2)</f>
        <v>0</v>
      </c>
      <c r="AW118" s="75">
        <f>ROUND(BA118*L30,2)</f>
        <v>0</v>
      </c>
      <c r="AX118" s="75">
        <f>ROUND(BB118*L29,2)</f>
        <v>0</v>
      </c>
      <c r="AY118" s="75">
        <f>ROUND(BC118*L30,2)</f>
        <v>0</v>
      </c>
      <c r="AZ118" s="75">
        <f>ROUND(SUM(AZ119:AZ120),2)</f>
        <v>0</v>
      </c>
      <c r="BA118" s="75">
        <f>ROUND(SUM(BA119:BA120),2)</f>
        <v>0</v>
      </c>
      <c r="BB118" s="75">
        <f>ROUND(SUM(BB119:BB120),2)</f>
        <v>0</v>
      </c>
      <c r="BC118" s="75">
        <f>ROUND(SUM(BC119:BC120),2)</f>
        <v>0</v>
      </c>
      <c r="BD118" s="77">
        <f>ROUND(SUM(BD119:BD120),2)</f>
        <v>0</v>
      </c>
      <c r="BS118" s="78" t="s">
        <v>72</v>
      </c>
      <c r="BT118" s="78" t="s">
        <v>80</v>
      </c>
      <c r="BU118" s="78" t="s">
        <v>74</v>
      </c>
      <c r="BV118" s="78" t="s">
        <v>75</v>
      </c>
      <c r="BW118" s="78" t="s">
        <v>153</v>
      </c>
      <c r="BX118" s="78" t="s">
        <v>5</v>
      </c>
      <c r="CL118" s="78" t="s">
        <v>1</v>
      </c>
      <c r="CM118" s="78" t="s">
        <v>82</v>
      </c>
    </row>
    <row r="119" spans="1:91" s="3" customFormat="1" ht="16.5" customHeight="1">
      <c r="A119" s="79" t="s">
        <v>83</v>
      </c>
      <c r="B119" s="44"/>
      <c r="C119" s="9"/>
      <c r="D119" s="9"/>
      <c r="E119" s="206" t="s">
        <v>154</v>
      </c>
      <c r="F119" s="206"/>
      <c r="G119" s="206"/>
      <c r="H119" s="206"/>
      <c r="I119" s="206"/>
      <c r="J119" s="9"/>
      <c r="K119" s="206" t="s">
        <v>155</v>
      </c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195">
        <f>'61.12.1 - kabinet informa...'!J34</f>
        <v>0</v>
      </c>
      <c r="AH119" s="196"/>
      <c r="AI119" s="196"/>
      <c r="AJ119" s="196"/>
      <c r="AK119" s="196"/>
      <c r="AL119" s="196"/>
      <c r="AM119" s="196"/>
      <c r="AN119" s="195">
        <f t="shared" si="0"/>
        <v>0</v>
      </c>
      <c r="AO119" s="196"/>
      <c r="AP119" s="196"/>
      <c r="AQ119" s="80" t="s">
        <v>86</v>
      </c>
      <c r="AR119" s="44"/>
      <c r="AS119" s="81">
        <v>0</v>
      </c>
      <c r="AT119" s="82">
        <f t="shared" si="1"/>
        <v>0</v>
      </c>
      <c r="AU119" s="83">
        <f>'61.12.1 - kabinet informa...'!P142</f>
        <v>0</v>
      </c>
      <c r="AV119" s="82">
        <f>'61.12.1 - kabinet informa...'!J37</f>
        <v>0</v>
      </c>
      <c r="AW119" s="82">
        <f>'61.12.1 - kabinet informa...'!J38</f>
        <v>0</v>
      </c>
      <c r="AX119" s="82">
        <f>'61.12.1 - kabinet informa...'!J39</f>
        <v>0</v>
      </c>
      <c r="AY119" s="82">
        <f>'61.12.1 - kabinet informa...'!J40</f>
        <v>0</v>
      </c>
      <c r="AZ119" s="82">
        <f>'61.12.1 - kabinet informa...'!F37</f>
        <v>0</v>
      </c>
      <c r="BA119" s="82">
        <f>'61.12.1 - kabinet informa...'!F38</f>
        <v>0</v>
      </c>
      <c r="BB119" s="82">
        <f>'61.12.1 - kabinet informa...'!F39</f>
        <v>0</v>
      </c>
      <c r="BC119" s="82">
        <f>'61.12.1 - kabinet informa...'!F40</f>
        <v>0</v>
      </c>
      <c r="BD119" s="84">
        <f>'61.12.1 - kabinet informa...'!F41</f>
        <v>0</v>
      </c>
      <c r="BT119" s="21" t="s">
        <v>82</v>
      </c>
      <c r="BV119" s="21" t="s">
        <v>75</v>
      </c>
      <c r="BW119" s="21" t="s">
        <v>156</v>
      </c>
      <c r="BX119" s="21" t="s">
        <v>153</v>
      </c>
      <c r="CL119" s="21" t="s">
        <v>1</v>
      </c>
    </row>
    <row r="120" spans="1:91" s="3" customFormat="1" ht="16.5" customHeight="1">
      <c r="A120" s="79" t="s">
        <v>83</v>
      </c>
      <c r="B120" s="44"/>
      <c r="C120" s="9"/>
      <c r="D120" s="9"/>
      <c r="E120" s="206" t="s">
        <v>157</v>
      </c>
      <c r="F120" s="206"/>
      <c r="G120" s="206"/>
      <c r="H120" s="206"/>
      <c r="I120" s="206"/>
      <c r="J120" s="9"/>
      <c r="K120" s="206" t="s">
        <v>158</v>
      </c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195">
        <f>'61.12.2 - kabinet informa...'!J34</f>
        <v>0</v>
      </c>
      <c r="AH120" s="196"/>
      <c r="AI120" s="196"/>
      <c r="AJ120" s="196"/>
      <c r="AK120" s="196"/>
      <c r="AL120" s="196"/>
      <c r="AM120" s="196"/>
      <c r="AN120" s="195">
        <f t="shared" si="0"/>
        <v>0</v>
      </c>
      <c r="AO120" s="196"/>
      <c r="AP120" s="196"/>
      <c r="AQ120" s="80" t="s">
        <v>86</v>
      </c>
      <c r="AR120" s="44"/>
      <c r="AS120" s="81">
        <v>0</v>
      </c>
      <c r="AT120" s="82">
        <f t="shared" si="1"/>
        <v>0</v>
      </c>
      <c r="AU120" s="83">
        <f>'61.12.2 - kabinet informa...'!P142</f>
        <v>0</v>
      </c>
      <c r="AV120" s="82">
        <f>'61.12.2 - kabinet informa...'!J37</f>
        <v>0</v>
      </c>
      <c r="AW120" s="82">
        <f>'61.12.2 - kabinet informa...'!J38</f>
        <v>0</v>
      </c>
      <c r="AX120" s="82">
        <f>'61.12.2 - kabinet informa...'!J39</f>
        <v>0</v>
      </c>
      <c r="AY120" s="82">
        <f>'61.12.2 - kabinet informa...'!J40</f>
        <v>0</v>
      </c>
      <c r="AZ120" s="82">
        <f>'61.12.2 - kabinet informa...'!F37</f>
        <v>0</v>
      </c>
      <c r="BA120" s="82">
        <f>'61.12.2 - kabinet informa...'!F38</f>
        <v>0</v>
      </c>
      <c r="BB120" s="82">
        <f>'61.12.2 - kabinet informa...'!F39</f>
        <v>0</v>
      </c>
      <c r="BC120" s="82">
        <f>'61.12.2 - kabinet informa...'!F40</f>
        <v>0</v>
      </c>
      <c r="BD120" s="84">
        <f>'61.12.2 - kabinet informa...'!F41</f>
        <v>0</v>
      </c>
      <c r="BT120" s="21" t="s">
        <v>82</v>
      </c>
      <c r="BV120" s="21" t="s">
        <v>75</v>
      </c>
      <c r="BW120" s="21" t="s">
        <v>159</v>
      </c>
      <c r="BX120" s="21" t="s">
        <v>153</v>
      </c>
      <c r="CL120" s="21" t="s">
        <v>1</v>
      </c>
    </row>
    <row r="121" spans="1:91" s="6" customFormat="1" ht="24.75" customHeight="1">
      <c r="B121" s="70"/>
      <c r="C121" s="71"/>
      <c r="D121" s="205" t="s">
        <v>160</v>
      </c>
      <c r="E121" s="205"/>
      <c r="F121" s="205"/>
      <c r="G121" s="205"/>
      <c r="H121" s="205"/>
      <c r="I121" s="72"/>
      <c r="J121" s="205" t="s">
        <v>161</v>
      </c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199">
        <f>ROUND(SUM(AG122:AG123),2)</f>
        <v>0</v>
      </c>
      <c r="AH121" s="198"/>
      <c r="AI121" s="198"/>
      <c r="AJ121" s="198"/>
      <c r="AK121" s="198"/>
      <c r="AL121" s="198"/>
      <c r="AM121" s="198"/>
      <c r="AN121" s="197">
        <f t="shared" si="0"/>
        <v>0</v>
      </c>
      <c r="AO121" s="198"/>
      <c r="AP121" s="198"/>
      <c r="AQ121" s="73" t="s">
        <v>79</v>
      </c>
      <c r="AR121" s="70"/>
      <c r="AS121" s="74">
        <f>ROUND(SUM(AS122:AS123),2)</f>
        <v>0</v>
      </c>
      <c r="AT121" s="75">
        <f t="shared" si="1"/>
        <v>0</v>
      </c>
      <c r="AU121" s="76">
        <f>ROUND(SUM(AU122:AU123),5)</f>
        <v>0</v>
      </c>
      <c r="AV121" s="75">
        <f>ROUND(AZ121*L29,2)</f>
        <v>0</v>
      </c>
      <c r="AW121" s="75">
        <f>ROUND(BA121*L30,2)</f>
        <v>0</v>
      </c>
      <c r="AX121" s="75">
        <f>ROUND(BB121*L29,2)</f>
        <v>0</v>
      </c>
      <c r="AY121" s="75">
        <f>ROUND(BC121*L30,2)</f>
        <v>0</v>
      </c>
      <c r="AZ121" s="75">
        <f>ROUND(SUM(AZ122:AZ123),2)</f>
        <v>0</v>
      </c>
      <c r="BA121" s="75">
        <f>ROUND(SUM(BA122:BA123),2)</f>
        <v>0</v>
      </c>
      <c r="BB121" s="75">
        <f>ROUND(SUM(BB122:BB123),2)</f>
        <v>0</v>
      </c>
      <c r="BC121" s="75">
        <f>ROUND(SUM(BC122:BC123),2)</f>
        <v>0</v>
      </c>
      <c r="BD121" s="77">
        <f>ROUND(SUM(BD122:BD123),2)</f>
        <v>0</v>
      </c>
      <c r="BS121" s="78" t="s">
        <v>72</v>
      </c>
      <c r="BT121" s="78" t="s">
        <v>80</v>
      </c>
      <c r="BU121" s="78" t="s">
        <v>74</v>
      </c>
      <c r="BV121" s="78" t="s">
        <v>75</v>
      </c>
      <c r="BW121" s="78" t="s">
        <v>162</v>
      </c>
      <c r="BX121" s="78" t="s">
        <v>5</v>
      </c>
      <c r="CL121" s="78" t="s">
        <v>1</v>
      </c>
      <c r="CM121" s="78" t="s">
        <v>82</v>
      </c>
    </row>
    <row r="122" spans="1:91" s="3" customFormat="1" ht="16.5" customHeight="1">
      <c r="A122" s="79" t="s">
        <v>83</v>
      </c>
      <c r="B122" s="44"/>
      <c r="C122" s="9"/>
      <c r="D122" s="9"/>
      <c r="E122" s="206" t="s">
        <v>163</v>
      </c>
      <c r="F122" s="206"/>
      <c r="G122" s="206"/>
      <c r="H122" s="206"/>
      <c r="I122" s="206"/>
      <c r="J122" s="9"/>
      <c r="K122" s="206" t="s">
        <v>164</v>
      </c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195">
        <f>'61.13.1 - cvičná kuchyň d...'!J34</f>
        <v>0</v>
      </c>
      <c r="AH122" s="196"/>
      <c r="AI122" s="196"/>
      <c r="AJ122" s="196"/>
      <c r="AK122" s="196"/>
      <c r="AL122" s="196"/>
      <c r="AM122" s="196"/>
      <c r="AN122" s="195">
        <f t="shared" si="0"/>
        <v>0</v>
      </c>
      <c r="AO122" s="196"/>
      <c r="AP122" s="196"/>
      <c r="AQ122" s="80" t="s">
        <v>86</v>
      </c>
      <c r="AR122" s="44"/>
      <c r="AS122" s="81">
        <v>0</v>
      </c>
      <c r="AT122" s="82">
        <f t="shared" si="1"/>
        <v>0</v>
      </c>
      <c r="AU122" s="83">
        <f>'61.13.1 - cvičná kuchyň d...'!P144</f>
        <v>0</v>
      </c>
      <c r="AV122" s="82">
        <f>'61.13.1 - cvičná kuchyň d...'!J37</f>
        <v>0</v>
      </c>
      <c r="AW122" s="82">
        <f>'61.13.1 - cvičná kuchyň d...'!J38</f>
        <v>0</v>
      </c>
      <c r="AX122" s="82">
        <f>'61.13.1 - cvičná kuchyň d...'!J39</f>
        <v>0</v>
      </c>
      <c r="AY122" s="82">
        <f>'61.13.1 - cvičná kuchyň d...'!J40</f>
        <v>0</v>
      </c>
      <c r="AZ122" s="82">
        <f>'61.13.1 - cvičná kuchyň d...'!F37</f>
        <v>0</v>
      </c>
      <c r="BA122" s="82">
        <f>'61.13.1 - cvičná kuchyň d...'!F38</f>
        <v>0</v>
      </c>
      <c r="BB122" s="82">
        <f>'61.13.1 - cvičná kuchyň d...'!F39</f>
        <v>0</v>
      </c>
      <c r="BC122" s="82">
        <f>'61.13.1 - cvičná kuchyň d...'!F40</f>
        <v>0</v>
      </c>
      <c r="BD122" s="84">
        <f>'61.13.1 - cvičná kuchyň d...'!F41</f>
        <v>0</v>
      </c>
      <c r="BT122" s="21" t="s">
        <v>82</v>
      </c>
      <c r="BV122" s="21" t="s">
        <v>75</v>
      </c>
      <c r="BW122" s="21" t="s">
        <v>165</v>
      </c>
      <c r="BX122" s="21" t="s">
        <v>162</v>
      </c>
      <c r="CL122" s="21" t="s">
        <v>1</v>
      </c>
    </row>
    <row r="123" spans="1:91" s="3" customFormat="1" ht="16.5" customHeight="1">
      <c r="A123" s="79" t="s">
        <v>83</v>
      </c>
      <c r="B123" s="44"/>
      <c r="C123" s="9"/>
      <c r="D123" s="9"/>
      <c r="E123" s="206" t="s">
        <v>166</v>
      </c>
      <c r="F123" s="206"/>
      <c r="G123" s="206"/>
      <c r="H123" s="206"/>
      <c r="I123" s="206"/>
      <c r="J123" s="9"/>
      <c r="K123" s="206" t="s">
        <v>167</v>
      </c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195">
        <f>'61.13.2 - cvičná kuchyň d...'!J34</f>
        <v>0</v>
      </c>
      <c r="AH123" s="196"/>
      <c r="AI123" s="196"/>
      <c r="AJ123" s="196"/>
      <c r="AK123" s="196"/>
      <c r="AL123" s="196"/>
      <c r="AM123" s="196"/>
      <c r="AN123" s="195">
        <f t="shared" si="0"/>
        <v>0</v>
      </c>
      <c r="AO123" s="196"/>
      <c r="AP123" s="196"/>
      <c r="AQ123" s="80" t="s">
        <v>86</v>
      </c>
      <c r="AR123" s="44"/>
      <c r="AS123" s="81">
        <v>0</v>
      </c>
      <c r="AT123" s="82">
        <f t="shared" si="1"/>
        <v>0</v>
      </c>
      <c r="AU123" s="83">
        <f>'61.13.2 - cvičná kuchyň d...'!P144</f>
        <v>0</v>
      </c>
      <c r="AV123" s="82">
        <f>'61.13.2 - cvičná kuchyň d...'!J37</f>
        <v>0</v>
      </c>
      <c r="AW123" s="82">
        <f>'61.13.2 - cvičná kuchyň d...'!J38</f>
        <v>0</v>
      </c>
      <c r="AX123" s="82">
        <f>'61.13.2 - cvičná kuchyň d...'!J39</f>
        <v>0</v>
      </c>
      <c r="AY123" s="82">
        <f>'61.13.2 - cvičná kuchyň d...'!J40</f>
        <v>0</v>
      </c>
      <c r="AZ123" s="82">
        <f>'61.13.2 - cvičná kuchyň d...'!F37</f>
        <v>0</v>
      </c>
      <c r="BA123" s="82">
        <f>'61.13.2 - cvičná kuchyň d...'!F38</f>
        <v>0</v>
      </c>
      <c r="BB123" s="82">
        <f>'61.13.2 - cvičná kuchyň d...'!F39</f>
        <v>0</v>
      </c>
      <c r="BC123" s="82">
        <f>'61.13.2 - cvičná kuchyň d...'!F40</f>
        <v>0</v>
      </c>
      <c r="BD123" s="84">
        <f>'61.13.2 - cvičná kuchyň d...'!F41</f>
        <v>0</v>
      </c>
      <c r="BT123" s="21" t="s">
        <v>82</v>
      </c>
      <c r="BV123" s="21" t="s">
        <v>75</v>
      </c>
      <c r="BW123" s="21" t="s">
        <v>168</v>
      </c>
      <c r="BX123" s="21" t="s">
        <v>162</v>
      </c>
      <c r="CL123" s="21" t="s">
        <v>1</v>
      </c>
    </row>
    <row r="124" spans="1:91" s="6" customFormat="1" ht="24.75" customHeight="1">
      <c r="B124" s="70"/>
      <c r="C124" s="71"/>
      <c r="D124" s="205" t="s">
        <v>169</v>
      </c>
      <c r="E124" s="205"/>
      <c r="F124" s="205"/>
      <c r="G124" s="205"/>
      <c r="H124" s="205"/>
      <c r="I124" s="72"/>
      <c r="J124" s="205" t="s">
        <v>170</v>
      </c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199">
        <f>ROUND(SUM(AG125:AG130),2)</f>
        <v>0</v>
      </c>
      <c r="AH124" s="198"/>
      <c r="AI124" s="198"/>
      <c r="AJ124" s="198"/>
      <c r="AK124" s="198"/>
      <c r="AL124" s="198"/>
      <c r="AM124" s="198"/>
      <c r="AN124" s="197">
        <f t="shared" si="0"/>
        <v>0</v>
      </c>
      <c r="AO124" s="198"/>
      <c r="AP124" s="198"/>
      <c r="AQ124" s="73" t="s">
        <v>79</v>
      </c>
      <c r="AR124" s="70"/>
      <c r="AS124" s="74">
        <f>ROUND(SUM(AS125:AS130),2)</f>
        <v>0</v>
      </c>
      <c r="AT124" s="75">
        <f t="shared" si="1"/>
        <v>0</v>
      </c>
      <c r="AU124" s="76">
        <f>ROUND(SUM(AU125:AU130),5)</f>
        <v>0</v>
      </c>
      <c r="AV124" s="75">
        <f>ROUND(AZ124*L29,2)</f>
        <v>0</v>
      </c>
      <c r="AW124" s="75">
        <f>ROUND(BA124*L30,2)</f>
        <v>0</v>
      </c>
      <c r="AX124" s="75">
        <f>ROUND(BB124*L29,2)</f>
        <v>0</v>
      </c>
      <c r="AY124" s="75">
        <f>ROUND(BC124*L30,2)</f>
        <v>0</v>
      </c>
      <c r="AZ124" s="75">
        <f>ROUND(SUM(AZ125:AZ130),2)</f>
        <v>0</v>
      </c>
      <c r="BA124" s="75">
        <f>ROUND(SUM(BA125:BA130),2)</f>
        <v>0</v>
      </c>
      <c r="BB124" s="75">
        <f>ROUND(SUM(BB125:BB130),2)</f>
        <v>0</v>
      </c>
      <c r="BC124" s="75">
        <f>ROUND(SUM(BC125:BC130),2)</f>
        <v>0</v>
      </c>
      <c r="BD124" s="77">
        <f>ROUND(SUM(BD125:BD130),2)</f>
        <v>0</v>
      </c>
      <c r="BS124" s="78" t="s">
        <v>72</v>
      </c>
      <c r="BT124" s="78" t="s">
        <v>80</v>
      </c>
      <c r="BU124" s="78" t="s">
        <v>74</v>
      </c>
      <c r="BV124" s="78" t="s">
        <v>75</v>
      </c>
      <c r="BW124" s="78" t="s">
        <v>171</v>
      </c>
      <c r="BX124" s="78" t="s">
        <v>5</v>
      </c>
      <c r="CL124" s="78" t="s">
        <v>1</v>
      </c>
      <c r="CM124" s="78" t="s">
        <v>82</v>
      </c>
    </row>
    <row r="125" spans="1:91" s="3" customFormat="1" ht="16.5" customHeight="1">
      <c r="A125" s="79" t="s">
        <v>83</v>
      </c>
      <c r="B125" s="44"/>
      <c r="C125" s="9"/>
      <c r="D125" s="9"/>
      <c r="E125" s="206" t="s">
        <v>172</v>
      </c>
      <c r="F125" s="206"/>
      <c r="G125" s="206"/>
      <c r="H125" s="206"/>
      <c r="I125" s="206"/>
      <c r="J125" s="9"/>
      <c r="K125" s="206" t="s">
        <v>173</v>
      </c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195">
        <f>'61.14.1 - chodba 1. NP - ...'!J34</f>
        <v>0</v>
      </c>
      <c r="AH125" s="196"/>
      <c r="AI125" s="196"/>
      <c r="AJ125" s="196"/>
      <c r="AK125" s="196"/>
      <c r="AL125" s="196"/>
      <c r="AM125" s="196"/>
      <c r="AN125" s="195">
        <f t="shared" si="0"/>
        <v>0</v>
      </c>
      <c r="AO125" s="196"/>
      <c r="AP125" s="196"/>
      <c r="AQ125" s="80" t="s">
        <v>86</v>
      </c>
      <c r="AR125" s="44"/>
      <c r="AS125" s="81">
        <v>0</v>
      </c>
      <c r="AT125" s="82">
        <f t="shared" si="1"/>
        <v>0</v>
      </c>
      <c r="AU125" s="83">
        <f>'61.14.1 - chodba 1. NP - ...'!P138</f>
        <v>0</v>
      </c>
      <c r="AV125" s="82">
        <f>'61.14.1 - chodba 1. NP - ...'!J37</f>
        <v>0</v>
      </c>
      <c r="AW125" s="82">
        <f>'61.14.1 - chodba 1. NP - ...'!J38</f>
        <v>0</v>
      </c>
      <c r="AX125" s="82">
        <f>'61.14.1 - chodba 1. NP - ...'!J39</f>
        <v>0</v>
      </c>
      <c r="AY125" s="82">
        <f>'61.14.1 - chodba 1. NP - ...'!J40</f>
        <v>0</v>
      </c>
      <c r="AZ125" s="82">
        <f>'61.14.1 - chodba 1. NP - ...'!F37</f>
        <v>0</v>
      </c>
      <c r="BA125" s="82">
        <f>'61.14.1 - chodba 1. NP - ...'!F38</f>
        <v>0</v>
      </c>
      <c r="BB125" s="82">
        <f>'61.14.1 - chodba 1. NP - ...'!F39</f>
        <v>0</v>
      </c>
      <c r="BC125" s="82">
        <f>'61.14.1 - chodba 1. NP - ...'!F40</f>
        <v>0</v>
      </c>
      <c r="BD125" s="84">
        <f>'61.14.1 - chodba 1. NP - ...'!F41</f>
        <v>0</v>
      </c>
      <c r="BT125" s="21" t="s">
        <v>82</v>
      </c>
      <c r="BV125" s="21" t="s">
        <v>75</v>
      </c>
      <c r="BW125" s="21" t="s">
        <v>174</v>
      </c>
      <c r="BX125" s="21" t="s">
        <v>171</v>
      </c>
      <c r="CL125" s="21" t="s">
        <v>1</v>
      </c>
    </row>
    <row r="126" spans="1:91" s="3" customFormat="1" ht="16.5" customHeight="1">
      <c r="A126" s="79" t="s">
        <v>83</v>
      </c>
      <c r="B126" s="44"/>
      <c r="C126" s="9"/>
      <c r="D126" s="9"/>
      <c r="E126" s="206" t="s">
        <v>175</v>
      </c>
      <c r="F126" s="206"/>
      <c r="G126" s="206"/>
      <c r="H126" s="206"/>
      <c r="I126" s="206"/>
      <c r="J126" s="9"/>
      <c r="K126" s="206" t="s">
        <v>176</v>
      </c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195">
        <f>'61.14.2 - chodba 1. NP - ...'!J34</f>
        <v>0</v>
      </c>
      <c r="AH126" s="196"/>
      <c r="AI126" s="196"/>
      <c r="AJ126" s="196"/>
      <c r="AK126" s="196"/>
      <c r="AL126" s="196"/>
      <c r="AM126" s="196"/>
      <c r="AN126" s="195">
        <f t="shared" si="0"/>
        <v>0</v>
      </c>
      <c r="AO126" s="196"/>
      <c r="AP126" s="196"/>
      <c r="AQ126" s="80" t="s">
        <v>86</v>
      </c>
      <c r="AR126" s="44"/>
      <c r="AS126" s="81">
        <v>0</v>
      </c>
      <c r="AT126" s="82">
        <f t="shared" si="1"/>
        <v>0</v>
      </c>
      <c r="AU126" s="83">
        <f>'61.14.2 - chodba 1. NP - ...'!P137</f>
        <v>0</v>
      </c>
      <c r="AV126" s="82">
        <f>'61.14.2 - chodba 1. NP - ...'!J37</f>
        <v>0</v>
      </c>
      <c r="AW126" s="82">
        <f>'61.14.2 - chodba 1. NP - ...'!J38</f>
        <v>0</v>
      </c>
      <c r="AX126" s="82">
        <f>'61.14.2 - chodba 1. NP - ...'!J39</f>
        <v>0</v>
      </c>
      <c r="AY126" s="82">
        <f>'61.14.2 - chodba 1. NP - ...'!J40</f>
        <v>0</v>
      </c>
      <c r="AZ126" s="82">
        <f>'61.14.2 - chodba 1. NP - ...'!F37</f>
        <v>0</v>
      </c>
      <c r="BA126" s="82">
        <f>'61.14.2 - chodba 1. NP - ...'!F38</f>
        <v>0</v>
      </c>
      <c r="BB126" s="82">
        <f>'61.14.2 - chodba 1. NP - ...'!F39</f>
        <v>0</v>
      </c>
      <c r="BC126" s="82">
        <f>'61.14.2 - chodba 1. NP - ...'!F40</f>
        <v>0</v>
      </c>
      <c r="BD126" s="84">
        <f>'61.14.2 - chodba 1. NP - ...'!F41</f>
        <v>0</v>
      </c>
      <c r="BT126" s="21" t="s">
        <v>82</v>
      </c>
      <c r="BV126" s="21" t="s">
        <v>75</v>
      </c>
      <c r="BW126" s="21" t="s">
        <v>177</v>
      </c>
      <c r="BX126" s="21" t="s">
        <v>171</v>
      </c>
      <c r="CL126" s="21" t="s">
        <v>1</v>
      </c>
    </row>
    <row r="127" spans="1:91" s="3" customFormat="1" ht="16.5" customHeight="1">
      <c r="A127" s="79" t="s">
        <v>83</v>
      </c>
      <c r="B127" s="44"/>
      <c r="C127" s="9"/>
      <c r="D127" s="9"/>
      <c r="E127" s="206" t="s">
        <v>178</v>
      </c>
      <c r="F127" s="206"/>
      <c r="G127" s="206"/>
      <c r="H127" s="206"/>
      <c r="I127" s="206"/>
      <c r="J127" s="9"/>
      <c r="K127" s="206" t="s">
        <v>179</v>
      </c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195">
        <f>'61.15.1 - chodba 2. NP - ...'!J34</f>
        <v>0</v>
      </c>
      <c r="AH127" s="196"/>
      <c r="AI127" s="196"/>
      <c r="AJ127" s="196"/>
      <c r="AK127" s="196"/>
      <c r="AL127" s="196"/>
      <c r="AM127" s="196"/>
      <c r="AN127" s="195">
        <f t="shared" si="0"/>
        <v>0</v>
      </c>
      <c r="AO127" s="196"/>
      <c r="AP127" s="196"/>
      <c r="AQ127" s="80" t="s">
        <v>86</v>
      </c>
      <c r="AR127" s="44"/>
      <c r="AS127" s="81">
        <v>0</v>
      </c>
      <c r="AT127" s="82">
        <f t="shared" si="1"/>
        <v>0</v>
      </c>
      <c r="AU127" s="83">
        <f>'61.15.1 - chodba 2. NP - ...'!P141</f>
        <v>0</v>
      </c>
      <c r="AV127" s="82">
        <f>'61.15.1 - chodba 2. NP - ...'!J37</f>
        <v>0</v>
      </c>
      <c r="AW127" s="82">
        <f>'61.15.1 - chodba 2. NP - ...'!J38</f>
        <v>0</v>
      </c>
      <c r="AX127" s="82">
        <f>'61.15.1 - chodba 2. NP - ...'!J39</f>
        <v>0</v>
      </c>
      <c r="AY127" s="82">
        <f>'61.15.1 - chodba 2. NP - ...'!J40</f>
        <v>0</v>
      </c>
      <c r="AZ127" s="82">
        <f>'61.15.1 - chodba 2. NP - ...'!F37</f>
        <v>0</v>
      </c>
      <c r="BA127" s="82">
        <f>'61.15.1 - chodba 2. NP - ...'!F38</f>
        <v>0</v>
      </c>
      <c r="BB127" s="82">
        <f>'61.15.1 - chodba 2. NP - ...'!F39</f>
        <v>0</v>
      </c>
      <c r="BC127" s="82">
        <f>'61.15.1 - chodba 2. NP - ...'!F40</f>
        <v>0</v>
      </c>
      <c r="BD127" s="84">
        <f>'61.15.1 - chodba 2. NP - ...'!F41</f>
        <v>0</v>
      </c>
      <c r="BT127" s="21" t="s">
        <v>82</v>
      </c>
      <c r="BV127" s="21" t="s">
        <v>75</v>
      </c>
      <c r="BW127" s="21" t="s">
        <v>180</v>
      </c>
      <c r="BX127" s="21" t="s">
        <v>171</v>
      </c>
      <c r="CL127" s="21" t="s">
        <v>1</v>
      </c>
    </row>
    <row r="128" spans="1:91" s="3" customFormat="1" ht="16.5" customHeight="1">
      <c r="A128" s="79" t="s">
        <v>83</v>
      </c>
      <c r="B128" s="44"/>
      <c r="C128" s="9"/>
      <c r="D128" s="9"/>
      <c r="E128" s="206" t="s">
        <v>181</v>
      </c>
      <c r="F128" s="206"/>
      <c r="G128" s="206"/>
      <c r="H128" s="206"/>
      <c r="I128" s="206"/>
      <c r="J128" s="9"/>
      <c r="K128" s="206" t="s">
        <v>182</v>
      </c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195">
        <f>'61.15.2 - chodba 2. NP - ...'!J34</f>
        <v>0</v>
      </c>
      <c r="AH128" s="196"/>
      <c r="AI128" s="196"/>
      <c r="AJ128" s="196"/>
      <c r="AK128" s="196"/>
      <c r="AL128" s="196"/>
      <c r="AM128" s="196"/>
      <c r="AN128" s="195">
        <f t="shared" si="0"/>
        <v>0</v>
      </c>
      <c r="AO128" s="196"/>
      <c r="AP128" s="196"/>
      <c r="AQ128" s="80" t="s">
        <v>86</v>
      </c>
      <c r="AR128" s="44"/>
      <c r="AS128" s="81">
        <v>0</v>
      </c>
      <c r="AT128" s="82">
        <f t="shared" si="1"/>
        <v>0</v>
      </c>
      <c r="AU128" s="83">
        <f>'61.15.2 - chodba 2. NP - ...'!P137</f>
        <v>0</v>
      </c>
      <c r="AV128" s="82">
        <f>'61.15.2 - chodba 2. NP - ...'!J37</f>
        <v>0</v>
      </c>
      <c r="AW128" s="82">
        <f>'61.15.2 - chodba 2. NP - ...'!J38</f>
        <v>0</v>
      </c>
      <c r="AX128" s="82">
        <f>'61.15.2 - chodba 2. NP - ...'!J39</f>
        <v>0</v>
      </c>
      <c r="AY128" s="82">
        <f>'61.15.2 - chodba 2. NP - ...'!J40</f>
        <v>0</v>
      </c>
      <c r="AZ128" s="82">
        <f>'61.15.2 - chodba 2. NP - ...'!F37</f>
        <v>0</v>
      </c>
      <c r="BA128" s="82">
        <f>'61.15.2 - chodba 2. NP - ...'!F38</f>
        <v>0</v>
      </c>
      <c r="BB128" s="82">
        <f>'61.15.2 - chodba 2. NP - ...'!F39</f>
        <v>0</v>
      </c>
      <c r="BC128" s="82">
        <f>'61.15.2 - chodba 2. NP - ...'!F40</f>
        <v>0</v>
      </c>
      <c r="BD128" s="84">
        <f>'61.15.2 - chodba 2. NP - ...'!F41</f>
        <v>0</v>
      </c>
      <c r="BT128" s="21" t="s">
        <v>82</v>
      </c>
      <c r="BV128" s="21" t="s">
        <v>75</v>
      </c>
      <c r="BW128" s="21" t="s">
        <v>183</v>
      </c>
      <c r="BX128" s="21" t="s">
        <v>171</v>
      </c>
      <c r="CL128" s="21" t="s">
        <v>1</v>
      </c>
    </row>
    <row r="129" spans="1:91" s="3" customFormat="1" ht="16.5" customHeight="1">
      <c r="A129" s="79" t="s">
        <v>83</v>
      </c>
      <c r="B129" s="44"/>
      <c r="C129" s="9"/>
      <c r="D129" s="9"/>
      <c r="E129" s="206" t="s">
        <v>184</v>
      </c>
      <c r="F129" s="206"/>
      <c r="G129" s="206"/>
      <c r="H129" s="206"/>
      <c r="I129" s="206"/>
      <c r="J129" s="9"/>
      <c r="K129" s="206" t="s">
        <v>185</v>
      </c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195">
        <f>'61.16.1 - chodba 3. NP - ...'!J34</f>
        <v>0</v>
      </c>
      <c r="AH129" s="196"/>
      <c r="AI129" s="196"/>
      <c r="AJ129" s="196"/>
      <c r="AK129" s="196"/>
      <c r="AL129" s="196"/>
      <c r="AM129" s="196"/>
      <c r="AN129" s="195">
        <f t="shared" si="0"/>
        <v>0</v>
      </c>
      <c r="AO129" s="196"/>
      <c r="AP129" s="196"/>
      <c r="AQ129" s="80" t="s">
        <v>86</v>
      </c>
      <c r="AR129" s="44"/>
      <c r="AS129" s="81">
        <v>0</v>
      </c>
      <c r="AT129" s="82">
        <f t="shared" si="1"/>
        <v>0</v>
      </c>
      <c r="AU129" s="83">
        <f>'61.16.1 - chodba 3. NP - ...'!P141</f>
        <v>0</v>
      </c>
      <c r="AV129" s="82">
        <f>'61.16.1 - chodba 3. NP - ...'!J37</f>
        <v>0</v>
      </c>
      <c r="AW129" s="82">
        <f>'61.16.1 - chodba 3. NP - ...'!J38</f>
        <v>0</v>
      </c>
      <c r="AX129" s="82">
        <f>'61.16.1 - chodba 3. NP - ...'!J39</f>
        <v>0</v>
      </c>
      <c r="AY129" s="82">
        <f>'61.16.1 - chodba 3. NP - ...'!J40</f>
        <v>0</v>
      </c>
      <c r="AZ129" s="82">
        <f>'61.16.1 - chodba 3. NP - ...'!F37</f>
        <v>0</v>
      </c>
      <c r="BA129" s="82">
        <f>'61.16.1 - chodba 3. NP - ...'!F38</f>
        <v>0</v>
      </c>
      <c r="BB129" s="82">
        <f>'61.16.1 - chodba 3. NP - ...'!F39</f>
        <v>0</v>
      </c>
      <c r="BC129" s="82">
        <f>'61.16.1 - chodba 3. NP - ...'!F40</f>
        <v>0</v>
      </c>
      <c r="BD129" s="84">
        <f>'61.16.1 - chodba 3. NP - ...'!F41</f>
        <v>0</v>
      </c>
      <c r="BT129" s="21" t="s">
        <v>82</v>
      </c>
      <c r="BV129" s="21" t="s">
        <v>75</v>
      </c>
      <c r="BW129" s="21" t="s">
        <v>186</v>
      </c>
      <c r="BX129" s="21" t="s">
        <v>171</v>
      </c>
      <c r="CL129" s="21" t="s">
        <v>1</v>
      </c>
    </row>
    <row r="130" spans="1:91" s="3" customFormat="1" ht="16.5" customHeight="1">
      <c r="A130" s="79" t="s">
        <v>83</v>
      </c>
      <c r="B130" s="44"/>
      <c r="C130" s="9"/>
      <c r="D130" s="9"/>
      <c r="E130" s="206" t="s">
        <v>187</v>
      </c>
      <c r="F130" s="206"/>
      <c r="G130" s="206"/>
      <c r="H130" s="206"/>
      <c r="I130" s="206"/>
      <c r="J130" s="9"/>
      <c r="K130" s="206" t="s">
        <v>188</v>
      </c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195">
        <f>'61.16.2 - chodba 3. NP - ...'!J34</f>
        <v>0</v>
      </c>
      <c r="AH130" s="196"/>
      <c r="AI130" s="196"/>
      <c r="AJ130" s="196"/>
      <c r="AK130" s="196"/>
      <c r="AL130" s="196"/>
      <c r="AM130" s="196"/>
      <c r="AN130" s="195">
        <f t="shared" si="0"/>
        <v>0</v>
      </c>
      <c r="AO130" s="196"/>
      <c r="AP130" s="196"/>
      <c r="AQ130" s="80" t="s">
        <v>86</v>
      </c>
      <c r="AR130" s="44"/>
      <c r="AS130" s="81">
        <v>0</v>
      </c>
      <c r="AT130" s="82">
        <f t="shared" si="1"/>
        <v>0</v>
      </c>
      <c r="AU130" s="83">
        <f>'61.16.2 - chodba 3. NP - ...'!P137</f>
        <v>0</v>
      </c>
      <c r="AV130" s="82">
        <f>'61.16.2 - chodba 3. NP - ...'!J37</f>
        <v>0</v>
      </c>
      <c r="AW130" s="82">
        <f>'61.16.2 - chodba 3. NP - ...'!J38</f>
        <v>0</v>
      </c>
      <c r="AX130" s="82">
        <f>'61.16.2 - chodba 3. NP - ...'!J39</f>
        <v>0</v>
      </c>
      <c r="AY130" s="82">
        <f>'61.16.2 - chodba 3. NP - ...'!J40</f>
        <v>0</v>
      </c>
      <c r="AZ130" s="82">
        <f>'61.16.2 - chodba 3. NP - ...'!F37</f>
        <v>0</v>
      </c>
      <c r="BA130" s="82">
        <f>'61.16.2 - chodba 3. NP - ...'!F38</f>
        <v>0</v>
      </c>
      <c r="BB130" s="82">
        <f>'61.16.2 - chodba 3. NP - ...'!F39</f>
        <v>0</v>
      </c>
      <c r="BC130" s="82">
        <f>'61.16.2 - chodba 3. NP - ...'!F40</f>
        <v>0</v>
      </c>
      <c r="BD130" s="84">
        <f>'61.16.2 - chodba 3. NP - ...'!F41</f>
        <v>0</v>
      </c>
      <c r="BT130" s="21" t="s">
        <v>82</v>
      </c>
      <c r="BV130" s="21" t="s">
        <v>75</v>
      </c>
      <c r="BW130" s="21" t="s">
        <v>189</v>
      </c>
      <c r="BX130" s="21" t="s">
        <v>171</v>
      </c>
      <c r="CL130" s="21" t="s">
        <v>1</v>
      </c>
    </row>
    <row r="131" spans="1:91" s="6" customFormat="1" ht="24.75" customHeight="1">
      <c r="B131" s="70"/>
      <c r="C131" s="71"/>
      <c r="D131" s="205" t="s">
        <v>190</v>
      </c>
      <c r="E131" s="205"/>
      <c r="F131" s="205"/>
      <c r="G131" s="205"/>
      <c r="H131" s="205"/>
      <c r="I131" s="72"/>
      <c r="J131" s="205" t="s">
        <v>191</v>
      </c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05"/>
      <c r="AF131" s="205"/>
      <c r="AG131" s="199">
        <f>ROUND(SUM(AG132:AG133),2)</f>
        <v>0</v>
      </c>
      <c r="AH131" s="198"/>
      <c r="AI131" s="198"/>
      <c r="AJ131" s="198"/>
      <c r="AK131" s="198"/>
      <c r="AL131" s="198"/>
      <c r="AM131" s="198"/>
      <c r="AN131" s="197">
        <f t="shared" si="0"/>
        <v>0</v>
      </c>
      <c r="AO131" s="198"/>
      <c r="AP131" s="198"/>
      <c r="AQ131" s="73" t="s">
        <v>79</v>
      </c>
      <c r="AR131" s="70"/>
      <c r="AS131" s="74">
        <f>ROUND(SUM(AS132:AS133),2)</f>
        <v>0</v>
      </c>
      <c r="AT131" s="75">
        <f t="shared" si="1"/>
        <v>0</v>
      </c>
      <c r="AU131" s="76">
        <f>ROUND(SUM(AU132:AU133),5)</f>
        <v>0</v>
      </c>
      <c r="AV131" s="75">
        <f>ROUND(AZ131*L29,2)</f>
        <v>0</v>
      </c>
      <c r="AW131" s="75">
        <f>ROUND(BA131*L30,2)</f>
        <v>0</v>
      </c>
      <c r="AX131" s="75">
        <f>ROUND(BB131*L29,2)</f>
        <v>0</v>
      </c>
      <c r="AY131" s="75">
        <f>ROUND(BC131*L30,2)</f>
        <v>0</v>
      </c>
      <c r="AZ131" s="75">
        <f>ROUND(SUM(AZ132:AZ133),2)</f>
        <v>0</v>
      </c>
      <c r="BA131" s="75">
        <f>ROUND(SUM(BA132:BA133),2)</f>
        <v>0</v>
      </c>
      <c r="BB131" s="75">
        <f>ROUND(SUM(BB132:BB133),2)</f>
        <v>0</v>
      </c>
      <c r="BC131" s="75">
        <f>ROUND(SUM(BC132:BC133),2)</f>
        <v>0</v>
      </c>
      <c r="BD131" s="77">
        <f>ROUND(SUM(BD132:BD133),2)</f>
        <v>0</v>
      </c>
      <c r="BS131" s="78" t="s">
        <v>72</v>
      </c>
      <c r="BT131" s="78" t="s">
        <v>80</v>
      </c>
      <c r="BU131" s="78" t="s">
        <v>74</v>
      </c>
      <c r="BV131" s="78" t="s">
        <v>75</v>
      </c>
      <c r="BW131" s="78" t="s">
        <v>192</v>
      </c>
      <c r="BX131" s="78" t="s">
        <v>5</v>
      </c>
      <c r="CL131" s="78" t="s">
        <v>1</v>
      </c>
      <c r="CM131" s="78" t="s">
        <v>82</v>
      </c>
    </row>
    <row r="132" spans="1:91" s="3" customFormat="1" ht="16.5" customHeight="1">
      <c r="A132" s="79" t="s">
        <v>83</v>
      </c>
      <c r="B132" s="44"/>
      <c r="C132" s="9"/>
      <c r="D132" s="9"/>
      <c r="E132" s="206" t="s">
        <v>193</v>
      </c>
      <c r="F132" s="206"/>
      <c r="G132" s="206"/>
      <c r="H132" s="206"/>
      <c r="I132" s="206"/>
      <c r="J132" s="9"/>
      <c r="K132" s="206" t="s">
        <v>194</v>
      </c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195">
        <f>'61.17.1 - WC pro handicap...'!J34</f>
        <v>0</v>
      </c>
      <c r="AH132" s="196"/>
      <c r="AI132" s="196"/>
      <c r="AJ132" s="196"/>
      <c r="AK132" s="196"/>
      <c r="AL132" s="196"/>
      <c r="AM132" s="196"/>
      <c r="AN132" s="195">
        <f t="shared" si="0"/>
        <v>0</v>
      </c>
      <c r="AO132" s="196"/>
      <c r="AP132" s="196"/>
      <c r="AQ132" s="80" t="s">
        <v>86</v>
      </c>
      <c r="AR132" s="44"/>
      <c r="AS132" s="81">
        <v>0</v>
      </c>
      <c r="AT132" s="82">
        <f t="shared" si="1"/>
        <v>0</v>
      </c>
      <c r="AU132" s="83">
        <f>'61.17.1 - WC pro handicap...'!P142</f>
        <v>0</v>
      </c>
      <c r="AV132" s="82">
        <f>'61.17.1 - WC pro handicap...'!J37</f>
        <v>0</v>
      </c>
      <c r="AW132" s="82">
        <f>'61.17.1 - WC pro handicap...'!J38</f>
        <v>0</v>
      </c>
      <c r="AX132" s="82">
        <f>'61.17.1 - WC pro handicap...'!J39</f>
        <v>0</v>
      </c>
      <c r="AY132" s="82">
        <f>'61.17.1 - WC pro handicap...'!J40</f>
        <v>0</v>
      </c>
      <c r="AZ132" s="82">
        <f>'61.17.1 - WC pro handicap...'!F37</f>
        <v>0</v>
      </c>
      <c r="BA132" s="82">
        <f>'61.17.1 - WC pro handicap...'!F38</f>
        <v>0</v>
      </c>
      <c r="BB132" s="82">
        <f>'61.17.1 - WC pro handicap...'!F39</f>
        <v>0</v>
      </c>
      <c r="BC132" s="82">
        <f>'61.17.1 - WC pro handicap...'!F40</f>
        <v>0</v>
      </c>
      <c r="BD132" s="84">
        <f>'61.17.1 - WC pro handicap...'!F41</f>
        <v>0</v>
      </c>
      <c r="BT132" s="21" t="s">
        <v>82</v>
      </c>
      <c r="BV132" s="21" t="s">
        <v>75</v>
      </c>
      <c r="BW132" s="21" t="s">
        <v>195</v>
      </c>
      <c r="BX132" s="21" t="s">
        <v>192</v>
      </c>
      <c r="CL132" s="21" t="s">
        <v>1</v>
      </c>
    </row>
    <row r="133" spans="1:91" s="3" customFormat="1" ht="16.5" customHeight="1">
      <c r="A133" s="79" t="s">
        <v>83</v>
      </c>
      <c r="B133" s="44"/>
      <c r="C133" s="9"/>
      <c r="D133" s="9"/>
      <c r="E133" s="206" t="s">
        <v>196</v>
      </c>
      <c r="F133" s="206"/>
      <c r="G133" s="206"/>
      <c r="H133" s="206"/>
      <c r="I133" s="206"/>
      <c r="J133" s="9"/>
      <c r="K133" s="206" t="s">
        <v>197</v>
      </c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195">
        <f>'61.17.2 - WC pro handicap...'!J34</f>
        <v>0</v>
      </c>
      <c r="AH133" s="196"/>
      <c r="AI133" s="196"/>
      <c r="AJ133" s="196"/>
      <c r="AK133" s="196"/>
      <c r="AL133" s="196"/>
      <c r="AM133" s="196"/>
      <c r="AN133" s="195">
        <f t="shared" si="0"/>
        <v>0</v>
      </c>
      <c r="AO133" s="196"/>
      <c r="AP133" s="196"/>
      <c r="AQ133" s="80" t="s">
        <v>86</v>
      </c>
      <c r="AR133" s="44"/>
      <c r="AS133" s="81">
        <v>0</v>
      </c>
      <c r="AT133" s="82">
        <f t="shared" si="1"/>
        <v>0</v>
      </c>
      <c r="AU133" s="83">
        <f>'61.17.2 - WC pro handicap...'!P139</f>
        <v>0</v>
      </c>
      <c r="AV133" s="82">
        <f>'61.17.2 - WC pro handicap...'!J37</f>
        <v>0</v>
      </c>
      <c r="AW133" s="82">
        <f>'61.17.2 - WC pro handicap...'!J38</f>
        <v>0</v>
      </c>
      <c r="AX133" s="82">
        <f>'61.17.2 - WC pro handicap...'!J39</f>
        <v>0</v>
      </c>
      <c r="AY133" s="82">
        <f>'61.17.2 - WC pro handicap...'!J40</f>
        <v>0</v>
      </c>
      <c r="AZ133" s="82">
        <f>'61.17.2 - WC pro handicap...'!F37</f>
        <v>0</v>
      </c>
      <c r="BA133" s="82">
        <f>'61.17.2 - WC pro handicap...'!F38</f>
        <v>0</v>
      </c>
      <c r="BB133" s="82">
        <f>'61.17.2 - WC pro handicap...'!F39</f>
        <v>0</v>
      </c>
      <c r="BC133" s="82">
        <f>'61.17.2 - WC pro handicap...'!F40</f>
        <v>0</v>
      </c>
      <c r="BD133" s="84">
        <f>'61.17.2 - WC pro handicap...'!F41</f>
        <v>0</v>
      </c>
      <c r="BT133" s="21" t="s">
        <v>82</v>
      </c>
      <c r="BV133" s="21" t="s">
        <v>75</v>
      </c>
      <c r="BW133" s="21" t="s">
        <v>198</v>
      </c>
      <c r="BX133" s="21" t="s">
        <v>192</v>
      </c>
      <c r="CL133" s="21" t="s">
        <v>1</v>
      </c>
    </row>
    <row r="134" spans="1:91" s="6" customFormat="1" ht="24.75" customHeight="1">
      <c r="B134" s="70"/>
      <c r="C134" s="71"/>
      <c r="D134" s="205" t="s">
        <v>199</v>
      </c>
      <c r="E134" s="205"/>
      <c r="F134" s="205"/>
      <c r="G134" s="205"/>
      <c r="H134" s="205"/>
      <c r="I134" s="72"/>
      <c r="J134" s="205" t="s">
        <v>200</v>
      </c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199">
        <f>ROUND(SUM(AG135:AG140),2)</f>
        <v>0</v>
      </c>
      <c r="AH134" s="198"/>
      <c r="AI134" s="198"/>
      <c r="AJ134" s="198"/>
      <c r="AK134" s="198"/>
      <c r="AL134" s="198"/>
      <c r="AM134" s="198"/>
      <c r="AN134" s="197">
        <f t="shared" si="0"/>
        <v>0</v>
      </c>
      <c r="AO134" s="198"/>
      <c r="AP134" s="198"/>
      <c r="AQ134" s="73" t="s">
        <v>79</v>
      </c>
      <c r="AR134" s="70"/>
      <c r="AS134" s="74">
        <f>ROUND(SUM(AS135:AS140),2)</f>
        <v>0</v>
      </c>
      <c r="AT134" s="75">
        <f t="shared" si="1"/>
        <v>0</v>
      </c>
      <c r="AU134" s="76">
        <f>ROUND(SUM(AU135:AU140),5)</f>
        <v>0</v>
      </c>
      <c r="AV134" s="75">
        <f>ROUND(AZ134*L29,2)</f>
        <v>0</v>
      </c>
      <c r="AW134" s="75">
        <f>ROUND(BA134*L30,2)</f>
        <v>0</v>
      </c>
      <c r="AX134" s="75">
        <f>ROUND(BB134*L29,2)</f>
        <v>0</v>
      </c>
      <c r="AY134" s="75">
        <f>ROUND(BC134*L30,2)</f>
        <v>0</v>
      </c>
      <c r="AZ134" s="75">
        <f>ROUND(SUM(AZ135:AZ140),2)</f>
        <v>0</v>
      </c>
      <c r="BA134" s="75">
        <f>ROUND(SUM(BA135:BA140),2)</f>
        <v>0</v>
      </c>
      <c r="BB134" s="75">
        <f>ROUND(SUM(BB135:BB140),2)</f>
        <v>0</v>
      </c>
      <c r="BC134" s="75">
        <f>ROUND(SUM(BC135:BC140),2)</f>
        <v>0</v>
      </c>
      <c r="BD134" s="77">
        <f>ROUND(SUM(BD135:BD140),2)</f>
        <v>0</v>
      </c>
      <c r="BS134" s="78" t="s">
        <v>72</v>
      </c>
      <c r="BT134" s="78" t="s">
        <v>80</v>
      </c>
      <c r="BU134" s="78" t="s">
        <v>74</v>
      </c>
      <c r="BV134" s="78" t="s">
        <v>75</v>
      </c>
      <c r="BW134" s="78" t="s">
        <v>201</v>
      </c>
      <c r="BX134" s="78" t="s">
        <v>5</v>
      </c>
      <c r="CL134" s="78" t="s">
        <v>1</v>
      </c>
      <c r="CM134" s="78" t="s">
        <v>82</v>
      </c>
    </row>
    <row r="135" spans="1:91" s="3" customFormat="1" ht="16.5" customHeight="1">
      <c r="A135" s="79" t="s">
        <v>83</v>
      </c>
      <c r="B135" s="44"/>
      <c r="C135" s="9"/>
      <c r="D135" s="9"/>
      <c r="E135" s="206" t="s">
        <v>202</v>
      </c>
      <c r="F135" s="206"/>
      <c r="G135" s="206"/>
      <c r="H135" s="206"/>
      <c r="I135" s="206"/>
      <c r="J135" s="9"/>
      <c r="K135" s="206" t="s">
        <v>203</v>
      </c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195">
        <f>'61.18.1 - WC 1.NP - stavba'!J34</f>
        <v>0</v>
      </c>
      <c r="AH135" s="196"/>
      <c r="AI135" s="196"/>
      <c r="AJ135" s="196"/>
      <c r="AK135" s="196"/>
      <c r="AL135" s="196"/>
      <c r="AM135" s="196"/>
      <c r="AN135" s="195">
        <f t="shared" si="0"/>
        <v>0</v>
      </c>
      <c r="AO135" s="196"/>
      <c r="AP135" s="196"/>
      <c r="AQ135" s="80" t="s">
        <v>86</v>
      </c>
      <c r="AR135" s="44"/>
      <c r="AS135" s="81">
        <v>0</v>
      </c>
      <c r="AT135" s="82">
        <f t="shared" si="1"/>
        <v>0</v>
      </c>
      <c r="AU135" s="83">
        <f>'61.18.1 - WC 1.NP - stavba'!P143</f>
        <v>0</v>
      </c>
      <c r="AV135" s="82">
        <f>'61.18.1 - WC 1.NP - stavba'!J37</f>
        <v>0</v>
      </c>
      <c r="AW135" s="82">
        <f>'61.18.1 - WC 1.NP - stavba'!J38</f>
        <v>0</v>
      </c>
      <c r="AX135" s="82">
        <f>'61.18.1 - WC 1.NP - stavba'!J39</f>
        <v>0</v>
      </c>
      <c r="AY135" s="82">
        <f>'61.18.1 - WC 1.NP - stavba'!J40</f>
        <v>0</v>
      </c>
      <c r="AZ135" s="82">
        <f>'61.18.1 - WC 1.NP - stavba'!F37</f>
        <v>0</v>
      </c>
      <c r="BA135" s="82">
        <f>'61.18.1 - WC 1.NP - stavba'!F38</f>
        <v>0</v>
      </c>
      <c r="BB135" s="82">
        <f>'61.18.1 - WC 1.NP - stavba'!F39</f>
        <v>0</v>
      </c>
      <c r="BC135" s="82">
        <f>'61.18.1 - WC 1.NP - stavba'!F40</f>
        <v>0</v>
      </c>
      <c r="BD135" s="84">
        <f>'61.18.1 - WC 1.NP - stavba'!F41</f>
        <v>0</v>
      </c>
      <c r="BT135" s="21" t="s">
        <v>82</v>
      </c>
      <c r="BV135" s="21" t="s">
        <v>75</v>
      </c>
      <c r="BW135" s="21" t="s">
        <v>204</v>
      </c>
      <c r="BX135" s="21" t="s">
        <v>201</v>
      </c>
      <c r="CL135" s="21" t="s">
        <v>1</v>
      </c>
    </row>
    <row r="136" spans="1:91" s="3" customFormat="1" ht="16.5" customHeight="1">
      <c r="A136" s="79" t="s">
        <v>83</v>
      </c>
      <c r="B136" s="44"/>
      <c r="C136" s="9"/>
      <c r="D136" s="9"/>
      <c r="E136" s="206" t="s">
        <v>205</v>
      </c>
      <c r="F136" s="206"/>
      <c r="G136" s="206"/>
      <c r="H136" s="206"/>
      <c r="I136" s="206"/>
      <c r="J136" s="9"/>
      <c r="K136" s="206" t="s">
        <v>206</v>
      </c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195">
        <f>'61.18.2 - WC 1.NP - elektro'!J34</f>
        <v>0</v>
      </c>
      <c r="AH136" s="196"/>
      <c r="AI136" s="196"/>
      <c r="AJ136" s="196"/>
      <c r="AK136" s="196"/>
      <c r="AL136" s="196"/>
      <c r="AM136" s="196"/>
      <c r="AN136" s="195">
        <f t="shared" si="0"/>
        <v>0</v>
      </c>
      <c r="AO136" s="196"/>
      <c r="AP136" s="196"/>
      <c r="AQ136" s="80" t="s">
        <v>86</v>
      </c>
      <c r="AR136" s="44"/>
      <c r="AS136" s="81">
        <v>0</v>
      </c>
      <c r="AT136" s="82">
        <f t="shared" si="1"/>
        <v>0</v>
      </c>
      <c r="AU136" s="83">
        <f>'61.18.2 - WC 1.NP - elektro'!P139</f>
        <v>0</v>
      </c>
      <c r="AV136" s="82">
        <f>'61.18.2 - WC 1.NP - elektro'!J37</f>
        <v>0</v>
      </c>
      <c r="AW136" s="82">
        <f>'61.18.2 - WC 1.NP - elektro'!J38</f>
        <v>0</v>
      </c>
      <c r="AX136" s="82">
        <f>'61.18.2 - WC 1.NP - elektro'!J39</f>
        <v>0</v>
      </c>
      <c r="AY136" s="82">
        <f>'61.18.2 - WC 1.NP - elektro'!J40</f>
        <v>0</v>
      </c>
      <c r="AZ136" s="82">
        <f>'61.18.2 - WC 1.NP - elektro'!F37</f>
        <v>0</v>
      </c>
      <c r="BA136" s="82">
        <f>'61.18.2 - WC 1.NP - elektro'!F38</f>
        <v>0</v>
      </c>
      <c r="BB136" s="82">
        <f>'61.18.2 - WC 1.NP - elektro'!F39</f>
        <v>0</v>
      </c>
      <c r="BC136" s="82">
        <f>'61.18.2 - WC 1.NP - elektro'!F40</f>
        <v>0</v>
      </c>
      <c r="BD136" s="84">
        <f>'61.18.2 - WC 1.NP - elektro'!F41</f>
        <v>0</v>
      </c>
      <c r="BT136" s="21" t="s">
        <v>82</v>
      </c>
      <c r="BV136" s="21" t="s">
        <v>75</v>
      </c>
      <c r="BW136" s="21" t="s">
        <v>207</v>
      </c>
      <c r="BX136" s="21" t="s">
        <v>201</v>
      </c>
      <c r="CL136" s="21" t="s">
        <v>1</v>
      </c>
    </row>
    <row r="137" spans="1:91" s="3" customFormat="1" ht="16.5" customHeight="1">
      <c r="A137" s="79" t="s">
        <v>83</v>
      </c>
      <c r="B137" s="44"/>
      <c r="C137" s="9"/>
      <c r="D137" s="9"/>
      <c r="E137" s="206" t="s">
        <v>208</v>
      </c>
      <c r="F137" s="206"/>
      <c r="G137" s="206"/>
      <c r="H137" s="206"/>
      <c r="I137" s="206"/>
      <c r="J137" s="9"/>
      <c r="K137" s="206" t="s">
        <v>209</v>
      </c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195">
        <f>'61.19.1 - WC 2.NP - stavba'!J34</f>
        <v>0</v>
      </c>
      <c r="AH137" s="196"/>
      <c r="AI137" s="196"/>
      <c r="AJ137" s="196"/>
      <c r="AK137" s="196"/>
      <c r="AL137" s="196"/>
      <c r="AM137" s="196"/>
      <c r="AN137" s="195">
        <f t="shared" si="0"/>
        <v>0</v>
      </c>
      <c r="AO137" s="196"/>
      <c r="AP137" s="196"/>
      <c r="AQ137" s="80" t="s">
        <v>86</v>
      </c>
      <c r="AR137" s="44"/>
      <c r="AS137" s="81">
        <v>0</v>
      </c>
      <c r="AT137" s="82">
        <f t="shared" si="1"/>
        <v>0</v>
      </c>
      <c r="AU137" s="83">
        <f>'61.19.1 - WC 2.NP - stavba'!P141</f>
        <v>0</v>
      </c>
      <c r="AV137" s="82">
        <f>'61.19.1 - WC 2.NP - stavba'!J37</f>
        <v>0</v>
      </c>
      <c r="AW137" s="82">
        <f>'61.19.1 - WC 2.NP - stavba'!J38</f>
        <v>0</v>
      </c>
      <c r="AX137" s="82">
        <f>'61.19.1 - WC 2.NP - stavba'!J39</f>
        <v>0</v>
      </c>
      <c r="AY137" s="82">
        <f>'61.19.1 - WC 2.NP - stavba'!J40</f>
        <v>0</v>
      </c>
      <c r="AZ137" s="82">
        <f>'61.19.1 - WC 2.NP - stavba'!F37</f>
        <v>0</v>
      </c>
      <c r="BA137" s="82">
        <f>'61.19.1 - WC 2.NP - stavba'!F38</f>
        <v>0</v>
      </c>
      <c r="BB137" s="82">
        <f>'61.19.1 - WC 2.NP - stavba'!F39</f>
        <v>0</v>
      </c>
      <c r="BC137" s="82">
        <f>'61.19.1 - WC 2.NP - stavba'!F40</f>
        <v>0</v>
      </c>
      <c r="BD137" s="84">
        <f>'61.19.1 - WC 2.NP - stavba'!F41</f>
        <v>0</v>
      </c>
      <c r="BT137" s="21" t="s">
        <v>82</v>
      </c>
      <c r="BV137" s="21" t="s">
        <v>75</v>
      </c>
      <c r="BW137" s="21" t="s">
        <v>210</v>
      </c>
      <c r="BX137" s="21" t="s">
        <v>201</v>
      </c>
      <c r="CL137" s="21" t="s">
        <v>1</v>
      </c>
    </row>
    <row r="138" spans="1:91" s="3" customFormat="1" ht="16.5" customHeight="1">
      <c r="A138" s="79" t="s">
        <v>83</v>
      </c>
      <c r="B138" s="44"/>
      <c r="C138" s="9"/>
      <c r="D138" s="9"/>
      <c r="E138" s="206" t="s">
        <v>211</v>
      </c>
      <c r="F138" s="206"/>
      <c r="G138" s="206"/>
      <c r="H138" s="206"/>
      <c r="I138" s="206"/>
      <c r="J138" s="9"/>
      <c r="K138" s="206" t="s">
        <v>212</v>
      </c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195">
        <f>'61.19.2 - WC 2.NP - elektro'!J34</f>
        <v>0</v>
      </c>
      <c r="AH138" s="196"/>
      <c r="AI138" s="196"/>
      <c r="AJ138" s="196"/>
      <c r="AK138" s="196"/>
      <c r="AL138" s="196"/>
      <c r="AM138" s="196"/>
      <c r="AN138" s="195">
        <f t="shared" si="0"/>
        <v>0</v>
      </c>
      <c r="AO138" s="196"/>
      <c r="AP138" s="196"/>
      <c r="AQ138" s="80" t="s">
        <v>86</v>
      </c>
      <c r="AR138" s="44"/>
      <c r="AS138" s="81">
        <v>0</v>
      </c>
      <c r="AT138" s="82">
        <f t="shared" si="1"/>
        <v>0</v>
      </c>
      <c r="AU138" s="83">
        <f>'61.19.2 - WC 2.NP - elektro'!P138</f>
        <v>0</v>
      </c>
      <c r="AV138" s="82">
        <f>'61.19.2 - WC 2.NP - elektro'!J37</f>
        <v>0</v>
      </c>
      <c r="AW138" s="82">
        <f>'61.19.2 - WC 2.NP - elektro'!J38</f>
        <v>0</v>
      </c>
      <c r="AX138" s="82">
        <f>'61.19.2 - WC 2.NP - elektro'!J39</f>
        <v>0</v>
      </c>
      <c r="AY138" s="82">
        <f>'61.19.2 - WC 2.NP - elektro'!J40</f>
        <v>0</v>
      </c>
      <c r="AZ138" s="82">
        <f>'61.19.2 - WC 2.NP - elektro'!F37</f>
        <v>0</v>
      </c>
      <c r="BA138" s="82">
        <f>'61.19.2 - WC 2.NP - elektro'!F38</f>
        <v>0</v>
      </c>
      <c r="BB138" s="82">
        <f>'61.19.2 - WC 2.NP - elektro'!F39</f>
        <v>0</v>
      </c>
      <c r="BC138" s="82">
        <f>'61.19.2 - WC 2.NP - elektro'!F40</f>
        <v>0</v>
      </c>
      <c r="BD138" s="84">
        <f>'61.19.2 - WC 2.NP - elektro'!F41</f>
        <v>0</v>
      </c>
      <c r="BT138" s="21" t="s">
        <v>82</v>
      </c>
      <c r="BV138" s="21" t="s">
        <v>75</v>
      </c>
      <c r="BW138" s="21" t="s">
        <v>213</v>
      </c>
      <c r="BX138" s="21" t="s">
        <v>201</v>
      </c>
      <c r="CL138" s="21" t="s">
        <v>1</v>
      </c>
    </row>
    <row r="139" spans="1:91" s="3" customFormat="1" ht="16.5" customHeight="1">
      <c r="A139" s="79" t="s">
        <v>83</v>
      </c>
      <c r="B139" s="44"/>
      <c r="C139" s="9"/>
      <c r="D139" s="9"/>
      <c r="E139" s="206" t="s">
        <v>214</v>
      </c>
      <c r="F139" s="206"/>
      <c r="G139" s="206"/>
      <c r="H139" s="206"/>
      <c r="I139" s="206"/>
      <c r="J139" s="9"/>
      <c r="K139" s="206" t="s">
        <v>215</v>
      </c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195">
        <f>'61.20.1 - WC 3.NP - stavba'!J34</f>
        <v>0</v>
      </c>
      <c r="AH139" s="196"/>
      <c r="AI139" s="196"/>
      <c r="AJ139" s="196"/>
      <c r="AK139" s="196"/>
      <c r="AL139" s="196"/>
      <c r="AM139" s="196"/>
      <c r="AN139" s="195">
        <f t="shared" si="0"/>
        <v>0</v>
      </c>
      <c r="AO139" s="196"/>
      <c r="AP139" s="196"/>
      <c r="AQ139" s="80" t="s">
        <v>86</v>
      </c>
      <c r="AR139" s="44"/>
      <c r="AS139" s="81">
        <v>0</v>
      </c>
      <c r="AT139" s="82">
        <f t="shared" si="1"/>
        <v>0</v>
      </c>
      <c r="AU139" s="83">
        <f>'61.20.1 - WC 3.NP - stavba'!P141</f>
        <v>0</v>
      </c>
      <c r="AV139" s="82">
        <f>'61.20.1 - WC 3.NP - stavba'!J37</f>
        <v>0</v>
      </c>
      <c r="AW139" s="82">
        <f>'61.20.1 - WC 3.NP - stavba'!J38</f>
        <v>0</v>
      </c>
      <c r="AX139" s="82">
        <f>'61.20.1 - WC 3.NP - stavba'!J39</f>
        <v>0</v>
      </c>
      <c r="AY139" s="82">
        <f>'61.20.1 - WC 3.NP - stavba'!J40</f>
        <v>0</v>
      </c>
      <c r="AZ139" s="82">
        <f>'61.20.1 - WC 3.NP - stavba'!F37</f>
        <v>0</v>
      </c>
      <c r="BA139" s="82">
        <f>'61.20.1 - WC 3.NP - stavba'!F38</f>
        <v>0</v>
      </c>
      <c r="BB139" s="82">
        <f>'61.20.1 - WC 3.NP - stavba'!F39</f>
        <v>0</v>
      </c>
      <c r="BC139" s="82">
        <f>'61.20.1 - WC 3.NP - stavba'!F40</f>
        <v>0</v>
      </c>
      <c r="BD139" s="84">
        <f>'61.20.1 - WC 3.NP - stavba'!F41</f>
        <v>0</v>
      </c>
      <c r="BT139" s="21" t="s">
        <v>82</v>
      </c>
      <c r="BV139" s="21" t="s">
        <v>75</v>
      </c>
      <c r="BW139" s="21" t="s">
        <v>216</v>
      </c>
      <c r="BX139" s="21" t="s">
        <v>201</v>
      </c>
      <c r="CL139" s="21" t="s">
        <v>1</v>
      </c>
    </row>
    <row r="140" spans="1:91" s="3" customFormat="1" ht="16.5" customHeight="1">
      <c r="A140" s="79" t="s">
        <v>83</v>
      </c>
      <c r="B140" s="44"/>
      <c r="C140" s="9"/>
      <c r="D140" s="9"/>
      <c r="E140" s="206" t="s">
        <v>217</v>
      </c>
      <c r="F140" s="206"/>
      <c r="G140" s="206"/>
      <c r="H140" s="206"/>
      <c r="I140" s="206"/>
      <c r="J140" s="9"/>
      <c r="K140" s="206" t="s">
        <v>218</v>
      </c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195">
        <f>'61.20.2 - WC 3.NP - elektro'!J34</f>
        <v>0</v>
      </c>
      <c r="AH140" s="196"/>
      <c r="AI140" s="196"/>
      <c r="AJ140" s="196"/>
      <c r="AK140" s="196"/>
      <c r="AL140" s="196"/>
      <c r="AM140" s="196"/>
      <c r="AN140" s="195">
        <f t="shared" si="0"/>
        <v>0</v>
      </c>
      <c r="AO140" s="196"/>
      <c r="AP140" s="196"/>
      <c r="AQ140" s="80" t="s">
        <v>86</v>
      </c>
      <c r="AR140" s="44"/>
      <c r="AS140" s="81">
        <v>0</v>
      </c>
      <c r="AT140" s="82">
        <f t="shared" si="1"/>
        <v>0</v>
      </c>
      <c r="AU140" s="83">
        <f>'61.20.2 - WC 3.NP - elektro'!P138</f>
        <v>0</v>
      </c>
      <c r="AV140" s="82">
        <f>'61.20.2 - WC 3.NP - elektro'!J37</f>
        <v>0</v>
      </c>
      <c r="AW140" s="82">
        <f>'61.20.2 - WC 3.NP - elektro'!J38</f>
        <v>0</v>
      </c>
      <c r="AX140" s="82">
        <f>'61.20.2 - WC 3.NP - elektro'!J39</f>
        <v>0</v>
      </c>
      <c r="AY140" s="82">
        <f>'61.20.2 - WC 3.NP - elektro'!J40</f>
        <v>0</v>
      </c>
      <c r="AZ140" s="82">
        <f>'61.20.2 - WC 3.NP - elektro'!F37</f>
        <v>0</v>
      </c>
      <c r="BA140" s="82">
        <f>'61.20.2 - WC 3.NP - elektro'!F38</f>
        <v>0</v>
      </c>
      <c r="BB140" s="82">
        <f>'61.20.2 - WC 3.NP - elektro'!F39</f>
        <v>0</v>
      </c>
      <c r="BC140" s="82">
        <f>'61.20.2 - WC 3.NP - elektro'!F40</f>
        <v>0</v>
      </c>
      <c r="BD140" s="84">
        <f>'61.20.2 - WC 3.NP - elektro'!F41</f>
        <v>0</v>
      </c>
      <c r="BT140" s="21" t="s">
        <v>82</v>
      </c>
      <c r="BV140" s="21" t="s">
        <v>75</v>
      </c>
      <c r="BW140" s="21" t="s">
        <v>219</v>
      </c>
      <c r="BX140" s="21" t="s">
        <v>201</v>
      </c>
      <c r="CL140" s="21" t="s">
        <v>1</v>
      </c>
    </row>
    <row r="141" spans="1:91" s="6" customFormat="1" ht="16.5" customHeight="1">
      <c r="A141" s="79" t="s">
        <v>83</v>
      </c>
      <c r="B141" s="70"/>
      <c r="C141" s="71"/>
      <c r="D141" s="205" t="s">
        <v>220</v>
      </c>
      <c r="E141" s="205"/>
      <c r="F141" s="205"/>
      <c r="G141" s="205"/>
      <c r="H141" s="205"/>
      <c r="I141" s="72"/>
      <c r="J141" s="205" t="s">
        <v>221</v>
      </c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197">
        <f>'61.21.1 - Poradenské prac...'!J32</f>
        <v>0</v>
      </c>
      <c r="AH141" s="198"/>
      <c r="AI141" s="198"/>
      <c r="AJ141" s="198"/>
      <c r="AK141" s="198"/>
      <c r="AL141" s="198"/>
      <c r="AM141" s="198"/>
      <c r="AN141" s="197">
        <f t="shared" si="0"/>
        <v>0</v>
      </c>
      <c r="AO141" s="198"/>
      <c r="AP141" s="198"/>
      <c r="AQ141" s="73" t="s">
        <v>79</v>
      </c>
      <c r="AR141" s="70"/>
      <c r="AS141" s="85">
        <v>0</v>
      </c>
      <c r="AT141" s="86">
        <f t="shared" si="1"/>
        <v>0</v>
      </c>
      <c r="AU141" s="87">
        <f>'61.21.1 - Poradenské prac...'!P135</f>
        <v>0</v>
      </c>
      <c r="AV141" s="86">
        <f>'61.21.1 - Poradenské prac...'!J35</f>
        <v>0</v>
      </c>
      <c r="AW141" s="86">
        <f>'61.21.1 - Poradenské prac...'!J36</f>
        <v>0</v>
      </c>
      <c r="AX141" s="86">
        <f>'61.21.1 - Poradenské prac...'!J37</f>
        <v>0</v>
      </c>
      <c r="AY141" s="86">
        <f>'61.21.1 - Poradenské prac...'!J38</f>
        <v>0</v>
      </c>
      <c r="AZ141" s="86">
        <f>'61.21.1 - Poradenské prac...'!F35</f>
        <v>0</v>
      </c>
      <c r="BA141" s="86">
        <f>'61.21.1 - Poradenské prac...'!F36</f>
        <v>0</v>
      </c>
      <c r="BB141" s="86">
        <f>'61.21.1 - Poradenské prac...'!F37</f>
        <v>0</v>
      </c>
      <c r="BC141" s="86">
        <f>'61.21.1 - Poradenské prac...'!F38</f>
        <v>0</v>
      </c>
      <c r="BD141" s="88">
        <f>'61.21.1 - Poradenské prac...'!F39</f>
        <v>0</v>
      </c>
      <c r="BT141" s="78" t="s">
        <v>80</v>
      </c>
      <c r="BV141" s="78" t="s">
        <v>75</v>
      </c>
      <c r="BW141" s="78" t="s">
        <v>222</v>
      </c>
      <c r="BX141" s="78" t="s">
        <v>5</v>
      </c>
      <c r="CL141" s="78" t="s">
        <v>1</v>
      </c>
      <c r="CM141" s="78" t="s">
        <v>82</v>
      </c>
    </row>
    <row r="142" spans="1:91" s="1" customFormat="1" ht="30" customHeight="1">
      <c r="B142" s="28"/>
      <c r="AR142" s="28"/>
    </row>
    <row r="143" spans="1:91" s="1" customFormat="1" ht="6.9" customHeight="1"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28"/>
    </row>
  </sheetData>
  <sheetProtection algorithmName="SHA-512" hashValue="CkvOn5J4qXBTBMMErtw2T8RvwiIEME/BWN6OUAd2DOnZK7dwYdMGb+DlNCNd3rjbHkjl0LgYco2qJzc7/lL7pw==" saltValue="rwXLXgJNOqy+iDRPQfRvIHvDdd16hxNzvsc/Uk79hv4rYS0JnOo0hr3JSJj2kNbFdp14HjNU6mMhOJq8FJTpQw==" spinCount="100000" sheet="1" objects="1" scenarios="1" formatColumns="0" formatRows="0"/>
  <mergeCells count="226">
    <mergeCell ref="D141:H141"/>
    <mergeCell ref="E132:I132"/>
    <mergeCell ref="E133:I133"/>
    <mergeCell ref="D134:H134"/>
    <mergeCell ref="E135:I135"/>
    <mergeCell ref="E136:I136"/>
    <mergeCell ref="E137:I137"/>
    <mergeCell ref="E138:I138"/>
    <mergeCell ref="E139:I139"/>
    <mergeCell ref="E140:I140"/>
    <mergeCell ref="E106:I106"/>
    <mergeCell ref="E108:I108"/>
    <mergeCell ref="E112:I112"/>
    <mergeCell ref="E104:I104"/>
    <mergeCell ref="E105:I105"/>
    <mergeCell ref="E111:I111"/>
    <mergeCell ref="E109:I109"/>
    <mergeCell ref="E130:I130"/>
    <mergeCell ref="D131:H131"/>
    <mergeCell ref="K137:AF137"/>
    <mergeCell ref="K138:AF138"/>
    <mergeCell ref="K139:AF139"/>
    <mergeCell ref="K140:AF140"/>
    <mergeCell ref="J141:AF141"/>
    <mergeCell ref="D121:H121"/>
    <mergeCell ref="D110:H110"/>
    <mergeCell ref="D124:H124"/>
    <mergeCell ref="D107:H107"/>
    <mergeCell ref="D118:H118"/>
    <mergeCell ref="D114:H114"/>
    <mergeCell ref="E115:I115"/>
    <mergeCell ref="E128:I128"/>
    <mergeCell ref="E117:I117"/>
    <mergeCell ref="E119:I119"/>
    <mergeCell ref="E116:I116"/>
    <mergeCell ref="E122:I122"/>
    <mergeCell ref="E123:I123"/>
    <mergeCell ref="E125:I125"/>
    <mergeCell ref="E126:I126"/>
    <mergeCell ref="E127:I127"/>
    <mergeCell ref="E120:I120"/>
    <mergeCell ref="E113:I113"/>
    <mergeCell ref="E129:I129"/>
    <mergeCell ref="K104:AF104"/>
    <mergeCell ref="K129:AF129"/>
    <mergeCell ref="K130:AF130"/>
    <mergeCell ref="J131:AF131"/>
    <mergeCell ref="K132:AF132"/>
    <mergeCell ref="K133:AF133"/>
    <mergeCell ref="J134:AF134"/>
    <mergeCell ref="K135:AF135"/>
    <mergeCell ref="K136:AF136"/>
    <mergeCell ref="K106:AF106"/>
    <mergeCell ref="K128:AF128"/>
    <mergeCell ref="K105:AF105"/>
    <mergeCell ref="K112:AF112"/>
    <mergeCell ref="K122:AF122"/>
    <mergeCell ref="K113:AF113"/>
    <mergeCell ref="K120:AF120"/>
    <mergeCell ref="K108:AF108"/>
    <mergeCell ref="K119:AF119"/>
    <mergeCell ref="K109:AF109"/>
    <mergeCell ref="K117:AF117"/>
    <mergeCell ref="K116:AF116"/>
    <mergeCell ref="K111:AF111"/>
    <mergeCell ref="K115:AF115"/>
    <mergeCell ref="K123:AF123"/>
    <mergeCell ref="J124:AF124"/>
    <mergeCell ref="J107:AF107"/>
    <mergeCell ref="J118:AF118"/>
    <mergeCell ref="J110:AF110"/>
    <mergeCell ref="J114:AF114"/>
    <mergeCell ref="J121:AF121"/>
    <mergeCell ref="K126:AF126"/>
    <mergeCell ref="K125:AF125"/>
    <mergeCell ref="K127:AF127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AN139:AP139"/>
    <mergeCell ref="AG139:AM139"/>
    <mergeCell ref="AN140:AP140"/>
    <mergeCell ref="AG140:AM140"/>
    <mergeCell ref="AN141:AP141"/>
    <mergeCell ref="AG141:AM141"/>
    <mergeCell ref="L85:AO85"/>
    <mergeCell ref="I92:AF92"/>
    <mergeCell ref="C92:G92"/>
    <mergeCell ref="J95:AF95"/>
    <mergeCell ref="D95:H95"/>
    <mergeCell ref="E96:I96"/>
    <mergeCell ref="K96:AF96"/>
    <mergeCell ref="K97:AF97"/>
    <mergeCell ref="E97:I97"/>
    <mergeCell ref="J98:AF98"/>
    <mergeCell ref="D98:H98"/>
    <mergeCell ref="E99:I99"/>
    <mergeCell ref="K99:AF99"/>
    <mergeCell ref="E100:I100"/>
    <mergeCell ref="K100:AF100"/>
    <mergeCell ref="E101:I101"/>
    <mergeCell ref="K101:AF101"/>
    <mergeCell ref="D102:H102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G129:AM129"/>
    <mergeCell ref="AN129:AP129"/>
    <mergeCell ref="AN130:AP130"/>
    <mergeCell ref="AG130:AM130"/>
    <mergeCell ref="AG131:AM131"/>
    <mergeCell ref="AN131:AP131"/>
    <mergeCell ref="AN132:AP132"/>
    <mergeCell ref="AG132:AM132"/>
    <mergeCell ref="AN133:AP133"/>
    <mergeCell ref="AG133:AM13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N128:AP128"/>
    <mergeCell ref="AG128:AM12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G123:AM123"/>
    <mergeCell ref="AN123:AP12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J102:AF10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</mergeCells>
  <hyperlinks>
    <hyperlink ref="A96" location="'61.1.1 - učebna informati...'!C2" display="/" xr:uid="{00000000-0004-0000-0000-000000000000}"/>
    <hyperlink ref="A97" location="'61.1.2 - učebna informati...'!C2" display="/" xr:uid="{00000000-0004-0000-0000-000001000000}"/>
    <hyperlink ref="A99" location="'61.2.1 - jazyková učebna ...'!C2" display="/" xr:uid="{00000000-0004-0000-0000-000002000000}"/>
    <hyperlink ref="A100" location="'61.3.1 - kabinet jazykové...'!C2" display="/" xr:uid="{00000000-0004-0000-0000-000003000000}"/>
    <hyperlink ref="A101" location="'61.2,3.2 - jazyková učebn...'!C2" display="/" xr:uid="{00000000-0004-0000-0000-000004000000}"/>
    <hyperlink ref="A103" location="'61.4.1 - učebna přírodopi...'!C2" display="/" xr:uid="{00000000-0004-0000-0000-000005000000}"/>
    <hyperlink ref="A104" location="'61.5.1 - kabinet přírodop...'!C2" display="/" xr:uid="{00000000-0004-0000-0000-000006000000}"/>
    <hyperlink ref="A105" location="'61.6.1 - kabinet jazyků d...'!C2" display="/" xr:uid="{00000000-0004-0000-0000-000007000000}"/>
    <hyperlink ref="A106" location="'61.4,5,6.2 - učebna příro...'!C2" display="/" xr:uid="{00000000-0004-0000-0000-000008000000}"/>
    <hyperlink ref="A108" location="'61.7.1 - jazyková učebna ...'!C2" display="/" xr:uid="{00000000-0004-0000-0000-000009000000}"/>
    <hyperlink ref="A109" location="'61.7.2 - jazyková učebna ...'!C2" display="/" xr:uid="{00000000-0004-0000-0000-00000A000000}"/>
    <hyperlink ref="A111" location="'61.8.1 - učebna chemie - ...'!C2" display="/" xr:uid="{00000000-0004-0000-0000-00000B000000}"/>
    <hyperlink ref="A112" location="'61.9.1 - kabinet chemie -...'!C2" display="/" xr:uid="{00000000-0004-0000-0000-00000C000000}"/>
    <hyperlink ref="A113" location="'61.8,9.2 - učebna chemie,...'!C2" display="/" xr:uid="{00000000-0004-0000-0000-00000D000000}"/>
    <hyperlink ref="A115" location="'61.10.1 - učebna fyziky d...'!C2" display="/" xr:uid="{00000000-0004-0000-0000-00000E000000}"/>
    <hyperlink ref="A116" location="'61.11.1 - kabinet fyziky ...'!C2" display="/" xr:uid="{00000000-0004-0000-0000-00000F000000}"/>
    <hyperlink ref="A117" location="'61.10,11.2 - učebna fyzik...'!C2" display="/" xr:uid="{00000000-0004-0000-0000-000010000000}"/>
    <hyperlink ref="A119" location="'61.12.1 - kabinet informa...'!C2" display="/" xr:uid="{00000000-0004-0000-0000-000011000000}"/>
    <hyperlink ref="A120" location="'61.12.2 - kabinet informa...'!C2" display="/" xr:uid="{00000000-0004-0000-0000-000012000000}"/>
    <hyperlink ref="A122" location="'61.13.1 - cvičná kuchyň d...'!C2" display="/" xr:uid="{00000000-0004-0000-0000-000013000000}"/>
    <hyperlink ref="A123" location="'61.13.2 - cvičná kuchyň d...'!C2" display="/" xr:uid="{00000000-0004-0000-0000-000014000000}"/>
    <hyperlink ref="A125" location="'61.14.1 - chodba 1. NP - ...'!C2" display="/" xr:uid="{00000000-0004-0000-0000-000015000000}"/>
    <hyperlink ref="A126" location="'61.14.2 - chodba 1. NP - ...'!C2" display="/" xr:uid="{00000000-0004-0000-0000-000016000000}"/>
    <hyperlink ref="A127" location="'61.15.1 - chodba 2. NP - ...'!C2" display="/" xr:uid="{00000000-0004-0000-0000-000017000000}"/>
    <hyperlink ref="A128" location="'61.15.2 - chodba 2. NP - ...'!C2" display="/" xr:uid="{00000000-0004-0000-0000-000018000000}"/>
    <hyperlink ref="A129" location="'61.16.1 - chodba 3. NP - ...'!C2" display="/" xr:uid="{00000000-0004-0000-0000-000019000000}"/>
    <hyperlink ref="A130" location="'61.16.2 - chodba 3. NP - ...'!C2" display="/" xr:uid="{00000000-0004-0000-0000-00001A000000}"/>
    <hyperlink ref="A132" location="'61.17.1 - WC pro handicap...'!C2" display="/" xr:uid="{00000000-0004-0000-0000-00001B000000}"/>
    <hyperlink ref="A133" location="'61.17.2 - WC pro handicap...'!C2" display="/" xr:uid="{00000000-0004-0000-0000-00001C000000}"/>
    <hyperlink ref="A135" location="'61.18.1 - WC 1.NP - stavba'!C2" display="/" xr:uid="{00000000-0004-0000-0000-00001D000000}"/>
    <hyperlink ref="A136" location="'61.18.2 - WC 1.NP - elektro'!C2" display="/" xr:uid="{00000000-0004-0000-0000-00001E000000}"/>
    <hyperlink ref="A137" location="'61.19.1 - WC 2.NP - stavba'!C2" display="/" xr:uid="{00000000-0004-0000-0000-00001F000000}"/>
    <hyperlink ref="A138" location="'61.19.2 - WC 2.NP - elektro'!C2" display="/" xr:uid="{00000000-0004-0000-0000-000020000000}"/>
    <hyperlink ref="A139" location="'61.20.1 - WC 3.NP - stavba'!C2" display="/" xr:uid="{00000000-0004-0000-0000-000021000000}"/>
    <hyperlink ref="A140" location="'61.20.2 - WC 3.NP - elektro'!C2" display="/" xr:uid="{00000000-0004-0000-0000-000022000000}"/>
    <hyperlink ref="A141" location="'61.21.1 - Poradenské prac...'!C2" display="/" xr:uid="{00000000-0004-0000-00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9"/>
  <sheetViews>
    <sheetView showGridLines="0" topLeftCell="A102" workbookViewId="0">
      <selection activeCell="F125" sqref="F12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87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225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227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J115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ROUND((SUM(BE115:BE122) + SUM(BE144:BE298)),  2)</f>
        <v>0</v>
      </c>
      <c r="I37" s="94">
        <v>0.21</v>
      </c>
      <c r="J37" s="82">
        <f>ROUND(((SUM(BE115:BE122) + SUM(BE144:BE298))*I37),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ROUND((SUM(BF115:BF122) + SUM(BF144:BF298)),  2)</f>
        <v>0</v>
      </c>
      <c r="I38" s="94">
        <v>0.12</v>
      </c>
      <c r="J38" s="82">
        <f>ROUND(((SUM(BF115:BF122) + SUM(BF144:BF298))*I38),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ROUND((SUM(BG115:BG122) + SUM(BG144:BG298)),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ROUND((SUM(BH115:BH122) + SUM(BH144:BH298)),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ROUND((SUM(BI115:BI122) + SUM(BI144:BI298)),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225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61.1.1 - učebna informatiky dv. č. 29 -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J144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J145</f>
        <v>0</v>
      </c>
      <c r="L99" s="106"/>
    </row>
    <row r="100" spans="2:47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J146</f>
        <v>0</v>
      </c>
      <c r="L100" s="110"/>
    </row>
    <row r="101" spans="2:47" s="9" customFormat="1" ht="19.95" customHeight="1">
      <c r="B101" s="110"/>
      <c r="D101" s="111" t="s">
        <v>237</v>
      </c>
      <c r="E101" s="112"/>
      <c r="F101" s="112"/>
      <c r="G101" s="112"/>
      <c r="H101" s="112"/>
      <c r="I101" s="112"/>
      <c r="J101" s="113">
        <f>J149</f>
        <v>0</v>
      </c>
      <c r="L101" s="110"/>
    </row>
    <row r="102" spans="2:47" s="9" customFormat="1" ht="19.95" customHeight="1">
      <c r="B102" s="110"/>
      <c r="D102" s="111" t="s">
        <v>238</v>
      </c>
      <c r="E102" s="112"/>
      <c r="F102" s="112"/>
      <c r="G102" s="112"/>
      <c r="H102" s="112"/>
      <c r="I102" s="112"/>
      <c r="J102" s="113">
        <f>J154</f>
        <v>0</v>
      </c>
      <c r="L102" s="110"/>
    </row>
    <row r="103" spans="2:47" s="9" customFormat="1" ht="19.95" customHeight="1">
      <c r="B103" s="110"/>
      <c r="D103" s="111" t="s">
        <v>239</v>
      </c>
      <c r="E103" s="112"/>
      <c r="F103" s="112"/>
      <c r="G103" s="112"/>
      <c r="H103" s="112"/>
      <c r="I103" s="112"/>
      <c r="J103" s="113">
        <f>J165</f>
        <v>0</v>
      </c>
      <c r="L103" s="110"/>
    </row>
    <row r="104" spans="2:47" s="8" customFormat="1" ht="24.9" customHeight="1">
      <c r="B104" s="106"/>
      <c r="D104" s="107" t="s">
        <v>240</v>
      </c>
      <c r="E104" s="108"/>
      <c r="F104" s="108"/>
      <c r="G104" s="108"/>
      <c r="H104" s="108"/>
      <c r="I104" s="108"/>
      <c r="J104" s="109">
        <f>J174</f>
        <v>0</v>
      </c>
      <c r="L104" s="106"/>
    </row>
    <row r="105" spans="2:47" s="9" customFormat="1" ht="19.95" customHeight="1">
      <c r="B105" s="110"/>
      <c r="D105" s="111" t="s">
        <v>241</v>
      </c>
      <c r="E105" s="112"/>
      <c r="F105" s="112"/>
      <c r="G105" s="112"/>
      <c r="H105" s="112"/>
      <c r="I105" s="112"/>
      <c r="J105" s="113">
        <f>J175</f>
        <v>0</v>
      </c>
      <c r="L105" s="110"/>
    </row>
    <row r="106" spans="2:47" s="9" customFormat="1" ht="19.95" customHeight="1">
      <c r="B106" s="110"/>
      <c r="D106" s="111" t="s">
        <v>242</v>
      </c>
      <c r="E106" s="112"/>
      <c r="F106" s="112"/>
      <c r="G106" s="112"/>
      <c r="H106" s="112"/>
      <c r="I106" s="112"/>
      <c r="J106" s="113">
        <f>J184</f>
        <v>0</v>
      </c>
      <c r="L106" s="110"/>
    </row>
    <row r="107" spans="2:47" s="9" customFormat="1" ht="19.95" customHeight="1">
      <c r="B107" s="110"/>
      <c r="D107" s="111" t="s">
        <v>243</v>
      </c>
      <c r="E107" s="112"/>
      <c r="F107" s="112"/>
      <c r="G107" s="112"/>
      <c r="H107" s="112"/>
      <c r="I107" s="112"/>
      <c r="J107" s="113">
        <f>J215</f>
        <v>0</v>
      </c>
      <c r="L107" s="110"/>
    </row>
    <row r="108" spans="2:47" s="9" customFormat="1" ht="19.95" customHeight="1">
      <c r="B108" s="110"/>
      <c r="D108" s="111" t="s">
        <v>244</v>
      </c>
      <c r="E108" s="112"/>
      <c r="F108" s="112"/>
      <c r="G108" s="112"/>
      <c r="H108" s="112"/>
      <c r="I108" s="112"/>
      <c r="J108" s="113">
        <f>J246</f>
        <v>0</v>
      </c>
      <c r="L108" s="110"/>
    </row>
    <row r="109" spans="2:47" s="9" customFormat="1" ht="19.95" customHeight="1">
      <c r="B109" s="110"/>
      <c r="D109" s="111" t="s">
        <v>245</v>
      </c>
      <c r="E109" s="112"/>
      <c r="F109" s="112"/>
      <c r="G109" s="112"/>
      <c r="H109" s="112"/>
      <c r="I109" s="112"/>
      <c r="J109" s="113">
        <f>J259</f>
        <v>0</v>
      </c>
      <c r="L109" s="110"/>
    </row>
    <row r="110" spans="2:47" s="9" customFormat="1" ht="19.95" customHeight="1">
      <c r="B110" s="110"/>
      <c r="D110" s="111" t="s">
        <v>246</v>
      </c>
      <c r="E110" s="112"/>
      <c r="F110" s="112"/>
      <c r="G110" s="112"/>
      <c r="H110" s="112"/>
      <c r="I110" s="112"/>
      <c r="J110" s="113">
        <f>J276</f>
        <v>0</v>
      </c>
      <c r="L110" s="110"/>
    </row>
    <row r="111" spans="2:47" s="8" customFormat="1" ht="24.9" customHeight="1">
      <c r="B111" s="106"/>
      <c r="D111" s="107" t="s">
        <v>247</v>
      </c>
      <c r="E111" s="108"/>
      <c r="F111" s="108"/>
      <c r="G111" s="108"/>
      <c r="H111" s="108"/>
      <c r="I111" s="108"/>
      <c r="J111" s="109">
        <f>J295</f>
        <v>0</v>
      </c>
      <c r="L111" s="106"/>
    </row>
    <row r="112" spans="2:47" s="9" customFormat="1" ht="19.95" customHeight="1">
      <c r="B112" s="110"/>
      <c r="D112" s="111" t="s">
        <v>248</v>
      </c>
      <c r="E112" s="112"/>
      <c r="F112" s="112"/>
      <c r="G112" s="112"/>
      <c r="H112" s="112"/>
      <c r="I112" s="112"/>
      <c r="J112" s="113">
        <f>J296</f>
        <v>0</v>
      </c>
      <c r="L112" s="110"/>
    </row>
    <row r="113" spans="2:65" s="1" customFormat="1" ht="21.75" customHeight="1">
      <c r="B113" s="28"/>
      <c r="L113" s="28"/>
    </row>
    <row r="114" spans="2:65" s="1" customFormat="1" ht="6.9" customHeight="1">
      <c r="B114" s="28"/>
      <c r="L114" s="28"/>
    </row>
    <row r="115" spans="2:65" s="1" customFormat="1" ht="29.25" customHeight="1">
      <c r="B115" s="28"/>
      <c r="C115" s="105" t="s">
        <v>249</v>
      </c>
      <c r="J115" s="114">
        <f>ROUND(J116 + J117 + J118 + J119 + J120 + J121,2)</f>
        <v>0</v>
      </c>
      <c r="L115" s="28"/>
      <c r="N115" s="115" t="s">
        <v>37</v>
      </c>
    </row>
    <row r="116" spans="2:65" s="1" customFormat="1" ht="18" customHeight="1">
      <c r="B116" s="28"/>
      <c r="D116" s="222" t="s">
        <v>2425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ref="BE116:BE121" si="0">IF(N116="základní",J116,0)</f>
        <v>0</v>
      </c>
      <c r="BF116" s="122">
        <f t="shared" ref="BF116:BF121" si="1">IF(N116="snížená",J116,0)</f>
        <v>0</v>
      </c>
      <c r="BG116" s="122">
        <f t="shared" ref="BG116:BG121" si="2">IF(N116="zákl. přenesená",J116,0)</f>
        <v>0</v>
      </c>
      <c r="BH116" s="122">
        <f t="shared" ref="BH116:BH121" si="3">IF(N116="sníž. přenesená",J116,0)</f>
        <v>0</v>
      </c>
      <c r="BI116" s="122">
        <f t="shared" ref="BI116:BI121" si="4">IF(N116="nulová",J116,0)</f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252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2426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2427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222" t="s">
        <v>2430</v>
      </c>
      <c r="E120" s="223"/>
      <c r="F120" s="223"/>
      <c r="J120" s="117"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251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8" customHeight="1">
      <c r="B121" s="28"/>
      <c r="D121" s="116" t="s">
        <v>253</v>
      </c>
      <c r="J121" s="117">
        <f>ROUND(J32*T121,2)</f>
        <v>0</v>
      </c>
      <c r="L121" s="118"/>
      <c r="M121" s="119"/>
      <c r="N121" s="120" t="s">
        <v>38</v>
      </c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21" t="s">
        <v>254</v>
      </c>
      <c r="AZ121" s="119"/>
      <c r="BA121" s="119"/>
      <c r="BB121" s="119"/>
      <c r="BC121" s="119"/>
      <c r="BD121" s="119"/>
      <c r="BE121" s="122">
        <f t="shared" si="0"/>
        <v>0</v>
      </c>
      <c r="BF121" s="122">
        <f t="shared" si="1"/>
        <v>0</v>
      </c>
      <c r="BG121" s="122">
        <f t="shared" si="2"/>
        <v>0</v>
      </c>
      <c r="BH121" s="122">
        <f t="shared" si="3"/>
        <v>0</v>
      </c>
      <c r="BI121" s="122">
        <f t="shared" si="4"/>
        <v>0</v>
      </c>
      <c r="BJ121" s="121" t="s">
        <v>80</v>
      </c>
      <c r="BK121" s="119"/>
      <c r="BL121" s="119"/>
      <c r="BM121" s="119"/>
    </row>
    <row r="122" spans="2:65" s="1" customFormat="1" ht="10.199999999999999">
      <c r="B122" s="28"/>
      <c r="L122" s="28"/>
    </row>
    <row r="123" spans="2:65" s="1" customFormat="1" ht="29.25" customHeight="1">
      <c r="B123" s="28"/>
      <c r="C123" s="123" t="s">
        <v>255</v>
      </c>
      <c r="D123" s="95"/>
      <c r="E123" s="95"/>
      <c r="F123" s="95"/>
      <c r="G123" s="95"/>
      <c r="H123" s="95"/>
      <c r="I123" s="95"/>
      <c r="J123" s="124">
        <f>ROUND(J98+J115,2)</f>
        <v>0</v>
      </c>
      <c r="K123" s="95"/>
      <c r="L123" s="28"/>
    </row>
    <row r="124" spans="2:65" s="1" customFormat="1" ht="6.9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28"/>
    </row>
    <row r="128" spans="2:65" s="1" customFormat="1" ht="6.9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28"/>
    </row>
    <row r="129" spans="2:63" s="1" customFormat="1" ht="24.9" customHeight="1">
      <c r="B129" s="28"/>
      <c r="C129" s="17" t="s">
        <v>256</v>
      </c>
      <c r="L129" s="28"/>
    </row>
    <row r="130" spans="2:63" s="1" customFormat="1" ht="6.9" customHeight="1">
      <c r="B130" s="28"/>
      <c r="L130" s="28"/>
    </row>
    <row r="131" spans="2:63" s="1" customFormat="1" ht="12" customHeight="1">
      <c r="B131" s="28"/>
      <c r="C131" s="23" t="s">
        <v>16</v>
      </c>
      <c r="L131" s="28"/>
    </row>
    <row r="132" spans="2:63" s="1" customFormat="1" ht="26.25" customHeight="1">
      <c r="B132" s="28"/>
      <c r="E132" s="218" t="str">
        <f>E7</f>
        <v>Rekonstrukce silno a slaboproudé instalace, dobudování WC pro imobilní aj., ZŠ Ivanovice na Hané, ul. Tyršova 218/4</v>
      </c>
      <c r="F132" s="219"/>
      <c r="G132" s="219"/>
      <c r="H132" s="219"/>
      <c r="L132" s="28"/>
    </row>
    <row r="133" spans="2:63" ht="12" customHeight="1">
      <c r="B133" s="16"/>
      <c r="C133" s="23" t="s">
        <v>224</v>
      </c>
      <c r="L133" s="16"/>
    </row>
    <row r="134" spans="2:63" s="1" customFormat="1" ht="16.5" customHeight="1">
      <c r="B134" s="28"/>
      <c r="E134" s="218" t="s">
        <v>225</v>
      </c>
      <c r="F134" s="220"/>
      <c r="G134" s="220"/>
      <c r="H134" s="220"/>
      <c r="L134" s="28"/>
    </row>
    <row r="135" spans="2:63" s="1" customFormat="1" ht="12" customHeight="1">
      <c r="B135" s="28"/>
      <c r="C135" s="23" t="s">
        <v>226</v>
      </c>
      <c r="L135" s="28"/>
    </row>
    <row r="136" spans="2:63" s="1" customFormat="1" ht="16.5" customHeight="1">
      <c r="B136" s="28"/>
      <c r="E136" s="200" t="str">
        <f>E11</f>
        <v>61.1.1 - učebna informatiky dv. č. 29 - stavba</v>
      </c>
      <c r="F136" s="220"/>
      <c r="G136" s="220"/>
      <c r="H136" s="220"/>
      <c r="L136" s="28"/>
    </row>
    <row r="137" spans="2:63" s="1" customFormat="1" ht="6.9" customHeight="1">
      <c r="B137" s="28"/>
      <c r="L137" s="28"/>
    </row>
    <row r="138" spans="2:63" s="1" customFormat="1" ht="12" customHeight="1">
      <c r="B138" s="28"/>
      <c r="C138" s="23" t="s">
        <v>20</v>
      </c>
      <c r="F138" s="21" t="str">
        <f>F14</f>
        <v>ZŠ Ivanovice na Hané, okres Vyškov p. o.</v>
      </c>
      <c r="I138" s="23" t="s">
        <v>22</v>
      </c>
      <c r="J138" s="48" t="str">
        <f>IF(J14="","",J14)</f>
        <v>xx.xx.xxxx</v>
      </c>
      <c r="L138" s="28"/>
    </row>
    <row r="139" spans="2:63" s="1" customFormat="1" ht="6.9" customHeight="1">
      <c r="B139" s="28"/>
      <c r="L139" s="28"/>
    </row>
    <row r="140" spans="2:63" s="1" customFormat="1" ht="15.15" customHeight="1">
      <c r="B140" s="28"/>
      <c r="C140" s="23" t="s">
        <v>23</v>
      </c>
      <c r="F140" s="21" t="str">
        <f>E17</f>
        <v xml:space="preserve"> </v>
      </c>
      <c r="I140" s="23" t="s">
        <v>29</v>
      </c>
      <c r="J140" s="26" t="str">
        <f>E23</f>
        <v xml:space="preserve"> </v>
      </c>
      <c r="L140" s="28"/>
    </row>
    <row r="141" spans="2:63" s="1" customFormat="1" ht="15.15" customHeight="1">
      <c r="B141" s="28"/>
      <c r="C141" s="23" t="s">
        <v>27</v>
      </c>
      <c r="F141" s="21" t="str">
        <f>IF(E20="","",E20)</f>
        <v>Vyplň údaj</v>
      </c>
      <c r="I141" s="23" t="s">
        <v>31</v>
      </c>
      <c r="J141" s="26" t="str">
        <f>E26</f>
        <v xml:space="preserve"> </v>
      </c>
      <c r="L141" s="28"/>
    </row>
    <row r="142" spans="2:63" s="1" customFormat="1" ht="10.35" customHeight="1">
      <c r="B142" s="28"/>
      <c r="L142" s="28"/>
    </row>
    <row r="143" spans="2:63" s="10" customFormat="1" ht="29.25" customHeight="1">
      <c r="B143" s="125"/>
      <c r="C143" s="126" t="s">
        <v>257</v>
      </c>
      <c r="D143" s="127" t="s">
        <v>58</v>
      </c>
      <c r="E143" s="127" t="s">
        <v>54</v>
      </c>
      <c r="F143" s="127" t="s">
        <v>55</v>
      </c>
      <c r="G143" s="127" t="s">
        <v>258</v>
      </c>
      <c r="H143" s="127" t="s">
        <v>259</v>
      </c>
      <c r="I143" s="127" t="s">
        <v>260</v>
      </c>
      <c r="J143" s="128" t="s">
        <v>232</v>
      </c>
      <c r="K143" s="129" t="s">
        <v>261</v>
      </c>
      <c r="L143" s="125"/>
      <c r="M143" s="55" t="s">
        <v>1</v>
      </c>
      <c r="N143" s="56" t="s">
        <v>37</v>
      </c>
      <c r="O143" s="56" t="s">
        <v>262</v>
      </c>
      <c r="P143" s="56" t="s">
        <v>263</v>
      </c>
      <c r="Q143" s="56" t="s">
        <v>264</v>
      </c>
      <c r="R143" s="56" t="s">
        <v>265</v>
      </c>
      <c r="S143" s="56" t="s">
        <v>266</v>
      </c>
      <c r="T143" s="57" t="s">
        <v>267</v>
      </c>
    </row>
    <row r="144" spans="2:63" s="1" customFormat="1" ht="22.8" customHeight="1">
      <c r="B144" s="28"/>
      <c r="C144" s="60" t="s">
        <v>268</v>
      </c>
      <c r="J144" s="130">
        <f>BK144</f>
        <v>0</v>
      </c>
      <c r="L144" s="28"/>
      <c r="M144" s="58"/>
      <c r="N144" s="49"/>
      <c r="O144" s="49"/>
      <c r="P144" s="131">
        <f>P145+P174+P295</f>
        <v>0</v>
      </c>
      <c r="Q144" s="49"/>
      <c r="R144" s="131">
        <f>R145+R174+R295</f>
        <v>2.2019124000000003</v>
      </c>
      <c r="S144" s="49"/>
      <c r="T144" s="132">
        <f>T145+T174+T295</f>
        <v>0.40475000000000005</v>
      </c>
      <c r="AT144" s="13" t="s">
        <v>72</v>
      </c>
      <c r="AU144" s="13" t="s">
        <v>234</v>
      </c>
      <c r="BK144" s="133">
        <f>BK145+BK174+BK295</f>
        <v>0</v>
      </c>
    </row>
    <row r="145" spans="2:65" s="11" customFormat="1" ht="25.95" customHeight="1">
      <c r="B145" s="134"/>
      <c r="D145" s="135" t="s">
        <v>72</v>
      </c>
      <c r="E145" s="136" t="s">
        <v>269</v>
      </c>
      <c r="F145" s="136" t="s">
        <v>270</v>
      </c>
      <c r="I145" s="137"/>
      <c r="J145" s="138">
        <f>BK145</f>
        <v>0</v>
      </c>
      <c r="L145" s="134"/>
      <c r="M145" s="139"/>
      <c r="P145" s="140">
        <f>P146+P149+P154+P165</f>
        <v>0</v>
      </c>
      <c r="R145" s="140">
        <f>R146+R149+R154+R165</f>
        <v>0.22162999999999999</v>
      </c>
      <c r="T145" s="141">
        <f>T146+T149+T154+T165</f>
        <v>0</v>
      </c>
      <c r="AR145" s="135" t="s">
        <v>80</v>
      </c>
      <c r="AT145" s="142" t="s">
        <v>72</v>
      </c>
      <c r="AU145" s="142" t="s">
        <v>73</v>
      </c>
      <c r="AY145" s="135" t="s">
        <v>271</v>
      </c>
      <c r="BK145" s="143">
        <f>BK146+BK149+BK154+BK165</f>
        <v>0</v>
      </c>
    </row>
    <row r="146" spans="2:65" s="11" customFormat="1" ht="22.8" customHeight="1">
      <c r="B146" s="134"/>
      <c r="D146" s="135" t="s">
        <v>72</v>
      </c>
      <c r="E146" s="144" t="s">
        <v>272</v>
      </c>
      <c r="F146" s="144" t="s">
        <v>273</v>
      </c>
      <c r="I146" s="137"/>
      <c r="J146" s="145">
        <f>BK146</f>
        <v>0</v>
      </c>
      <c r="L146" s="134"/>
      <c r="M146" s="139"/>
      <c r="P146" s="140">
        <f>SUM(P147:P148)</f>
        <v>0</v>
      </c>
      <c r="R146" s="140">
        <f>SUM(R147:R148)</f>
        <v>0.12343999999999999</v>
      </c>
      <c r="T146" s="141">
        <f>SUM(T147:T148)</f>
        <v>0</v>
      </c>
      <c r="AR146" s="135" t="s">
        <v>80</v>
      </c>
      <c r="AT146" s="142" t="s">
        <v>72</v>
      </c>
      <c r="AU146" s="142" t="s">
        <v>80</v>
      </c>
      <c r="AY146" s="135" t="s">
        <v>271</v>
      </c>
      <c r="BK146" s="143">
        <f>SUM(BK147:BK148)</f>
        <v>0</v>
      </c>
    </row>
    <row r="147" spans="2:65" s="1" customFormat="1" ht="24.15" customHeight="1">
      <c r="B147" s="28"/>
      <c r="C147" s="146" t="s">
        <v>80</v>
      </c>
      <c r="D147" s="146" t="s">
        <v>274</v>
      </c>
      <c r="E147" s="147" t="s">
        <v>275</v>
      </c>
      <c r="F147" s="148" t="s">
        <v>276</v>
      </c>
      <c r="G147" s="149" t="s">
        <v>277</v>
      </c>
      <c r="H147" s="150">
        <v>2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6.1719999999999997E-2</v>
      </c>
      <c r="R147" s="155">
        <f>Q147*H147</f>
        <v>0.12343999999999999</v>
      </c>
      <c r="S147" s="155">
        <v>0</v>
      </c>
      <c r="T147" s="156">
        <f>S147*H147</f>
        <v>0</v>
      </c>
      <c r="AR147" s="157" t="s">
        <v>278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278</v>
      </c>
      <c r="BM147" s="157" t="s">
        <v>279</v>
      </c>
    </row>
    <row r="148" spans="2:65" s="1" customFormat="1" ht="19.2">
      <c r="B148" s="28"/>
      <c r="D148" s="159" t="s">
        <v>280</v>
      </c>
      <c r="F148" s="160" t="s">
        <v>281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1" customFormat="1" ht="22.8" customHeight="1">
      <c r="B149" s="134"/>
      <c r="D149" s="135" t="s">
        <v>72</v>
      </c>
      <c r="E149" s="144" t="s">
        <v>282</v>
      </c>
      <c r="F149" s="144" t="s">
        <v>283</v>
      </c>
      <c r="I149" s="137"/>
      <c r="J149" s="145">
        <f>BK149</f>
        <v>0</v>
      </c>
      <c r="L149" s="134"/>
      <c r="M149" s="139"/>
      <c r="P149" s="140">
        <f>SUM(P150:P153)</f>
        <v>0</v>
      </c>
      <c r="R149" s="140">
        <f>SUM(R150:R153)</f>
        <v>9.104000000000001E-2</v>
      </c>
      <c r="T149" s="141">
        <f>SUM(T150:T153)</f>
        <v>0</v>
      </c>
      <c r="AR149" s="135" t="s">
        <v>80</v>
      </c>
      <c r="AT149" s="142" t="s">
        <v>72</v>
      </c>
      <c r="AU149" s="142" t="s">
        <v>80</v>
      </c>
      <c r="AY149" s="135" t="s">
        <v>271</v>
      </c>
      <c r="BK149" s="143">
        <f>SUM(BK150:BK153)</f>
        <v>0</v>
      </c>
    </row>
    <row r="150" spans="2:65" s="1" customFormat="1" ht="21.75" customHeight="1">
      <c r="B150" s="28"/>
      <c r="C150" s="146" t="s">
        <v>82</v>
      </c>
      <c r="D150" s="146" t="s">
        <v>274</v>
      </c>
      <c r="E150" s="147" t="s">
        <v>284</v>
      </c>
      <c r="F150" s="148" t="s">
        <v>285</v>
      </c>
      <c r="G150" s="149" t="s">
        <v>277</v>
      </c>
      <c r="H150" s="150">
        <v>4</v>
      </c>
      <c r="I150" s="151"/>
      <c r="J150" s="152">
        <f>ROUND(I150*H150,2)</f>
        <v>0</v>
      </c>
      <c r="K150" s="153"/>
      <c r="L150" s="28"/>
      <c r="M150" s="154" t="s">
        <v>1</v>
      </c>
      <c r="N150" s="115" t="s">
        <v>38</v>
      </c>
      <c r="P150" s="155">
        <f>O150*H150</f>
        <v>0</v>
      </c>
      <c r="Q150" s="155">
        <v>4.3800000000000002E-3</v>
      </c>
      <c r="R150" s="155">
        <f>Q150*H150</f>
        <v>1.7520000000000001E-2</v>
      </c>
      <c r="S150" s="155">
        <v>0</v>
      </c>
      <c r="T150" s="156">
        <f>S150*H150</f>
        <v>0</v>
      </c>
      <c r="AR150" s="157" t="s">
        <v>278</v>
      </c>
      <c r="AT150" s="157" t="s">
        <v>274</v>
      </c>
      <c r="AU150" s="157" t="s">
        <v>82</v>
      </c>
      <c r="AY150" s="13" t="s">
        <v>271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3" t="s">
        <v>80</v>
      </c>
      <c r="BK150" s="158">
        <f>ROUND(I150*H150,2)</f>
        <v>0</v>
      </c>
      <c r="BL150" s="13" t="s">
        <v>278</v>
      </c>
      <c r="BM150" s="157" t="s">
        <v>286</v>
      </c>
    </row>
    <row r="151" spans="2:65" s="1" customFormat="1" ht="19.2">
      <c r="B151" s="28"/>
      <c r="D151" s="159" t="s">
        <v>280</v>
      </c>
      <c r="F151" s="160" t="s">
        <v>287</v>
      </c>
      <c r="I151" s="119"/>
      <c r="L151" s="28"/>
      <c r="M151" s="161"/>
      <c r="T151" s="52"/>
      <c r="AT151" s="13" t="s">
        <v>280</v>
      </c>
      <c r="AU151" s="13" t="s">
        <v>82</v>
      </c>
    </row>
    <row r="152" spans="2:65" s="1" customFormat="1" ht="24.15" customHeight="1">
      <c r="B152" s="28"/>
      <c r="C152" s="146" t="s">
        <v>272</v>
      </c>
      <c r="D152" s="146" t="s">
        <v>274</v>
      </c>
      <c r="E152" s="147" t="s">
        <v>288</v>
      </c>
      <c r="F152" s="148" t="s">
        <v>289</v>
      </c>
      <c r="G152" s="149" t="s">
        <v>277</v>
      </c>
      <c r="H152" s="150">
        <v>4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1.8380000000000001E-2</v>
      </c>
      <c r="R152" s="155">
        <f>Q152*H152</f>
        <v>7.3520000000000002E-2</v>
      </c>
      <c r="S152" s="155">
        <v>0</v>
      </c>
      <c r="T152" s="156">
        <f>S152*H152</f>
        <v>0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290</v>
      </c>
    </row>
    <row r="153" spans="2:65" s="1" customFormat="1" ht="28.8">
      <c r="B153" s="28"/>
      <c r="D153" s="159" t="s">
        <v>280</v>
      </c>
      <c r="F153" s="160" t="s">
        <v>291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1" customFormat="1" ht="22.8" customHeight="1">
      <c r="B154" s="134"/>
      <c r="D154" s="135" t="s">
        <v>72</v>
      </c>
      <c r="E154" s="144" t="s">
        <v>292</v>
      </c>
      <c r="F154" s="144" t="s">
        <v>293</v>
      </c>
      <c r="I154" s="137"/>
      <c r="J154" s="145">
        <f>BK154</f>
        <v>0</v>
      </c>
      <c r="L154" s="134"/>
      <c r="M154" s="139"/>
      <c r="P154" s="140">
        <f>SUM(P155:P164)</f>
        <v>0</v>
      </c>
      <c r="R154" s="140">
        <f>SUM(R155:R164)</f>
        <v>7.1499999999999992E-3</v>
      </c>
      <c r="T154" s="141">
        <f>SUM(T155:T164)</f>
        <v>0</v>
      </c>
      <c r="AR154" s="135" t="s">
        <v>80</v>
      </c>
      <c r="AT154" s="142" t="s">
        <v>72</v>
      </c>
      <c r="AU154" s="142" t="s">
        <v>80</v>
      </c>
      <c r="AY154" s="135" t="s">
        <v>271</v>
      </c>
      <c r="BK154" s="143">
        <f>SUM(BK155:BK164)</f>
        <v>0</v>
      </c>
    </row>
    <row r="155" spans="2:65" s="1" customFormat="1" ht="33" customHeight="1">
      <c r="B155" s="28"/>
      <c r="C155" s="146" t="s">
        <v>278</v>
      </c>
      <c r="D155" s="146" t="s">
        <v>274</v>
      </c>
      <c r="E155" s="147" t="s">
        <v>294</v>
      </c>
      <c r="F155" s="148" t="s">
        <v>295</v>
      </c>
      <c r="G155" s="149" t="s">
        <v>277</v>
      </c>
      <c r="H155" s="150">
        <v>55</v>
      </c>
      <c r="I155" s="151"/>
      <c r="J155" s="152">
        <f>ROUND(I155*H155,2)</f>
        <v>0</v>
      </c>
      <c r="K155" s="153"/>
      <c r="L155" s="28"/>
      <c r="M155" s="154" t="s">
        <v>1</v>
      </c>
      <c r="N155" s="115" t="s">
        <v>38</v>
      </c>
      <c r="P155" s="155">
        <f>O155*H155</f>
        <v>0</v>
      </c>
      <c r="Q155" s="155">
        <v>1.2999999999999999E-4</v>
      </c>
      <c r="R155" s="155">
        <f>Q155*H155</f>
        <v>7.1499999999999992E-3</v>
      </c>
      <c r="S155" s="155">
        <v>0</v>
      </c>
      <c r="T155" s="156">
        <f>S155*H155</f>
        <v>0</v>
      </c>
      <c r="AR155" s="157" t="s">
        <v>278</v>
      </c>
      <c r="AT155" s="157" t="s">
        <v>274</v>
      </c>
      <c r="AU155" s="157" t="s">
        <v>82</v>
      </c>
      <c r="AY155" s="13" t="s">
        <v>271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3" t="s">
        <v>80</v>
      </c>
      <c r="BK155" s="158">
        <f>ROUND(I155*H155,2)</f>
        <v>0</v>
      </c>
      <c r="BL155" s="13" t="s">
        <v>278</v>
      </c>
      <c r="BM155" s="157" t="s">
        <v>296</v>
      </c>
    </row>
    <row r="156" spans="2:65" s="1" customFormat="1" ht="19.2">
      <c r="B156" s="28"/>
      <c r="D156" s="159" t="s">
        <v>280</v>
      </c>
      <c r="F156" s="160" t="s">
        <v>297</v>
      </c>
      <c r="I156" s="119"/>
      <c r="L156" s="28"/>
      <c r="M156" s="161"/>
      <c r="T156" s="52"/>
      <c r="AT156" s="13" t="s">
        <v>280</v>
      </c>
      <c r="AU156" s="13" t="s">
        <v>82</v>
      </c>
    </row>
    <row r="157" spans="2:65" s="1" customFormat="1" ht="16.5" customHeight="1">
      <c r="B157" s="28"/>
      <c r="C157" s="146" t="s">
        <v>298</v>
      </c>
      <c r="D157" s="146" t="s">
        <v>274</v>
      </c>
      <c r="E157" s="147" t="s">
        <v>299</v>
      </c>
      <c r="F157" s="148" t="s">
        <v>300</v>
      </c>
      <c r="G157" s="149" t="s">
        <v>301</v>
      </c>
      <c r="H157" s="150">
        <v>1</v>
      </c>
      <c r="I157" s="151"/>
      <c r="J157" s="152">
        <f>ROUND(I157*H157,2)</f>
        <v>0</v>
      </c>
      <c r="K157" s="153"/>
      <c r="L157" s="28"/>
      <c r="M157" s="154" t="s">
        <v>1</v>
      </c>
      <c r="N157" s="115" t="s">
        <v>38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278</v>
      </c>
      <c r="AT157" s="157" t="s">
        <v>274</v>
      </c>
      <c r="AU157" s="157" t="s">
        <v>82</v>
      </c>
      <c r="AY157" s="13" t="s">
        <v>271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3" t="s">
        <v>80</v>
      </c>
      <c r="BK157" s="158">
        <f>ROUND(I157*H157,2)</f>
        <v>0</v>
      </c>
      <c r="BL157" s="13" t="s">
        <v>278</v>
      </c>
      <c r="BM157" s="157" t="s">
        <v>302</v>
      </c>
    </row>
    <row r="158" spans="2:65" s="1" customFormat="1" ht="10.199999999999999">
      <c r="B158" s="28"/>
      <c r="D158" s="159" t="s">
        <v>280</v>
      </c>
      <c r="F158" s="160" t="s">
        <v>303</v>
      </c>
      <c r="I158" s="119"/>
      <c r="L158" s="28"/>
      <c r="M158" s="161"/>
      <c r="T158" s="52"/>
      <c r="AT158" s="13" t="s">
        <v>280</v>
      </c>
      <c r="AU158" s="13" t="s">
        <v>82</v>
      </c>
    </row>
    <row r="159" spans="2:65" s="1" customFormat="1" ht="16.5" customHeight="1">
      <c r="B159" s="28"/>
      <c r="C159" s="146" t="s">
        <v>282</v>
      </c>
      <c r="D159" s="146" t="s">
        <v>274</v>
      </c>
      <c r="E159" s="147" t="s">
        <v>304</v>
      </c>
      <c r="F159" s="148" t="s">
        <v>305</v>
      </c>
      <c r="G159" s="149" t="s">
        <v>301</v>
      </c>
      <c r="H159" s="150">
        <v>1</v>
      </c>
      <c r="I159" s="151"/>
      <c r="J159" s="152">
        <f>ROUND(I159*H159,2)</f>
        <v>0</v>
      </c>
      <c r="K159" s="153"/>
      <c r="L159" s="28"/>
      <c r="M159" s="154" t="s">
        <v>1</v>
      </c>
      <c r="N159" s="115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306</v>
      </c>
      <c r="AT159" s="157" t="s">
        <v>274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306</v>
      </c>
      <c r="BM159" s="157" t="s">
        <v>307</v>
      </c>
    </row>
    <row r="160" spans="2:65" s="1" customFormat="1" ht="10.199999999999999">
      <c r="B160" s="28"/>
      <c r="D160" s="159" t="s">
        <v>280</v>
      </c>
      <c r="F160" s="160" t="s">
        <v>305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" customFormat="1" ht="16.5" customHeight="1">
      <c r="B161" s="28"/>
      <c r="C161" s="146" t="s">
        <v>308</v>
      </c>
      <c r="D161" s="146" t="s">
        <v>274</v>
      </c>
      <c r="E161" s="147" t="s">
        <v>309</v>
      </c>
      <c r="F161" s="148" t="s">
        <v>310</v>
      </c>
      <c r="G161" s="149" t="s">
        <v>311</v>
      </c>
      <c r="H161" s="150">
        <v>1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306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306</v>
      </c>
      <c r="BM161" s="157" t="s">
        <v>312</v>
      </c>
    </row>
    <row r="162" spans="2:65" s="1" customFormat="1" ht="19.2">
      <c r="B162" s="28"/>
      <c r="D162" s="159" t="s">
        <v>280</v>
      </c>
      <c r="F162" s="160" t="s">
        <v>313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" customFormat="1" ht="16.5" customHeight="1">
      <c r="B163" s="28"/>
      <c r="C163" s="146" t="s">
        <v>314</v>
      </c>
      <c r="D163" s="146" t="s">
        <v>274</v>
      </c>
      <c r="E163" s="147" t="s">
        <v>315</v>
      </c>
      <c r="F163" s="148" t="s">
        <v>316</v>
      </c>
      <c r="G163" s="149" t="s">
        <v>301</v>
      </c>
      <c r="H163" s="150">
        <v>1</v>
      </c>
      <c r="I163" s="151"/>
      <c r="J163" s="152">
        <f>ROUND(I163*H163,2)</f>
        <v>0</v>
      </c>
      <c r="K163" s="153"/>
      <c r="L163" s="28"/>
      <c r="M163" s="154" t="s">
        <v>1</v>
      </c>
      <c r="N163" s="115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306</v>
      </c>
      <c r="AT163" s="157" t="s">
        <v>274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306</v>
      </c>
      <c r="BM163" s="157" t="s">
        <v>317</v>
      </c>
    </row>
    <row r="164" spans="2:65" s="1" customFormat="1" ht="10.199999999999999">
      <c r="B164" s="28"/>
      <c r="D164" s="159" t="s">
        <v>280</v>
      </c>
      <c r="F164" s="160" t="s">
        <v>316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1" customFormat="1" ht="22.8" customHeight="1">
      <c r="B165" s="134"/>
      <c r="D165" s="135" t="s">
        <v>72</v>
      </c>
      <c r="E165" s="144" t="s">
        <v>318</v>
      </c>
      <c r="F165" s="144" t="s">
        <v>319</v>
      </c>
      <c r="I165" s="137"/>
      <c r="J165" s="145">
        <f>BK165</f>
        <v>0</v>
      </c>
      <c r="L165" s="134"/>
      <c r="M165" s="139"/>
      <c r="P165" s="140">
        <f>SUM(P166:P173)</f>
        <v>0</v>
      </c>
      <c r="R165" s="140">
        <f>SUM(R166:R173)</f>
        <v>0</v>
      </c>
      <c r="T165" s="141">
        <f>SUM(T166:T173)</f>
        <v>0</v>
      </c>
      <c r="AR165" s="135" t="s">
        <v>80</v>
      </c>
      <c r="AT165" s="142" t="s">
        <v>72</v>
      </c>
      <c r="AU165" s="142" t="s">
        <v>80</v>
      </c>
      <c r="AY165" s="135" t="s">
        <v>271</v>
      </c>
      <c r="BK165" s="143">
        <f>SUM(BK166:BK173)</f>
        <v>0</v>
      </c>
    </row>
    <row r="166" spans="2:65" s="1" customFormat="1" ht="24.15" customHeight="1">
      <c r="B166" s="28"/>
      <c r="C166" s="146" t="s">
        <v>292</v>
      </c>
      <c r="D166" s="146" t="s">
        <v>274</v>
      </c>
      <c r="E166" s="147" t="s">
        <v>320</v>
      </c>
      <c r="F166" s="148" t="s">
        <v>321</v>
      </c>
      <c r="G166" s="149" t="s">
        <v>322</v>
      </c>
      <c r="H166" s="150">
        <v>1.3</v>
      </c>
      <c r="I166" s="151"/>
      <c r="J166" s="152">
        <f>ROUND(I166*H166,2)</f>
        <v>0</v>
      </c>
      <c r="K166" s="153"/>
      <c r="L166" s="28"/>
      <c r="M166" s="154" t="s">
        <v>1</v>
      </c>
      <c r="N166" s="115" t="s">
        <v>38</v>
      </c>
      <c r="P166" s="155">
        <f>O166*H166</f>
        <v>0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AR166" s="157" t="s">
        <v>278</v>
      </c>
      <c r="AT166" s="157" t="s">
        <v>274</v>
      </c>
      <c r="AU166" s="157" t="s">
        <v>82</v>
      </c>
      <c r="AY166" s="13" t="s">
        <v>271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3" t="s">
        <v>80</v>
      </c>
      <c r="BK166" s="158">
        <f>ROUND(I166*H166,2)</f>
        <v>0</v>
      </c>
      <c r="BL166" s="13" t="s">
        <v>278</v>
      </c>
      <c r="BM166" s="157" t="s">
        <v>323</v>
      </c>
    </row>
    <row r="167" spans="2:65" s="1" customFormat="1" ht="28.8">
      <c r="B167" s="28"/>
      <c r="D167" s="159" t="s">
        <v>280</v>
      </c>
      <c r="F167" s="160" t="s">
        <v>324</v>
      </c>
      <c r="I167" s="119"/>
      <c r="L167" s="28"/>
      <c r="M167" s="161"/>
      <c r="T167" s="52"/>
      <c r="AT167" s="13" t="s">
        <v>280</v>
      </c>
      <c r="AU167" s="13" t="s">
        <v>82</v>
      </c>
    </row>
    <row r="168" spans="2:65" s="1" customFormat="1" ht="24.15" customHeight="1">
      <c r="B168" s="28"/>
      <c r="C168" s="146" t="s">
        <v>325</v>
      </c>
      <c r="D168" s="146" t="s">
        <v>274</v>
      </c>
      <c r="E168" s="147" t="s">
        <v>326</v>
      </c>
      <c r="F168" s="148" t="s">
        <v>327</v>
      </c>
      <c r="G168" s="149" t="s">
        <v>322</v>
      </c>
      <c r="H168" s="150">
        <v>1.3</v>
      </c>
      <c r="I168" s="151"/>
      <c r="J168" s="152">
        <f>ROUND(I168*H168,2)</f>
        <v>0</v>
      </c>
      <c r="K168" s="153"/>
      <c r="L168" s="28"/>
      <c r="M168" s="154" t="s">
        <v>1</v>
      </c>
      <c r="N168" s="115" t="s">
        <v>38</v>
      </c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AR168" s="157" t="s">
        <v>278</v>
      </c>
      <c r="AT168" s="157" t="s">
        <v>274</v>
      </c>
      <c r="AU168" s="157" t="s">
        <v>82</v>
      </c>
      <c r="AY168" s="13" t="s">
        <v>271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3" t="s">
        <v>80</v>
      </c>
      <c r="BK168" s="158">
        <f>ROUND(I168*H168,2)</f>
        <v>0</v>
      </c>
      <c r="BL168" s="13" t="s">
        <v>278</v>
      </c>
      <c r="BM168" s="157" t="s">
        <v>328</v>
      </c>
    </row>
    <row r="169" spans="2:65" s="1" customFormat="1" ht="19.2">
      <c r="B169" s="28"/>
      <c r="D169" s="159" t="s">
        <v>280</v>
      </c>
      <c r="F169" s="160" t="s">
        <v>329</v>
      </c>
      <c r="I169" s="119"/>
      <c r="L169" s="28"/>
      <c r="M169" s="161"/>
      <c r="T169" s="52"/>
      <c r="AT169" s="13" t="s">
        <v>280</v>
      </c>
      <c r="AU169" s="13" t="s">
        <v>82</v>
      </c>
    </row>
    <row r="170" spans="2:65" s="1" customFormat="1" ht="16.5" customHeight="1">
      <c r="B170" s="28"/>
      <c r="C170" s="146" t="s">
        <v>330</v>
      </c>
      <c r="D170" s="146" t="s">
        <v>274</v>
      </c>
      <c r="E170" s="147" t="s">
        <v>331</v>
      </c>
      <c r="F170" s="148" t="s">
        <v>332</v>
      </c>
      <c r="G170" s="149" t="s">
        <v>322</v>
      </c>
      <c r="H170" s="150">
        <v>1.3</v>
      </c>
      <c r="I170" s="151"/>
      <c r="J170" s="152">
        <f>ROUND(I170*H170,2)</f>
        <v>0</v>
      </c>
      <c r="K170" s="153"/>
      <c r="L170" s="28"/>
      <c r="M170" s="154" t="s">
        <v>1</v>
      </c>
      <c r="N170" s="115" t="s">
        <v>38</v>
      </c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AR170" s="157" t="s">
        <v>278</v>
      </c>
      <c r="AT170" s="157" t="s">
        <v>274</v>
      </c>
      <c r="AU170" s="157" t="s">
        <v>82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278</v>
      </c>
      <c r="BM170" s="157" t="s">
        <v>333</v>
      </c>
    </row>
    <row r="171" spans="2:65" s="1" customFormat="1" ht="19.2">
      <c r="B171" s="28"/>
      <c r="D171" s="159" t="s">
        <v>280</v>
      </c>
      <c r="F171" s="160" t="s">
        <v>334</v>
      </c>
      <c r="I171" s="119"/>
      <c r="L171" s="28"/>
      <c r="M171" s="161"/>
      <c r="T171" s="52"/>
      <c r="AT171" s="13" t="s">
        <v>280</v>
      </c>
      <c r="AU171" s="13" t="s">
        <v>82</v>
      </c>
    </row>
    <row r="172" spans="2:65" s="1" customFormat="1" ht="24.15" customHeight="1">
      <c r="B172" s="28"/>
      <c r="C172" s="162" t="s">
        <v>8</v>
      </c>
      <c r="D172" s="162" t="s">
        <v>335</v>
      </c>
      <c r="E172" s="163" t="s">
        <v>336</v>
      </c>
      <c r="F172" s="164" t="s">
        <v>337</v>
      </c>
      <c r="G172" s="165" t="s">
        <v>338</v>
      </c>
      <c r="H172" s="166">
        <v>2</v>
      </c>
      <c r="I172" s="167"/>
      <c r="J172" s="168">
        <f>ROUND(I172*H172,2)</f>
        <v>0</v>
      </c>
      <c r="K172" s="169"/>
      <c r="L172" s="170"/>
      <c r="M172" s="171" t="s">
        <v>1</v>
      </c>
      <c r="N172" s="172" t="s">
        <v>38</v>
      </c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AR172" s="157" t="s">
        <v>314</v>
      </c>
      <c r="AT172" s="157" t="s">
        <v>335</v>
      </c>
      <c r="AU172" s="157" t="s">
        <v>82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278</v>
      </c>
      <c r="BM172" s="157" t="s">
        <v>339</v>
      </c>
    </row>
    <row r="173" spans="2:65" s="1" customFormat="1" ht="28.8">
      <c r="B173" s="28"/>
      <c r="D173" s="159" t="s">
        <v>280</v>
      </c>
      <c r="F173" s="160" t="s">
        <v>340</v>
      </c>
      <c r="I173" s="119"/>
      <c r="L173" s="28"/>
      <c r="M173" s="161"/>
      <c r="T173" s="52"/>
      <c r="AT173" s="13" t="s">
        <v>280</v>
      </c>
      <c r="AU173" s="13" t="s">
        <v>82</v>
      </c>
    </row>
    <row r="174" spans="2:65" s="11" customFormat="1" ht="25.95" customHeight="1">
      <c r="B174" s="134"/>
      <c r="D174" s="135" t="s">
        <v>72</v>
      </c>
      <c r="E174" s="136" t="s">
        <v>341</v>
      </c>
      <c r="F174" s="136" t="s">
        <v>342</v>
      </c>
      <c r="I174" s="137"/>
      <c r="J174" s="138">
        <f>BK174</f>
        <v>0</v>
      </c>
      <c r="L174" s="134"/>
      <c r="M174" s="139"/>
      <c r="P174" s="140">
        <f>P175+P184+P215+P246+P259+P276</f>
        <v>0</v>
      </c>
      <c r="R174" s="140">
        <f>R175+R184+R215+R246+R259+R276</f>
        <v>1.9802824000000001</v>
      </c>
      <c r="T174" s="141">
        <f>T175+T184+T215+T246+T259+T276</f>
        <v>0.40475000000000005</v>
      </c>
      <c r="AR174" s="135" t="s">
        <v>82</v>
      </c>
      <c r="AT174" s="142" t="s">
        <v>72</v>
      </c>
      <c r="AU174" s="142" t="s">
        <v>73</v>
      </c>
      <c r="AY174" s="135" t="s">
        <v>271</v>
      </c>
      <c r="BK174" s="143">
        <f>BK175+BK184+BK215+BK246+BK259+BK276</f>
        <v>0</v>
      </c>
    </row>
    <row r="175" spans="2:65" s="11" customFormat="1" ht="22.8" customHeight="1">
      <c r="B175" s="134"/>
      <c r="D175" s="135" t="s">
        <v>72</v>
      </c>
      <c r="E175" s="144" t="s">
        <v>343</v>
      </c>
      <c r="F175" s="144" t="s">
        <v>344</v>
      </c>
      <c r="I175" s="137"/>
      <c r="J175" s="145">
        <f>BK175</f>
        <v>0</v>
      </c>
      <c r="L175" s="134"/>
      <c r="M175" s="139"/>
      <c r="P175" s="140">
        <f>SUM(P176:P183)</f>
        <v>0</v>
      </c>
      <c r="R175" s="140">
        <f>SUM(R176:R183)</f>
        <v>0</v>
      </c>
      <c r="T175" s="141">
        <f>SUM(T176:T183)</f>
        <v>2.102E-2</v>
      </c>
      <c r="AR175" s="135" t="s">
        <v>82</v>
      </c>
      <c r="AT175" s="142" t="s">
        <v>72</v>
      </c>
      <c r="AU175" s="142" t="s">
        <v>80</v>
      </c>
      <c r="AY175" s="135" t="s">
        <v>271</v>
      </c>
      <c r="BK175" s="143">
        <f>SUM(BK176:BK183)</f>
        <v>0</v>
      </c>
    </row>
    <row r="176" spans="2:65" s="1" customFormat="1" ht="16.5" customHeight="1">
      <c r="B176" s="28"/>
      <c r="C176" s="146" t="s">
        <v>345</v>
      </c>
      <c r="D176" s="146" t="s">
        <v>274</v>
      </c>
      <c r="E176" s="147" t="s">
        <v>346</v>
      </c>
      <c r="F176" s="148" t="s">
        <v>347</v>
      </c>
      <c r="G176" s="149" t="s">
        <v>311</v>
      </c>
      <c r="H176" s="150">
        <v>1</v>
      </c>
      <c r="I176" s="151"/>
      <c r="J176" s="152">
        <f>ROUND(I176*H176,2)</f>
        <v>0</v>
      </c>
      <c r="K176" s="153"/>
      <c r="L176" s="28"/>
      <c r="M176" s="154" t="s">
        <v>1</v>
      </c>
      <c r="N176" s="115" t="s">
        <v>38</v>
      </c>
      <c r="P176" s="155">
        <f>O176*H176</f>
        <v>0</v>
      </c>
      <c r="Q176" s="155">
        <v>0</v>
      </c>
      <c r="R176" s="155">
        <f>Q176*H176</f>
        <v>0</v>
      </c>
      <c r="S176" s="155">
        <v>1.9460000000000002E-2</v>
      </c>
      <c r="T176" s="156">
        <f>S176*H176</f>
        <v>1.9460000000000002E-2</v>
      </c>
      <c r="AR176" s="157" t="s">
        <v>348</v>
      </c>
      <c r="AT176" s="157" t="s">
        <v>274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348</v>
      </c>
      <c r="BM176" s="157" t="s">
        <v>349</v>
      </c>
    </row>
    <row r="177" spans="2:65" s="1" customFormat="1" ht="10.199999999999999">
      <c r="B177" s="28"/>
      <c r="D177" s="159" t="s">
        <v>280</v>
      </c>
      <c r="F177" s="160" t="s">
        <v>350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" customFormat="1" ht="16.5" customHeight="1">
      <c r="B178" s="28"/>
      <c r="C178" s="146" t="s">
        <v>351</v>
      </c>
      <c r="D178" s="146" t="s">
        <v>274</v>
      </c>
      <c r="E178" s="147" t="s">
        <v>352</v>
      </c>
      <c r="F178" s="148" t="s">
        <v>353</v>
      </c>
      <c r="G178" s="149" t="s">
        <v>311</v>
      </c>
      <c r="H178" s="150">
        <v>1</v>
      </c>
      <c r="I178" s="151"/>
      <c r="J178" s="152">
        <f>ROUND(I178*H178,2)</f>
        <v>0</v>
      </c>
      <c r="K178" s="153"/>
      <c r="L178" s="28"/>
      <c r="M178" s="154" t="s">
        <v>1</v>
      </c>
      <c r="N178" s="115" t="s">
        <v>38</v>
      </c>
      <c r="P178" s="155">
        <f>O178*H178</f>
        <v>0</v>
      </c>
      <c r="Q178" s="155">
        <v>0</v>
      </c>
      <c r="R178" s="155">
        <f>Q178*H178</f>
        <v>0</v>
      </c>
      <c r="S178" s="155">
        <v>1.56E-3</v>
      </c>
      <c r="T178" s="156">
        <f>S178*H178</f>
        <v>1.56E-3</v>
      </c>
      <c r="AR178" s="157" t="s">
        <v>348</v>
      </c>
      <c r="AT178" s="157" t="s">
        <v>274</v>
      </c>
      <c r="AU178" s="157" t="s">
        <v>82</v>
      </c>
      <c r="AY178" s="13" t="s">
        <v>271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3" t="s">
        <v>80</v>
      </c>
      <c r="BK178" s="158">
        <f>ROUND(I178*H178,2)</f>
        <v>0</v>
      </c>
      <c r="BL178" s="13" t="s">
        <v>348</v>
      </c>
      <c r="BM178" s="157" t="s">
        <v>354</v>
      </c>
    </row>
    <row r="179" spans="2:65" s="1" customFormat="1" ht="10.199999999999999">
      <c r="B179" s="28"/>
      <c r="D179" s="159" t="s">
        <v>280</v>
      </c>
      <c r="F179" s="160" t="s">
        <v>355</v>
      </c>
      <c r="I179" s="119"/>
      <c r="L179" s="28"/>
      <c r="M179" s="161"/>
      <c r="T179" s="52"/>
      <c r="AT179" s="13" t="s">
        <v>280</v>
      </c>
      <c r="AU179" s="13" t="s">
        <v>82</v>
      </c>
    </row>
    <row r="180" spans="2:65" s="1" customFormat="1" ht="24.15" customHeight="1">
      <c r="B180" s="28"/>
      <c r="C180" s="146" t="s">
        <v>356</v>
      </c>
      <c r="D180" s="146" t="s">
        <v>274</v>
      </c>
      <c r="E180" s="147" t="s">
        <v>357</v>
      </c>
      <c r="F180" s="148" t="s">
        <v>358</v>
      </c>
      <c r="G180" s="149" t="s">
        <v>311</v>
      </c>
      <c r="H180" s="150">
        <v>1</v>
      </c>
      <c r="I180" s="151"/>
      <c r="J180" s="152">
        <f>ROUND(I180*H180,2)</f>
        <v>0</v>
      </c>
      <c r="K180" s="153"/>
      <c r="L180" s="28"/>
      <c r="M180" s="154" t="s">
        <v>1</v>
      </c>
      <c r="N180" s="115" t="s">
        <v>38</v>
      </c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AR180" s="157" t="s">
        <v>306</v>
      </c>
      <c r="AT180" s="157" t="s">
        <v>274</v>
      </c>
      <c r="AU180" s="157" t="s">
        <v>82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306</v>
      </c>
      <c r="BM180" s="157" t="s">
        <v>359</v>
      </c>
    </row>
    <row r="181" spans="2:65" s="1" customFormat="1" ht="19.2">
      <c r="B181" s="28"/>
      <c r="D181" s="159" t="s">
        <v>280</v>
      </c>
      <c r="F181" s="160" t="s">
        <v>358</v>
      </c>
      <c r="I181" s="119"/>
      <c r="L181" s="28"/>
      <c r="M181" s="161"/>
      <c r="T181" s="52"/>
      <c r="AT181" s="13" t="s">
        <v>280</v>
      </c>
      <c r="AU181" s="13" t="s">
        <v>82</v>
      </c>
    </row>
    <row r="182" spans="2:65" s="1" customFormat="1" ht="16.5" customHeight="1">
      <c r="B182" s="28"/>
      <c r="C182" s="146" t="s">
        <v>348</v>
      </c>
      <c r="D182" s="146" t="s">
        <v>274</v>
      </c>
      <c r="E182" s="147" t="s">
        <v>360</v>
      </c>
      <c r="F182" s="148" t="s">
        <v>361</v>
      </c>
      <c r="G182" s="149" t="s">
        <v>301</v>
      </c>
      <c r="H182" s="150">
        <v>1</v>
      </c>
      <c r="I182" s="151"/>
      <c r="J182" s="152">
        <f>ROUND(I182*H182,2)</f>
        <v>0</v>
      </c>
      <c r="K182" s="153"/>
      <c r="L182" s="28"/>
      <c r="M182" s="154" t="s">
        <v>1</v>
      </c>
      <c r="N182" s="115" t="s">
        <v>38</v>
      </c>
      <c r="P182" s="155">
        <f>O182*H182</f>
        <v>0</v>
      </c>
      <c r="Q182" s="155">
        <v>0</v>
      </c>
      <c r="R182" s="155">
        <f>Q182*H182</f>
        <v>0</v>
      </c>
      <c r="S182" s="155">
        <v>0</v>
      </c>
      <c r="T182" s="156">
        <f>S182*H182</f>
        <v>0</v>
      </c>
      <c r="AR182" s="157" t="s">
        <v>306</v>
      </c>
      <c r="AT182" s="157" t="s">
        <v>274</v>
      </c>
      <c r="AU182" s="157" t="s">
        <v>82</v>
      </c>
      <c r="AY182" s="13" t="s">
        <v>271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3" t="s">
        <v>80</v>
      </c>
      <c r="BK182" s="158">
        <f>ROUND(I182*H182,2)</f>
        <v>0</v>
      </c>
      <c r="BL182" s="13" t="s">
        <v>306</v>
      </c>
      <c r="BM182" s="157" t="s">
        <v>362</v>
      </c>
    </row>
    <row r="183" spans="2:65" s="1" customFormat="1" ht="10.199999999999999">
      <c r="B183" s="28"/>
      <c r="D183" s="159" t="s">
        <v>280</v>
      </c>
      <c r="F183" s="160" t="s">
        <v>361</v>
      </c>
      <c r="I183" s="119"/>
      <c r="L183" s="28"/>
      <c r="M183" s="161"/>
      <c r="T183" s="52"/>
      <c r="AT183" s="13" t="s">
        <v>280</v>
      </c>
      <c r="AU183" s="13" t="s">
        <v>82</v>
      </c>
    </row>
    <row r="184" spans="2:65" s="11" customFormat="1" ht="22.8" customHeight="1">
      <c r="B184" s="134"/>
      <c r="D184" s="135" t="s">
        <v>72</v>
      </c>
      <c r="E184" s="144" t="s">
        <v>363</v>
      </c>
      <c r="F184" s="144" t="s">
        <v>364</v>
      </c>
      <c r="I184" s="137"/>
      <c r="J184" s="145">
        <f>BK184</f>
        <v>0</v>
      </c>
      <c r="L184" s="134"/>
      <c r="M184" s="139"/>
      <c r="P184" s="140">
        <f>SUM(P185:P214)</f>
        <v>0</v>
      </c>
      <c r="R184" s="140">
        <f>SUM(R185:R214)</f>
        <v>0.89211240000000014</v>
      </c>
      <c r="T184" s="141">
        <f>SUM(T185:T214)</f>
        <v>0</v>
      </c>
      <c r="AR184" s="135" t="s">
        <v>82</v>
      </c>
      <c r="AT184" s="142" t="s">
        <v>72</v>
      </c>
      <c r="AU184" s="142" t="s">
        <v>80</v>
      </c>
      <c r="AY184" s="135" t="s">
        <v>271</v>
      </c>
      <c r="BK184" s="143">
        <f>SUM(BK185:BK214)</f>
        <v>0</v>
      </c>
    </row>
    <row r="185" spans="2:65" s="1" customFormat="1" ht="37.799999999999997" customHeight="1">
      <c r="B185" s="28"/>
      <c r="C185" s="146" t="s">
        <v>365</v>
      </c>
      <c r="D185" s="146" t="s">
        <v>274</v>
      </c>
      <c r="E185" s="147" t="s">
        <v>366</v>
      </c>
      <c r="F185" s="148" t="s">
        <v>367</v>
      </c>
      <c r="G185" s="149" t="s">
        <v>277</v>
      </c>
      <c r="H185" s="150">
        <v>21.5</v>
      </c>
      <c r="I185" s="151"/>
      <c r="J185" s="152">
        <f>ROUND(I185*H185,2)</f>
        <v>0</v>
      </c>
      <c r="K185" s="153"/>
      <c r="L185" s="28"/>
      <c r="M185" s="154" t="s">
        <v>1</v>
      </c>
      <c r="N185" s="115" t="s">
        <v>38</v>
      </c>
      <c r="P185" s="155">
        <f>O185*H185</f>
        <v>0</v>
      </c>
      <c r="Q185" s="155">
        <v>3.2499999999999999E-3</v>
      </c>
      <c r="R185" s="155">
        <f>Q185*H185</f>
        <v>6.9874999999999993E-2</v>
      </c>
      <c r="S185" s="155">
        <v>0</v>
      </c>
      <c r="T185" s="156">
        <f>S185*H185</f>
        <v>0</v>
      </c>
      <c r="AR185" s="157" t="s">
        <v>348</v>
      </c>
      <c r="AT185" s="157" t="s">
        <v>274</v>
      </c>
      <c r="AU185" s="157" t="s">
        <v>82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348</v>
      </c>
      <c r="BM185" s="157" t="s">
        <v>368</v>
      </c>
    </row>
    <row r="186" spans="2:65" s="1" customFormat="1" ht="28.8">
      <c r="B186" s="28"/>
      <c r="D186" s="159" t="s">
        <v>280</v>
      </c>
      <c r="F186" s="160" t="s">
        <v>369</v>
      </c>
      <c r="I186" s="119"/>
      <c r="L186" s="28"/>
      <c r="M186" s="161"/>
      <c r="T186" s="52"/>
      <c r="AT186" s="13" t="s">
        <v>280</v>
      </c>
      <c r="AU186" s="13" t="s">
        <v>82</v>
      </c>
    </row>
    <row r="187" spans="2:65" s="1" customFormat="1" ht="21.75" customHeight="1">
      <c r="B187" s="28"/>
      <c r="C187" s="162" t="s">
        <v>370</v>
      </c>
      <c r="D187" s="162" t="s">
        <v>335</v>
      </c>
      <c r="E187" s="163" t="s">
        <v>371</v>
      </c>
      <c r="F187" s="164" t="s">
        <v>372</v>
      </c>
      <c r="G187" s="165" t="s">
        <v>277</v>
      </c>
      <c r="H187" s="166">
        <v>23.65</v>
      </c>
      <c r="I187" s="167"/>
      <c r="J187" s="168">
        <f>ROUND(I187*H187,2)</f>
        <v>0</v>
      </c>
      <c r="K187" s="169"/>
      <c r="L187" s="170"/>
      <c r="M187" s="171" t="s">
        <v>1</v>
      </c>
      <c r="N187" s="172" t="s">
        <v>38</v>
      </c>
      <c r="P187" s="155">
        <f>O187*H187</f>
        <v>0</v>
      </c>
      <c r="Q187" s="155">
        <v>9.7999999999999997E-3</v>
      </c>
      <c r="R187" s="155">
        <f>Q187*H187</f>
        <v>0.23176999999999998</v>
      </c>
      <c r="S187" s="155">
        <v>0</v>
      </c>
      <c r="T187" s="156">
        <f>S187*H187</f>
        <v>0</v>
      </c>
      <c r="AR187" s="157" t="s">
        <v>373</v>
      </c>
      <c r="AT187" s="157" t="s">
        <v>335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374</v>
      </c>
    </row>
    <row r="188" spans="2:65" s="1" customFormat="1" ht="28.8">
      <c r="B188" s="28"/>
      <c r="D188" s="159" t="s">
        <v>280</v>
      </c>
      <c r="F188" s="160" t="s">
        <v>375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" customFormat="1" ht="21.75" customHeight="1">
      <c r="B189" s="28"/>
      <c r="C189" s="162" t="s">
        <v>376</v>
      </c>
      <c r="D189" s="162" t="s">
        <v>335</v>
      </c>
      <c r="E189" s="163" t="s">
        <v>377</v>
      </c>
      <c r="F189" s="164" t="s">
        <v>378</v>
      </c>
      <c r="G189" s="165" t="s">
        <v>277</v>
      </c>
      <c r="H189" s="166">
        <v>23.65</v>
      </c>
      <c r="I189" s="167"/>
      <c r="J189" s="168">
        <f>ROUND(I189*H189,2)</f>
        <v>0</v>
      </c>
      <c r="K189" s="169"/>
      <c r="L189" s="170"/>
      <c r="M189" s="171" t="s">
        <v>1</v>
      </c>
      <c r="N189" s="172" t="s">
        <v>38</v>
      </c>
      <c r="P189" s="155">
        <f>O189*H189</f>
        <v>0</v>
      </c>
      <c r="Q189" s="155">
        <v>3.0000000000000001E-3</v>
      </c>
      <c r="R189" s="155">
        <f>Q189*H189</f>
        <v>7.0949999999999999E-2</v>
      </c>
      <c r="S189" s="155">
        <v>0</v>
      </c>
      <c r="T189" s="156">
        <f>S189*H189</f>
        <v>0</v>
      </c>
      <c r="AR189" s="157" t="s">
        <v>373</v>
      </c>
      <c r="AT189" s="157" t="s">
        <v>335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379</v>
      </c>
    </row>
    <row r="190" spans="2:65" s="1" customFormat="1" ht="19.2">
      <c r="B190" s="28"/>
      <c r="D190" s="159" t="s">
        <v>280</v>
      </c>
      <c r="F190" s="160" t="s">
        <v>380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" customFormat="1" ht="24.15" customHeight="1">
      <c r="B191" s="28"/>
      <c r="C191" s="146" t="s">
        <v>381</v>
      </c>
      <c r="D191" s="146" t="s">
        <v>274</v>
      </c>
      <c r="E191" s="147" t="s">
        <v>382</v>
      </c>
      <c r="F191" s="148" t="s">
        <v>383</v>
      </c>
      <c r="G191" s="149" t="s">
        <v>277</v>
      </c>
      <c r="H191" s="150">
        <v>21.5</v>
      </c>
      <c r="I191" s="151"/>
      <c r="J191" s="152">
        <f>ROUND(I191*H191,2)</f>
        <v>0</v>
      </c>
      <c r="K191" s="153"/>
      <c r="L191" s="28"/>
      <c r="M191" s="154" t="s">
        <v>1</v>
      </c>
      <c r="N191" s="115" t="s">
        <v>38</v>
      </c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AR191" s="157" t="s">
        <v>348</v>
      </c>
      <c r="AT191" s="157" t="s">
        <v>274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384</v>
      </c>
    </row>
    <row r="192" spans="2:65" s="1" customFormat="1" ht="19.2">
      <c r="B192" s="28"/>
      <c r="D192" s="159" t="s">
        <v>280</v>
      </c>
      <c r="F192" s="160" t="s">
        <v>385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" customFormat="1" ht="33" customHeight="1">
      <c r="B193" s="28"/>
      <c r="C193" s="146" t="s">
        <v>7</v>
      </c>
      <c r="D193" s="146" t="s">
        <v>274</v>
      </c>
      <c r="E193" s="147" t="s">
        <v>386</v>
      </c>
      <c r="F193" s="148" t="s">
        <v>387</v>
      </c>
      <c r="G193" s="149" t="s">
        <v>277</v>
      </c>
      <c r="H193" s="150">
        <v>55</v>
      </c>
      <c r="I193" s="151"/>
      <c r="J193" s="152">
        <f>ROUND(I193*H193,2)</f>
        <v>0</v>
      </c>
      <c r="K193" s="153"/>
      <c r="L193" s="28"/>
      <c r="M193" s="154" t="s">
        <v>1</v>
      </c>
      <c r="N193" s="115" t="s">
        <v>38</v>
      </c>
      <c r="P193" s="155">
        <f>O193*H193</f>
        <v>0</v>
      </c>
      <c r="Q193" s="155">
        <v>1.17E-3</v>
      </c>
      <c r="R193" s="155">
        <f>Q193*H193</f>
        <v>6.4350000000000004E-2</v>
      </c>
      <c r="S193" s="155">
        <v>0</v>
      </c>
      <c r="T193" s="156">
        <f>S193*H193</f>
        <v>0</v>
      </c>
      <c r="AR193" s="157" t="s">
        <v>348</v>
      </c>
      <c r="AT193" s="157" t="s">
        <v>274</v>
      </c>
      <c r="AU193" s="157" t="s">
        <v>82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388</v>
      </c>
    </row>
    <row r="194" spans="2:65" s="1" customFormat="1" ht="28.8">
      <c r="B194" s="28"/>
      <c r="D194" s="159" t="s">
        <v>280</v>
      </c>
      <c r="F194" s="160" t="s">
        <v>389</v>
      </c>
      <c r="I194" s="119"/>
      <c r="L194" s="28"/>
      <c r="M194" s="161"/>
      <c r="T194" s="52"/>
      <c r="AT194" s="13" t="s">
        <v>280</v>
      </c>
      <c r="AU194" s="13" t="s">
        <v>82</v>
      </c>
    </row>
    <row r="195" spans="2:65" s="1" customFormat="1" ht="16.5" customHeight="1">
      <c r="B195" s="28"/>
      <c r="C195" s="162" t="s">
        <v>390</v>
      </c>
      <c r="D195" s="162" t="s">
        <v>335</v>
      </c>
      <c r="E195" s="163" t="s">
        <v>391</v>
      </c>
      <c r="F195" s="164" t="s">
        <v>392</v>
      </c>
      <c r="G195" s="165" t="s">
        <v>393</v>
      </c>
      <c r="H195" s="166">
        <v>0.44</v>
      </c>
      <c r="I195" s="167"/>
      <c r="J195" s="168">
        <f>ROUND(I195*H195,2)</f>
        <v>0</v>
      </c>
      <c r="K195" s="169"/>
      <c r="L195" s="170"/>
      <c r="M195" s="171" t="s">
        <v>1</v>
      </c>
      <c r="N195" s="172" t="s">
        <v>38</v>
      </c>
      <c r="P195" s="155">
        <f>O195*H195</f>
        <v>0</v>
      </c>
      <c r="Q195" s="155">
        <v>2.0000000000000002E-5</v>
      </c>
      <c r="R195" s="155">
        <f>Q195*H195</f>
        <v>8.8000000000000004E-6</v>
      </c>
      <c r="S195" s="155">
        <v>0</v>
      </c>
      <c r="T195" s="156">
        <f>S195*H195</f>
        <v>0</v>
      </c>
      <c r="AR195" s="157" t="s">
        <v>306</v>
      </c>
      <c r="AT195" s="157" t="s">
        <v>335</v>
      </c>
      <c r="AU195" s="157" t="s">
        <v>82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306</v>
      </c>
      <c r="BM195" s="157" t="s">
        <v>394</v>
      </c>
    </row>
    <row r="196" spans="2:65" s="1" customFormat="1" ht="10.199999999999999">
      <c r="B196" s="28"/>
      <c r="D196" s="159" t="s">
        <v>280</v>
      </c>
      <c r="F196" s="160" t="s">
        <v>392</v>
      </c>
      <c r="I196" s="119"/>
      <c r="L196" s="28"/>
      <c r="M196" s="161"/>
      <c r="T196" s="52"/>
      <c r="AT196" s="13" t="s">
        <v>280</v>
      </c>
      <c r="AU196" s="13" t="s">
        <v>82</v>
      </c>
    </row>
    <row r="197" spans="2:65" s="1" customFormat="1" ht="16.5" customHeight="1">
      <c r="B197" s="28"/>
      <c r="C197" s="162" t="s">
        <v>395</v>
      </c>
      <c r="D197" s="162" t="s">
        <v>335</v>
      </c>
      <c r="E197" s="163" t="s">
        <v>396</v>
      </c>
      <c r="F197" s="164" t="s">
        <v>397</v>
      </c>
      <c r="G197" s="165" t="s">
        <v>393</v>
      </c>
      <c r="H197" s="166">
        <v>1.1000000000000001</v>
      </c>
      <c r="I197" s="167"/>
      <c r="J197" s="168">
        <f>ROUND(I197*H197,2)</f>
        <v>0</v>
      </c>
      <c r="K197" s="169"/>
      <c r="L197" s="170"/>
      <c r="M197" s="171" t="s">
        <v>1</v>
      </c>
      <c r="N197" s="172" t="s">
        <v>38</v>
      </c>
      <c r="P197" s="155">
        <f>O197*H197</f>
        <v>0</v>
      </c>
      <c r="Q197" s="155">
        <v>2.0000000000000001E-4</v>
      </c>
      <c r="R197" s="155">
        <f>Q197*H197</f>
        <v>2.2000000000000003E-4</v>
      </c>
      <c r="S197" s="155">
        <v>0</v>
      </c>
      <c r="T197" s="156">
        <f>S197*H197</f>
        <v>0</v>
      </c>
      <c r="AR197" s="157" t="s">
        <v>373</v>
      </c>
      <c r="AT197" s="157" t="s">
        <v>335</v>
      </c>
      <c r="AU197" s="157" t="s">
        <v>82</v>
      </c>
      <c r="AY197" s="13" t="s">
        <v>271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3" t="s">
        <v>80</v>
      </c>
      <c r="BK197" s="158">
        <f>ROUND(I197*H197,2)</f>
        <v>0</v>
      </c>
      <c r="BL197" s="13" t="s">
        <v>348</v>
      </c>
      <c r="BM197" s="157" t="s">
        <v>398</v>
      </c>
    </row>
    <row r="198" spans="2:65" s="1" customFormat="1" ht="10.199999999999999">
      <c r="B198" s="28"/>
      <c r="D198" s="159" t="s">
        <v>280</v>
      </c>
      <c r="F198" s="160" t="s">
        <v>397</v>
      </c>
      <c r="I198" s="119"/>
      <c r="L198" s="28"/>
      <c r="M198" s="161"/>
      <c r="T198" s="52"/>
      <c r="AT198" s="13" t="s">
        <v>280</v>
      </c>
      <c r="AU198" s="13" t="s">
        <v>82</v>
      </c>
    </row>
    <row r="199" spans="2:65" s="1" customFormat="1" ht="16.5" customHeight="1">
      <c r="B199" s="28"/>
      <c r="C199" s="162" t="s">
        <v>399</v>
      </c>
      <c r="D199" s="162" t="s">
        <v>335</v>
      </c>
      <c r="E199" s="163" t="s">
        <v>400</v>
      </c>
      <c r="F199" s="164" t="s">
        <v>401</v>
      </c>
      <c r="G199" s="165" t="s">
        <v>277</v>
      </c>
      <c r="H199" s="166">
        <v>36.74</v>
      </c>
      <c r="I199" s="167"/>
      <c r="J199" s="168">
        <f>ROUND(I199*H199,2)</f>
        <v>0</v>
      </c>
      <c r="K199" s="169"/>
      <c r="L199" s="170"/>
      <c r="M199" s="171" t="s">
        <v>1</v>
      </c>
      <c r="N199" s="172" t="s">
        <v>38</v>
      </c>
      <c r="P199" s="155">
        <f>O199*H199</f>
        <v>0</v>
      </c>
      <c r="Q199" s="155">
        <v>6.0000000000000001E-3</v>
      </c>
      <c r="R199" s="155">
        <f>Q199*H199</f>
        <v>0.22044000000000002</v>
      </c>
      <c r="S199" s="155">
        <v>0</v>
      </c>
      <c r="T199" s="156">
        <f>S199*H199</f>
        <v>0</v>
      </c>
      <c r="AR199" s="157" t="s">
        <v>373</v>
      </c>
      <c r="AT199" s="157" t="s">
        <v>335</v>
      </c>
      <c r="AU199" s="157" t="s">
        <v>82</v>
      </c>
      <c r="AY199" s="13" t="s">
        <v>271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3" t="s">
        <v>80</v>
      </c>
      <c r="BK199" s="158">
        <f>ROUND(I199*H199,2)</f>
        <v>0</v>
      </c>
      <c r="BL199" s="13" t="s">
        <v>348</v>
      </c>
      <c r="BM199" s="157" t="s">
        <v>402</v>
      </c>
    </row>
    <row r="200" spans="2:65" s="1" customFormat="1" ht="76.8">
      <c r="B200" s="28"/>
      <c r="D200" s="159" t="s">
        <v>280</v>
      </c>
      <c r="F200" s="160" t="s">
        <v>403</v>
      </c>
      <c r="I200" s="119"/>
      <c r="L200" s="28"/>
      <c r="M200" s="161"/>
      <c r="T200" s="52"/>
      <c r="AT200" s="13" t="s">
        <v>280</v>
      </c>
      <c r="AU200" s="13" t="s">
        <v>82</v>
      </c>
    </row>
    <row r="201" spans="2:65" s="1" customFormat="1" ht="16.5" customHeight="1">
      <c r="B201" s="28"/>
      <c r="C201" s="162" t="s">
        <v>404</v>
      </c>
      <c r="D201" s="162" t="s">
        <v>335</v>
      </c>
      <c r="E201" s="163" t="s">
        <v>405</v>
      </c>
      <c r="F201" s="164" t="s">
        <v>406</v>
      </c>
      <c r="G201" s="165" t="s">
        <v>277</v>
      </c>
      <c r="H201" s="166">
        <v>22.56</v>
      </c>
      <c r="I201" s="167"/>
      <c r="J201" s="168">
        <f>ROUND(I201*H201,2)</f>
        <v>0</v>
      </c>
      <c r="K201" s="169"/>
      <c r="L201" s="170"/>
      <c r="M201" s="171" t="s">
        <v>1</v>
      </c>
      <c r="N201" s="172" t="s">
        <v>38</v>
      </c>
      <c r="P201" s="155">
        <f>O201*H201</f>
        <v>0</v>
      </c>
      <c r="Q201" s="155">
        <v>6.0000000000000001E-3</v>
      </c>
      <c r="R201" s="155">
        <f>Q201*H201</f>
        <v>0.13536000000000001</v>
      </c>
      <c r="S201" s="155">
        <v>0</v>
      </c>
      <c r="T201" s="156">
        <f>S201*H201</f>
        <v>0</v>
      </c>
      <c r="AR201" s="157" t="s">
        <v>373</v>
      </c>
      <c r="AT201" s="157" t="s">
        <v>335</v>
      </c>
      <c r="AU201" s="157" t="s">
        <v>82</v>
      </c>
      <c r="AY201" s="13" t="s">
        <v>271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3" t="s">
        <v>80</v>
      </c>
      <c r="BK201" s="158">
        <f>ROUND(I201*H201,2)</f>
        <v>0</v>
      </c>
      <c r="BL201" s="13" t="s">
        <v>348</v>
      </c>
      <c r="BM201" s="157" t="s">
        <v>407</v>
      </c>
    </row>
    <row r="202" spans="2:65" s="1" customFormat="1" ht="57.6">
      <c r="B202" s="28"/>
      <c r="D202" s="159" t="s">
        <v>280</v>
      </c>
      <c r="F202" s="160" t="s">
        <v>408</v>
      </c>
      <c r="I202" s="119"/>
      <c r="L202" s="28"/>
      <c r="M202" s="161"/>
      <c r="T202" s="52"/>
      <c r="AT202" s="13" t="s">
        <v>280</v>
      </c>
      <c r="AU202" s="13" t="s">
        <v>82</v>
      </c>
    </row>
    <row r="203" spans="2:65" s="1" customFormat="1" ht="16.5" customHeight="1">
      <c r="B203" s="28"/>
      <c r="C203" s="162" t="s">
        <v>409</v>
      </c>
      <c r="D203" s="162" t="s">
        <v>335</v>
      </c>
      <c r="E203" s="163" t="s">
        <v>410</v>
      </c>
      <c r="F203" s="164" t="s">
        <v>411</v>
      </c>
      <c r="G203" s="165" t="s">
        <v>412</v>
      </c>
      <c r="H203" s="166">
        <v>65.12</v>
      </c>
      <c r="I203" s="167"/>
      <c r="J203" s="168">
        <f>ROUND(I203*H203,2)</f>
        <v>0</v>
      </c>
      <c r="K203" s="169"/>
      <c r="L203" s="170"/>
      <c r="M203" s="171" t="s">
        <v>1</v>
      </c>
      <c r="N203" s="172" t="s">
        <v>38</v>
      </c>
      <c r="P203" s="155">
        <f>O203*H203</f>
        <v>0</v>
      </c>
      <c r="Q203" s="155">
        <v>3.8000000000000002E-4</v>
      </c>
      <c r="R203" s="155">
        <f>Q203*H203</f>
        <v>2.4745600000000003E-2</v>
      </c>
      <c r="S203" s="155">
        <v>0</v>
      </c>
      <c r="T203" s="156">
        <f>S203*H203</f>
        <v>0</v>
      </c>
      <c r="AR203" s="157" t="s">
        <v>373</v>
      </c>
      <c r="AT203" s="157" t="s">
        <v>335</v>
      </c>
      <c r="AU203" s="157" t="s">
        <v>82</v>
      </c>
      <c r="AY203" s="13" t="s">
        <v>271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3" t="s">
        <v>80</v>
      </c>
      <c r="BK203" s="158">
        <f>ROUND(I203*H203,2)</f>
        <v>0</v>
      </c>
      <c r="BL203" s="13" t="s">
        <v>348</v>
      </c>
      <c r="BM203" s="157" t="s">
        <v>413</v>
      </c>
    </row>
    <row r="204" spans="2:65" s="1" customFormat="1" ht="10.199999999999999">
      <c r="B204" s="28"/>
      <c r="D204" s="159" t="s">
        <v>280</v>
      </c>
      <c r="F204" s="160" t="s">
        <v>414</v>
      </c>
      <c r="I204" s="119"/>
      <c r="L204" s="28"/>
      <c r="M204" s="161"/>
      <c r="T204" s="52"/>
      <c r="AT204" s="13" t="s">
        <v>280</v>
      </c>
      <c r="AU204" s="13" t="s">
        <v>82</v>
      </c>
    </row>
    <row r="205" spans="2:65" s="1" customFormat="1" ht="16.5" customHeight="1">
      <c r="B205" s="28"/>
      <c r="C205" s="162" t="s">
        <v>415</v>
      </c>
      <c r="D205" s="162" t="s">
        <v>335</v>
      </c>
      <c r="E205" s="163" t="s">
        <v>416</v>
      </c>
      <c r="F205" s="164" t="s">
        <v>417</v>
      </c>
      <c r="G205" s="165" t="s">
        <v>412</v>
      </c>
      <c r="H205" s="166">
        <v>92.4</v>
      </c>
      <c r="I205" s="167"/>
      <c r="J205" s="168">
        <f>ROUND(I205*H205,2)</f>
        <v>0</v>
      </c>
      <c r="K205" s="169"/>
      <c r="L205" s="170"/>
      <c r="M205" s="171" t="s">
        <v>1</v>
      </c>
      <c r="N205" s="172" t="s">
        <v>38</v>
      </c>
      <c r="P205" s="155">
        <f>O205*H205</f>
        <v>0</v>
      </c>
      <c r="Q205" s="155">
        <v>3.5E-4</v>
      </c>
      <c r="R205" s="155">
        <f>Q205*H205</f>
        <v>3.2340000000000001E-2</v>
      </c>
      <c r="S205" s="155">
        <v>0</v>
      </c>
      <c r="T205" s="156">
        <f>S205*H205</f>
        <v>0</v>
      </c>
      <c r="AR205" s="157" t="s">
        <v>373</v>
      </c>
      <c r="AT205" s="157" t="s">
        <v>335</v>
      </c>
      <c r="AU205" s="157" t="s">
        <v>82</v>
      </c>
      <c r="AY205" s="13" t="s">
        <v>271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3" t="s">
        <v>80</v>
      </c>
      <c r="BK205" s="158">
        <f>ROUND(I205*H205,2)</f>
        <v>0</v>
      </c>
      <c r="BL205" s="13" t="s">
        <v>348</v>
      </c>
      <c r="BM205" s="157" t="s">
        <v>418</v>
      </c>
    </row>
    <row r="206" spans="2:65" s="1" customFormat="1" ht="10.199999999999999">
      <c r="B206" s="28"/>
      <c r="D206" s="159" t="s">
        <v>280</v>
      </c>
      <c r="F206" s="160" t="s">
        <v>417</v>
      </c>
      <c r="I206" s="119"/>
      <c r="L206" s="28"/>
      <c r="M206" s="161"/>
      <c r="T206" s="52"/>
      <c r="AT206" s="13" t="s">
        <v>280</v>
      </c>
      <c r="AU206" s="13" t="s">
        <v>82</v>
      </c>
    </row>
    <row r="207" spans="2:65" s="1" customFormat="1" ht="16.5" customHeight="1">
      <c r="B207" s="28"/>
      <c r="C207" s="162" t="s">
        <v>419</v>
      </c>
      <c r="D207" s="162" t="s">
        <v>335</v>
      </c>
      <c r="E207" s="163" t="s">
        <v>420</v>
      </c>
      <c r="F207" s="164" t="s">
        <v>421</v>
      </c>
      <c r="G207" s="165" t="s">
        <v>412</v>
      </c>
      <c r="H207" s="166">
        <v>64.680000000000007</v>
      </c>
      <c r="I207" s="167"/>
      <c r="J207" s="168">
        <f>ROUND(I207*H207,2)</f>
        <v>0</v>
      </c>
      <c r="K207" s="169"/>
      <c r="L207" s="170"/>
      <c r="M207" s="171" t="s">
        <v>1</v>
      </c>
      <c r="N207" s="172" t="s">
        <v>38</v>
      </c>
      <c r="P207" s="155">
        <f>O207*H207</f>
        <v>0</v>
      </c>
      <c r="Q207" s="155">
        <v>3.5E-4</v>
      </c>
      <c r="R207" s="155">
        <f>Q207*H207</f>
        <v>2.2638000000000002E-2</v>
      </c>
      <c r="S207" s="155">
        <v>0</v>
      </c>
      <c r="T207" s="156">
        <f>S207*H207</f>
        <v>0</v>
      </c>
      <c r="AR207" s="157" t="s">
        <v>373</v>
      </c>
      <c r="AT207" s="157" t="s">
        <v>335</v>
      </c>
      <c r="AU207" s="157" t="s">
        <v>82</v>
      </c>
      <c r="AY207" s="13" t="s">
        <v>271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3" t="s">
        <v>80</v>
      </c>
      <c r="BK207" s="158">
        <f>ROUND(I207*H207,2)</f>
        <v>0</v>
      </c>
      <c r="BL207" s="13" t="s">
        <v>348</v>
      </c>
      <c r="BM207" s="157" t="s">
        <v>422</v>
      </c>
    </row>
    <row r="208" spans="2:65" s="1" customFormat="1" ht="10.199999999999999">
      <c r="B208" s="28"/>
      <c r="D208" s="159" t="s">
        <v>280</v>
      </c>
      <c r="F208" s="160" t="s">
        <v>421</v>
      </c>
      <c r="I208" s="119"/>
      <c r="L208" s="28"/>
      <c r="M208" s="161"/>
      <c r="T208" s="52"/>
      <c r="AT208" s="13" t="s">
        <v>280</v>
      </c>
      <c r="AU208" s="13" t="s">
        <v>82</v>
      </c>
    </row>
    <row r="209" spans="2:65" s="1" customFormat="1" ht="16.5" customHeight="1">
      <c r="B209" s="28"/>
      <c r="C209" s="162" t="s">
        <v>423</v>
      </c>
      <c r="D209" s="162" t="s">
        <v>335</v>
      </c>
      <c r="E209" s="163" t="s">
        <v>424</v>
      </c>
      <c r="F209" s="164" t="s">
        <v>425</v>
      </c>
      <c r="G209" s="165" t="s">
        <v>412</v>
      </c>
      <c r="H209" s="166">
        <v>33.549999999999997</v>
      </c>
      <c r="I209" s="167"/>
      <c r="J209" s="168">
        <f>ROUND(I209*H209,2)</f>
        <v>0</v>
      </c>
      <c r="K209" s="169"/>
      <c r="L209" s="170"/>
      <c r="M209" s="171" t="s">
        <v>1</v>
      </c>
      <c r="N209" s="172" t="s">
        <v>38</v>
      </c>
      <c r="P209" s="155">
        <f>O209*H209</f>
        <v>0</v>
      </c>
      <c r="Q209" s="155">
        <v>5.0000000000000001E-4</v>
      </c>
      <c r="R209" s="155">
        <f>Q209*H209</f>
        <v>1.6774999999999998E-2</v>
      </c>
      <c r="S209" s="155">
        <v>0</v>
      </c>
      <c r="T209" s="156">
        <f>S209*H209</f>
        <v>0</v>
      </c>
      <c r="AR209" s="157" t="s">
        <v>373</v>
      </c>
      <c r="AT209" s="157" t="s">
        <v>335</v>
      </c>
      <c r="AU209" s="157" t="s">
        <v>82</v>
      </c>
      <c r="AY209" s="13" t="s">
        <v>271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3" t="s">
        <v>80</v>
      </c>
      <c r="BK209" s="158">
        <f>ROUND(I209*H209,2)</f>
        <v>0</v>
      </c>
      <c r="BL209" s="13" t="s">
        <v>348</v>
      </c>
      <c r="BM209" s="157" t="s">
        <v>426</v>
      </c>
    </row>
    <row r="210" spans="2:65" s="1" customFormat="1" ht="10.199999999999999">
      <c r="B210" s="28"/>
      <c r="D210" s="159" t="s">
        <v>280</v>
      </c>
      <c r="F210" s="160" t="s">
        <v>427</v>
      </c>
      <c r="I210" s="119"/>
      <c r="L210" s="28"/>
      <c r="M210" s="161"/>
      <c r="T210" s="52"/>
      <c r="AT210" s="13" t="s">
        <v>280</v>
      </c>
      <c r="AU210" s="13" t="s">
        <v>82</v>
      </c>
    </row>
    <row r="211" spans="2:65" s="1" customFormat="1" ht="16.5" customHeight="1">
      <c r="B211" s="28"/>
      <c r="C211" s="162" t="s">
        <v>428</v>
      </c>
      <c r="D211" s="162" t="s">
        <v>335</v>
      </c>
      <c r="E211" s="163" t="s">
        <v>429</v>
      </c>
      <c r="F211" s="164" t="s">
        <v>430</v>
      </c>
      <c r="G211" s="165" t="s">
        <v>338</v>
      </c>
      <c r="H211" s="166">
        <v>44</v>
      </c>
      <c r="I211" s="167"/>
      <c r="J211" s="168">
        <f>ROUND(I211*H211,2)</f>
        <v>0</v>
      </c>
      <c r="K211" s="169"/>
      <c r="L211" s="170"/>
      <c r="M211" s="171" t="s">
        <v>1</v>
      </c>
      <c r="N211" s="172" t="s">
        <v>38</v>
      </c>
      <c r="P211" s="155">
        <f>O211*H211</f>
        <v>0</v>
      </c>
      <c r="Q211" s="155">
        <v>4.0000000000000003E-5</v>
      </c>
      <c r="R211" s="155">
        <f>Q211*H211</f>
        <v>1.7600000000000001E-3</v>
      </c>
      <c r="S211" s="155">
        <v>0</v>
      </c>
      <c r="T211" s="156">
        <f>S211*H211</f>
        <v>0</v>
      </c>
      <c r="AR211" s="157" t="s">
        <v>373</v>
      </c>
      <c r="AT211" s="157" t="s">
        <v>335</v>
      </c>
      <c r="AU211" s="157" t="s">
        <v>82</v>
      </c>
      <c r="AY211" s="13" t="s">
        <v>271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3" t="s">
        <v>80</v>
      </c>
      <c r="BK211" s="158">
        <f>ROUND(I211*H211,2)</f>
        <v>0</v>
      </c>
      <c r="BL211" s="13" t="s">
        <v>348</v>
      </c>
      <c r="BM211" s="157" t="s">
        <v>431</v>
      </c>
    </row>
    <row r="212" spans="2:65" s="1" customFormat="1" ht="10.199999999999999">
      <c r="B212" s="28"/>
      <c r="D212" s="159" t="s">
        <v>280</v>
      </c>
      <c r="F212" s="160" t="s">
        <v>430</v>
      </c>
      <c r="I212" s="119"/>
      <c r="L212" s="28"/>
      <c r="M212" s="161"/>
      <c r="T212" s="52"/>
      <c r="AT212" s="13" t="s">
        <v>280</v>
      </c>
      <c r="AU212" s="13" t="s">
        <v>82</v>
      </c>
    </row>
    <row r="213" spans="2:65" s="1" customFormat="1" ht="16.5" customHeight="1">
      <c r="B213" s="28"/>
      <c r="C213" s="162" t="s">
        <v>432</v>
      </c>
      <c r="D213" s="162" t="s">
        <v>335</v>
      </c>
      <c r="E213" s="163" t="s">
        <v>433</v>
      </c>
      <c r="F213" s="164" t="s">
        <v>434</v>
      </c>
      <c r="G213" s="165" t="s">
        <v>338</v>
      </c>
      <c r="H213" s="166">
        <v>44</v>
      </c>
      <c r="I213" s="167"/>
      <c r="J213" s="168">
        <f>ROUND(I213*H213,2)</f>
        <v>0</v>
      </c>
      <c r="K213" s="169"/>
      <c r="L213" s="170"/>
      <c r="M213" s="171" t="s">
        <v>1</v>
      </c>
      <c r="N213" s="172" t="s">
        <v>38</v>
      </c>
      <c r="P213" s="155">
        <f>O213*H213</f>
        <v>0</v>
      </c>
      <c r="Q213" s="155">
        <v>2.0000000000000002E-5</v>
      </c>
      <c r="R213" s="155">
        <f>Q213*H213</f>
        <v>8.8000000000000003E-4</v>
      </c>
      <c r="S213" s="155">
        <v>0</v>
      </c>
      <c r="T213" s="156">
        <f>S213*H213</f>
        <v>0</v>
      </c>
      <c r="AR213" s="157" t="s">
        <v>373</v>
      </c>
      <c r="AT213" s="157" t="s">
        <v>335</v>
      </c>
      <c r="AU213" s="157" t="s">
        <v>82</v>
      </c>
      <c r="AY213" s="13" t="s">
        <v>271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3" t="s">
        <v>80</v>
      </c>
      <c r="BK213" s="158">
        <f>ROUND(I213*H213,2)</f>
        <v>0</v>
      </c>
      <c r="BL213" s="13" t="s">
        <v>348</v>
      </c>
      <c r="BM213" s="157" t="s">
        <v>435</v>
      </c>
    </row>
    <row r="214" spans="2:65" s="1" customFormat="1" ht="10.199999999999999">
      <c r="B214" s="28"/>
      <c r="D214" s="159" t="s">
        <v>280</v>
      </c>
      <c r="F214" s="160" t="s">
        <v>434</v>
      </c>
      <c r="I214" s="119"/>
      <c r="L214" s="28"/>
      <c r="M214" s="161"/>
      <c r="T214" s="52"/>
      <c r="AT214" s="13" t="s">
        <v>280</v>
      </c>
      <c r="AU214" s="13" t="s">
        <v>82</v>
      </c>
    </row>
    <row r="215" spans="2:65" s="11" customFormat="1" ht="22.8" customHeight="1">
      <c r="B215" s="134"/>
      <c r="D215" s="135" t="s">
        <v>72</v>
      </c>
      <c r="E215" s="144" t="s">
        <v>436</v>
      </c>
      <c r="F215" s="144" t="s">
        <v>437</v>
      </c>
      <c r="I215" s="137"/>
      <c r="J215" s="145">
        <f>BK215</f>
        <v>0</v>
      </c>
      <c r="L215" s="134"/>
      <c r="M215" s="139"/>
      <c r="P215" s="140">
        <f>SUM(P216:P245)</f>
        <v>0</v>
      </c>
      <c r="R215" s="140">
        <f>SUM(R216:R245)</f>
        <v>0.86092999999999997</v>
      </c>
      <c r="T215" s="141">
        <f>SUM(T216:T245)</f>
        <v>0.14650000000000002</v>
      </c>
      <c r="AR215" s="135" t="s">
        <v>82</v>
      </c>
      <c r="AT215" s="142" t="s">
        <v>72</v>
      </c>
      <c r="AU215" s="142" t="s">
        <v>80</v>
      </c>
      <c r="AY215" s="135" t="s">
        <v>271</v>
      </c>
      <c r="BK215" s="143">
        <f>SUM(BK216:BK245)</f>
        <v>0</v>
      </c>
    </row>
    <row r="216" spans="2:65" s="1" customFormat="1" ht="21.75" customHeight="1">
      <c r="B216" s="28"/>
      <c r="C216" s="146" t="s">
        <v>373</v>
      </c>
      <c r="D216" s="146" t="s">
        <v>274</v>
      </c>
      <c r="E216" s="147" t="s">
        <v>438</v>
      </c>
      <c r="F216" s="148" t="s">
        <v>439</v>
      </c>
      <c r="G216" s="149" t="s">
        <v>277</v>
      </c>
      <c r="H216" s="150">
        <v>55</v>
      </c>
      <c r="I216" s="151"/>
      <c r="J216" s="152">
        <f>ROUND(I216*H216,2)</f>
        <v>0</v>
      </c>
      <c r="K216" s="153"/>
      <c r="L216" s="28"/>
      <c r="M216" s="154" t="s">
        <v>1</v>
      </c>
      <c r="N216" s="115" t="s">
        <v>38</v>
      </c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AR216" s="157" t="s">
        <v>348</v>
      </c>
      <c r="AT216" s="157" t="s">
        <v>274</v>
      </c>
      <c r="AU216" s="157" t="s">
        <v>82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440</v>
      </c>
    </row>
    <row r="217" spans="2:65" s="1" customFormat="1" ht="19.2">
      <c r="B217" s="28"/>
      <c r="D217" s="159" t="s">
        <v>280</v>
      </c>
      <c r="F217" s="160" t="s">
        <v>441</v>
      </c>
      <c r="I217" s="119"/>
      <c r="L217" s="28"/>
      <c r="M217" s="161"/>
      <c r="T217" s="52"/>
      <c r="AT217" s="13" t="s">
        <v>280</v>
      </c>
      <c r="AU217" s="13" t="s">
        <v>82</v>
      </c>
    </row>
    <row r="218" spans="2:65" s="1" customFormat="1" ht="24.15" customHeight="1">
      <c r="B218" s="28"/>
      <c r="C218" s="146" t="s">
        <v>442</v>
      </c>
      <c r="D218" s="146" t="s">
        <v>274</v>
      </c>
      <c r="E218" s="147" t="s">
        <v>443</v>
      </c>
      <c r="F218" s="148" t="s">
        <v>444</v>
      </c>
      <c r="G218" s="149" t="s">
        <v>277</v>
      </c>
      <c r="H218" s="150">
        <v>55</v>
      </c>
      <c r="I218" s="151"/>
      <c r="J218" s="152">
        <f>ROUND(I218*H218,2)</f>
        <v>0</v>
      </c>
      <c r="K218" s="153"/>
      <c r="L218" s="28"/>
      <c r="M218" s="154" t="s">
        <v>1</v>
      </c>
      <c r="N218" s="115" t="s">
        <v>38</v>
      </c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AR218" s="157" t="s">
        <v>348</v>
      </c>
      <c r="AT218" s="157" t="s">
        <v>274</v>
      </c>
      <c r="AU218" s="157" t="s">
        <v>82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445</v>
      </c>
    </row>
    <row r="219" spans="2:65" s="1" customFormat="1" ht="28.8">
      <c r="B219" s="28"/>
      <c r="D219" s="159" t="s">
        <v>280</v>
      </c>
      <c r="F219" s="160" t="s">
        <v>446</v>
      </c>
      <c r="I219" s="119"/>
      <c r="L219" s="28"/>
      <c r="M219" s="161"/>
      <c r="T219" s="52"/>
      <c r="AT219" s="13" t="s">
        <v>280</v>
      </c>
      <c r="AU219" s="13" t="s">
        <v>82</v>
      </c>
    </row>
    <row r="220" spans="2:65" s="1" customFormat="1" ht="16.5" customHeight="1">
      <c r="B220" s="28"/>
      <c r="C220" s="146" t="s">
        <v>447</v>
      </c>
      <c r="D220" s="146" t="s">
        <v>274</v>
      </c>
      <c r="E220" s="147" t="s">
        <v>448</v>
      </c>
      <c r="F220" s="148" t="s">
        <v>449</v>
      </c>
      <c r="G220" s="149" t="s">
        <v>277</v>
      </c>
      <c r="H220" s="150">
        <v>55</v>
      </c>
      <c r="I220" s="151"/>
      <c r="J220" s="152">
        <f>ROUND(I220*H220,2)</f>
        <v>0</v>
      </c>
      <c r="K220" s="153"/>
      <c r="L220" s="28"/>
      <c r="M220" s="154" t="s">
        <v>1</v>
      </c>
      <c r="N220" s="115" t="s">
        <v>38</v>
      </c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AR220" s="157" t="s">
        <v>348</v>
      </c>
      <c r="AT220" s="157" t="s">
        <v>274</v>
      </c>
      <c r="AU220" s="157" t="s">
        <v>82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450</v>
      </c>
    </row>
    <row r="221" spans="2:65" s="1" customFormat="1" ht="10.199999999999999">
      <c r="B221" s="28"/>
      <c r="D221" s="159" t="s">
        <v>280</v>
      </c>
      <c r="F221" s="160" t="s">
        <v>451</v>
      </c>
      <c r="I221" s="119"/>
      <c r="L221" s="28"/>
      <c r="M221" s="161"/>
      <c r="T221" s="52"/>
      <c r="AT221" s="13" t="s">
        <v>280</v>
      </c>
      <c r="AU221" s="13" t="s">
        <v>82</v>
      </c>
    </row>
    <row r="222" spans="2:65" s="1" customFormat="1" ht="16.5" customHeight="1">
      <c r="B222" s="28"/>
      <c r="C222" s="146" t="s">
        <v>452</v>
      </c>
      <c r="D222" s="146" t="s">
        <v>274</v>
      </c>
      <c r="E222" s="147" t="s">
        <v>453</v>
      </c>
      <c r="F222" s="148" t="s">
        <v>454</v>
      </c>
      <c r="G222" s="149" t="s">
        <v>412</v>
      </c>
      <c r="H222" s="150">
        <v>30</v>
      </c>
      <c r="I222" s="151"/>
      <c r="J222" s="152">
        <f>ROUND(I222*H222,2)</f>
        <v>0</v>
      </c>
      <c r="K222" s="153"/>
      <c r="L222" s="28"/>
      <c r="M222" s="154" t="s">
        <v>1</v>
      </c>
      <c r="N222" s="115" t="s">
        <v>38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AR222" s="157" t="s">
        <v>348</v>
      </c>
      <c r="AT222" s="157" t="s">
        <v>274</v>
      </c>
      <c r="AU222" s="157" t="s">
        <v>82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455</v>
      </c>
    </row>
    <row r="223" spans="2:65" s="1" customFormat="1" ht="19.2">
      <c r="B223" s="28"/>
      <c r="D223" s="159" t="s">
        <v>280</v>
      </c>
      <c r="F223" s="160" t="s">
        <v>456</v>
      </c>
      <c r="I223" s="119"/>
      <c r="L223" s="28"/>
      <c r="M223" s="161"/>
      <c r="T223" s="52"/>
      <c r="AT223" s="13" t="s">
        <v>280</v>
      </c>
      <c r="AU223" s="13" t="s">
        <v>82</v>
      </c>
    </row>
    <row r="224" spans="2:65" s="1" customFormat="1" ht="16.5" customHeight="1">
      <c r="B224" s="28"/>
      <c r="C224" s="162" t="s">
        <v>457</v>
      </c>
      <c r="D224" s="162" t="s">
        <v>335</v>
      </c>
      <c r="E224" s="163" t="s">
        <v>458</v>
      </c>
      <c r="F224" s="164" t="s">
        <v>459</v>
      </c>
      <c r="G224" s="165" t="s">
        <v>412</v>
      </c>
      <c r="H224" s="166">
        <v>30.6</v>
      </c>
      <c r="I224" s="167"/>
      <c r="J224" s="168">
        <f>ROUND(I224*H224,2)</f>
        <v>0</v>
      </c>
      <c r="K224" s="169"/>
      <c r="L224" s="170"/>
      <c r="M224" s="171" t="s">
        <v>1</v>
      </c>
      <c r="N224" s="172" t="s">
        <v>38</v>
      </c>
      <c r="P224" s="155">
        <f>O224*H224</f>
        <v>0</v>
      </c>
      <c r="Q224" s="155">
        <v>5.0000000000000002E-5</v>
      </c>
      <c r="R224" s="155">
        <f>Q224*H224</f>
        <v>1.5300000000000001E-3</v>
      </c>
      <c r="S224" s="155">
        <v>0</v>
      </c>
      <c r="T224" s="156">
        <f>S224*H224</f>
        <v>0</v>
      </c>
      <c r="AR224" s="157" t="s">
        <v>373</v>
      </c>
      <c r="AT224" s="157" t="s">
        <v>335</v>
      </c>
      <c r="AU224" s="157" t="s">
        <v>82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460</v>
      </c>
    </row>
    <row r="225" spans="2:65" s="1" customFormat="1" ht="10.199999999999999">
      <c r="B225" s="28"/>
      <c r="D225" s="159" t="s">
        <v>280</v>
      </c>
      <c r="F225" s="160" t="s">
        <v>459</v>
      </c>
      <c r="I225" s="119"/>
      <c r="L225" s="28"/>
      <c r="M225" s="161"/>
      <c r="T225" s="52"/>
      <c r="AT225" s="13" t="s">
        <v>280</v>
      </c>
      <c r="AU225" s="13" t="s">
        <v>82</v>
      </c>
    </row>
    <row r="226" spans="2:65" s="1" customFormat="1" ht="24.15" customHeight="1">
      <c r="B226" s="28"/>
      <c r="C226" s="146" t="s">
        <v>461</v>
      </c>
      <c r="D226" s="146" t="s">
        <v>274</v>
      </c>
      <c r="E226" s="147" t="s">
        <v>462</v>
      </c>
      <c r="F226" s="148" t="s">
        <v>463</v>
      </c>
      <c r="G226" s="149" t="s">
        <v>277</v>
      </c>
      <c r="H226" s="150">
        <v>55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2.0000000000000001E-4</v>
      </c>
      <c r="R226" s="155">
        <f>Q226*H226</f>
        <v>1.1000000000000001E-2</v>
      </c>
      <c r="S226" s="155">
        <v>0</v>
      </c>
      <c r="T226" s="156">
        <f>S226*H226</f>
        <v>0</v>
      </c>
      <c r="AR226" s="157" t="s">
        <v>348</v>
      </c>
      <c r="AT226" s="157" t="s">
        <v>274</v>
      </c>
      <c r="AU226" s="157" t="s">
        <v>82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464</v>
      </c>
    </row>
    <row r="227" spans="2:65" s="1" customFormat="1" ht="19.2">
      <c r="B227" s="28"/>
      <c r="D227" s="159" t="s">
        <v>280</v>
      </c>
      <c r="F227" s="160" t="s">
        <v>465</v>
      </c>
      <c r="I227" s="119"/>
      <c r="L227" s="28"/>
      <c r="M227" s="161"/>
      <c r="T227" s="52"/>
      <c r="AT227" s="13" t="s">
        <v>280</v>
      </c>
      <c r="AU227" s="13" t="s">
        <v>82</v>
      </c>
    </row>
    <row r="228" spans="2:65" s="1" customFormat="1" ht="37.799999999999997" customHeight="1">
      <c r="B228" s="28"/>
      <c r="C228" s="146" t="s">
        <v>466</v>
      </c>
      <c r="D228" s="146" t="s">
        <v>274</v>
      </c>
      <c r="E228" s="147" t="s">
        <v>467</v>
      </c>
      <c r="F228" s="148" t="s">
        <v>468</v>
      </c>
      <c r="G228" s="149" t="s">
        <v>277</v>
      </c>
      <c r="H228" s="150">
        <v>55</v>
      </c>
      <c r="I228" s="151"/>
      <c r="J228" s="152">
        <f>ROUND(I228*H228,2)</f>
        <v>0</v>
      </c>
      <c r="K228" s="153"/>
      <c r="L228" s="28"/>
      <c r="M228" s="154" t="s">
        <v>1</v>
      </c>
      <c r="N228" s="115" t="s">
        <v>38</v>
      </c>
      <c r="P228" s="155">
        <f>O228*H228</f>
        <v>0</v>
      </c>
      <c r="Q228" s="155">
        <v>1.4999999999999999E-2</v>
      </c>
      <c r="R228" s="155">
        <f>Q228*H228</f>
        <v>0.82499999999999996</v>
      </c>
      <c r="S228" s="155">
        <v>0</v>
      </c>
      <c r="T228" s="156">
        <f>S228*H228</f>
        <v>0</v>
      </c>
      <c r="AR228" s="157" t="s">
        <v>348</v>
      </c>
      <c r="AT228" s="157" t="s">
        <v>274</v>
      </c>
      <c r="AU228" s="157" t="s">
        <v>82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469</v>
      </c>
    </row>
    <row r="229" spans="2:65" s="1" customFormat="1" ht="28.8">
      <c r="B229" s="28"/>
      <c r="D229" s="159" t="s">
        <v>280</v>
      </c>
      <c r="F229" s="160" t="s">
        <v>470</v>
      </c>
      <c r="I229" s="119"/>
      <c r="L229" s="28"/>
      <c r="M229" s="161"/>
      <c r="T229" s="52"/>
      <c r="AT229" s="13" t="s">
        <v>280</v>
      </c>
      <c r="AU229" s="13" t="s">
        <v>82</v>
      </c>
    </row>
    <row r="230" spans="2:65" s="1" customFormat="1" ht="21.75" customHeight="1">
      <c r="B230" s="28"/>
      <c r="C230" s="146" t="s">
        <v>471</v>
      </c>
      <c r="D230" s="146" t="s">
        <v>274</v>
      </c>
      <c r="E230" s="147" t="s">
        <v>472</v>
      </c>
      <c r="F230" s="148" t="s">
        <v>473</v>
      </c>
      <c r="G230" s="149" t="s">
        <v>412</v>
      </c>
      <c r="H230" s="150">
        <v>30</v>
      </c>
      <c r="I230" s="151"/>
      <c r="J230" s="152">
        <f>ROUND(I230*H230,2)</f>
        <v>0</v>
      </c>
      <c r="K230" s="153"/>
      <c r="L230" s="28"/>
      <c r="M230" s="154" t="s">
        <v>1</v>
      </c>
      <c r="N230" s="115" t="s">
        <v>38</v>
      </c>
      <c r="P230" s="155">
        <f>O230*H230</f>
        <v>0</v>
      </c>
      <c r="Q230" s="155">
        <v>0</v>
      </c>
      <c r="R230" s="155">
        <f>Q230*H230</f>
        <v>0</v>
      </c>
      <c r="S230" s="155">
        <v>2.9999999999999997E-4</v>
      </c>
      <c r="T230" s="156">
        <f>S230*H230</f>
        <v>8.9999999999999993E-3</v>
      </c>
      <c r="AR230" s="157" t="s">
        <v>348</v>
      </c>
      <c r="AT230" s="157" t="s">
        <v>274</v>
      </c>
      <c r="AU230" s="157" t="s">
        <v>82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348</v>
      </c>
      <c r="BM230" s="157" t="s">
        <v>474</v>
      </c>
    </row>
    <row r="231" spans="2:65" s="1" customFormat="1" ht="10.199999999999999">
      <c r="B231" s="28"/>
      <c r="D231" s="159" t="s">
        <v>280</v>
      </c>
      <c r="F231" s="160" t="s">
        <v>475</v>
      </c>
      <c r="I231" s="119"/>
      <c r="L231" s="28"/>
      <c r="M231" s="161"/>
      <c r="T231" s="52"/>
      <c r="AT231" s="13" t="s">
        <v>280</v>
      </c>
      <c r="AU231" s="13" t="s">
        <v>82</v>
      </c>
    </row>
    <row r="232" spans="2:65" s="1" customFormat="1" ht="66.75" customHeight="1">
      <c r="B232" s="28"/>
      <c r="C232" s="162" t="s">
        <v>476</v>
      </c>
      <c r="D232" s="162" t="s">
        <v>335</v>
      </c>
      <c r="E232" s="163" t="s">
        <v>477</v>
      </c>
      <c r="F232" s="164" t="s">
        <v>478</v>
      </c>
      <c r="G232" s="165" t="s">
        <v>277</v>
      </c>
      <c r="H232" s="166">
        <v>60</v>
      </c>
      <c r="I232" s="167"/>
      <c r="J232" s="168">
        <f>ROUND(I232*H232,2)</f>
        <v>0</v>
      </c>
      <c r="K232" s="169"/>
      <c r="L232" s="170"/>
      <c r="M232" s="171" t="s">
        <v>1</v>
      </c>
      <c r="N232" s="172" t="s">
        <v>38</v>
      </c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AR232" s="157" t="s">
        <v>306</v>
      </c>
      <c r="AT232" s="157" t="s">
        <v>335</v>
      </c>
      <c r="AU232" s="157" t="s">
        <v>82</v>
      </c>
      <c r="AY232" s="13" t="s">
        <v>271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3" t="s">
        <v>80</v>
      </c>
      <c r="BK232" s="158">
        <f>ROUND(I232*H232,2)</f>
        <v>0</v>
      </c>
      <c r="BL232" s="13" t="s">
        <v>306</v>
      </c>
      <c r="BM232" s="157" t="s">
        <v>479</v>
      </c>
    </row>
    <row r="233" spans="2:65" s="1" customFormat="1" ht="48">
      <c r="B233" s="28"/>
      <c r="D233" s="159" t="s">
        <v>280</v>
      </c>
      <c r="F233" s="160" t="s">
        <v>478</v>
      </c>
      <c r="I233" s="119"/>
      <c r="L233" s="28"/>
      <c r="M233" s="161"/>
      <c r="T233" s="52"/>
      <c r="AT233" s="13" t="s">
        <v>280</v>
      </c>
      <c r="AU233" s="13" t="s">
        <v>82</v>
      </c>
    </row>
    <row r="234" spans="2:65" s="1" customFormat="1" ht="24.15" customHeight="1">
      <c r="B234" s="28"/>
      <c r="C234" s="146" t="s">
        <v>480</v>
      </c>
      <c r="D234" s="146" t="s">
        <v>274</v>
      </c>
      <c r="E234" s="147" t="s">
        <v>481</v>
      </c>
      <c r="F234" s="148" t="s">
        <v>482</v>
      </c>
      <c r="G234" s="149" t="s">
        <v>277</v>
      </c>
      <c r="H234" s="150">
        <v>55</v>
      </c>
      <c r="I234" s="151"/>
      <c r="J234" s="152">
        <f>ROUND(I234*H234,2)</f>
        <v>0</v>
      </c>
      <c r="K234" s="153"/>
      <c r="L234" s="28"/>
      <c r="M234" s="154" t="s">
        <v>1</v>
      </c>
      <c r="N234" s="115" t="s">
        <v>38</v>
      </c>
      <c r="P234" s="155">
        <f>O234*H234</f>
        <v>0</v>
      </c>
      <c r="Q234" s="155">
        <v>0</v>
      </c>
      <c r="R234" s="155">
        <f>Q234*H234</f>
        <v>0</v>
      </c>
      <c r="S234" s="155">
        <v>2.5000000000000001E-3</v>
      </c>
      <c r="T234" s="156">
        <f>S234*H234</f>
        <v>0.13750000000000001</v>
      </c>
      <c r="AR234" s="157" t="s">
        <v>348</v>
      </c>
      <c r="AT234" s="157" t="s">
        <v>274</v>
      </c>
      <c r="AU234" s="157" t="s">
        <v>82</v>
      </c>
      <c r="AY234" s="13" t="s">
        <v>271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3" t="s">
        <v>80</v>
      </c>
      <c r="BK234" s="158">
        <f>ROUND(I234*H234,2)</f>
        <v>0</v>
      </c>
      <c r="BL234" s="13" t="s">
        <v>348</v>
      </c>
      <c r="BM234" s="157" t="s">
        <v>483</v>
      </c>
    </row>
    <row r="235" spans="2:65" s="1" customFormat="1" ht="19.2">
      <c r="B235" s="28"/>
      <c r="D235" s="159" t="s">
        <v>280</v>
      </c>
      <c r="F235" s="160" t="s">
        <v>484</v>
      </c>
      <c r="I235" s="119"/>
      <c r="L235" s="28"/>
      <c r="M235" s="161"/>
      <c r="T235" s="52"/>
      <c r="AT235" s="13" t="s">
        <v>280</v>
      </c>
      <c r="AU235" s="13" t="s">
        <v>82</v>
      </c>
    </row>
    <row r="236" spans="2:65" s="1" customFormat="1" ht="16.5" customHeight="1">
      <c r="B236" s="28"/>
      <c r="C236" s="146" t="s">
        <v>485</v>
      </c>
      <c r="D236" s="146" t="s">
        <v>274</v>
      </c>
      <c r="E236" s="147" t="s">
        <v>486</v>
      </c>
      <c r="F236" s="148" t="s">
        <v>487</v>
      </c>
      <c r="G236" s="149" t="s">
        <v>277</v>
      </c>
      <c r="H236" s="150">
        <v>55</v>
      </c>
      <c r="I236" s="151"/>
      <c r="J236" s="152">
        <f>ROUND(I236*H236,2)</f>
        <v>0</v>
      </c>
      <c r="K236" s="153"/>
      <c r="L236" s="28"/>
      <c r="M236" s="154" t="s">
        <v>1</v>
      </c>
      <c r="N236" s="115" t="s">
        <v>38</v>
      </c>
      <c r="P236" s="155">
        <f>O236*H236</f>
        <v>0</v>
      </c>
      <c r="Q236" s="155">
        <v>2.9999999999999997E-4</v>
      </c>
      <c r="R236" s="155">
        <f>Q236*H236</f>
        <v>1.6499999999999997E-2</v>
      </c>
      <c r="S236" s="155">
        <v>0</v>
      </c>
      <c r="T236" s="156">
        <f>S236*H236</f>
        <v>0</v>
      </c>
      <c r="AR236" s="157" t="s">
        <v>348</v>
      </c>
      <c r="AT236" s="157" t="s">
        <v>274</v>
      </c>
      <c r="AU236" s="157" t="s">
        <v>82</v>
      </c>
      <c r="AY236" s="13" t="s">
        <v>271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3" t="s">
        <v>80</v>
      </c>
      <c r="BK236" s="158">
        <f>ROUND(I236*H236,2)</f>
        <v>0</v>
      </c>
      <c r="BL236" s="13" t="s">
        <v>348</v>
      </c>
      <c r="BM236" s="157" t="s">
        <v>488</v>
      </c>
    </row>
    <row r="237" spans="2:65" s="1" customFormat="1" ht="19.2">
      <c r="B237" s="28"/>
      <c r="D237" s="159" t="s">
        <v>280</v>
      </c>
      <c r="F237" s="160" t="s">
        <v>489</v>
      </c>
      <c r="I237" s="119"/>
      <c r="L237" s="28"/>
      <c r="M237" s="161"/>
      <c r="T237" s="52"/>
      <c r="AT237" s="13" t="s">
        <v>280</v>
      </c>
      <c r="AU237" s="13" t="s">
        <v>82</v>
      </c>
    </row>
    <row r="238" spans="2:65" s="1" customFormat="1" ht="16.5" customHeight="1">
      <c r="B238" s="28"/>
      <c r="C238" s="162" t="s">
        <v>490</v>
      </c>
      <c r="D238" s="162" t="s">
        <v>335</v>
      </c>
      <c r="E238" s="163" t="s">
        <v>491</v>
      </c>
      <c r="F238" s="164" t="s">
        <v>492</v>
      </c>
      <c r="G238" s="165" t="s">
        <v>412</v>
      </c>
      <c r="H238" s="166">
        <v>30</v>
      </c>
      <c r="I238" s="167"/>
      <c r="J238" s="168">
        <f>ROUND(I238*H238,2)</f>
        <v>0</v>
      </c>
      <c r="K238" s="169"/>
      <c r="L238" s="170"/>
      <c r="M238" s="171" t="s">
        <v>1</v>
      </c>
      <c r="N238" s="172" t="s">
        <v>38</v>
      </c>
      <c r="P238" s="155">
        <f>O238*H238</f>
        <v>0</v>
      </c>
      <c r="Q238" s="155">
        <v>2.2000000000000001E-4</v>
      </c>
      <c r="R238" s="155">
        <f>Q238*H238</f>
        <v>6.6E-3</v>
      </c>
      <c r="S238" s="155">
        <v>0</v>
      </c>
      <c r="T238" s="156">
        <f>S238*H238</f>
        <v>0</v>
      </c>
      <c r="AR238" s="157" t="s">
        <v>373</v>
      </c>
      <c r="AT238" s="157" t="s">
        <v>335</v>
      </c>
      <c r="AU238" s="157" t="s">
        <v>82</v>
      </c>
      <c r="AY238" s="13" t="s">
        <v>271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3" t="s">
        <v>80</v>
      </c>
      <c r="BK238" s="158">
        <f>ROUND(I238*H238,2)</f>
        <v>0</v>
      </c>
      <c r="BL238" s="13" t="s">
        <v>348</v>
      </c>
      <c r="BM238" s="157" t="s">
        <v>493</v>
      </c>
    </row>
    <row r="239" spans="2:65" s="1" customFormat="1" ht="10.199999999999999">
      <c r="B239" s="28"/>
      <c r="D239" s="159" t="s">
        <v>280</v>
      </c>
      <c r="F239" s="160" t="s">
        <v>492</v>
      </c>
      <c r="I239" s="119"/>
      <c r="L239" s="28"/>
      <c r="M239" s="161"/>
      <c r="T239" s="52"/>
      <c r="AT239" s="13" t="s">
        <v>280</v>
      </c>
      <c r="AU239" s="13" t="s">
        <v>82</v>
      </c>
    </row>
    <row r="240" spans="2:65" s="1" customFormat="1" ht="24.15" customHeight="1">
      <c r="B240" s="28"/>
      <c r="C240" s="146" t="s">
        <v>494</v>
      </c>
      <c r="D240" s="146" t="s">
        <v>274</v>
      </c>
      <c r="E240" s="147" t="s">
        <v>495</v>
      </c>
      <c r="F240" s="148" t="s">
        <v>496</v>
      </c>
      <c r="G240" s="149" t="s">
        <v>412</v>
      </c>
      <c r="H240" s="150">
        <v>21</v>
      </c>
      <c r="I240" s="151"/>
      <c r="J240" s="152">
        <f>ROUND(I240*H240,2)</f>
        <v>0</v>
      </c>
      <c r="K240" s="153"/>
      <c r="L240" s="28"/>
      <c r="M240" s="154" t="s">
        <v>1</v>
      </c>
      <c r="N240" s="115" t="s">
        <v>38</v>
      </c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AR240" s="157" t="s">
        <v>348</v>
      </c>
      <c r="AT240" s="157" t="s">
        <v>274</v>
      </c>
      <c r="AU240" s="157" t="s">
        <v>82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497</v>
      </c>
    </row>
    <row r="241" spans="2:65" s="1" customFormat="1" ht="10.199999999999999">
      <c r="B241" s="28"/>
      <c r="D241" s="159" t="s">
        <v>280</v>
      </c>
      <c r="F241" s="160" t="s">
        <v>498</v>
      </c>
      <c r="I241" s="119"/>
      <c r="L241" s="28"/>
      <c r="M241" s="161"/>
      <c r="T241" s="52"/>
      <c r="AT241" s="13" t="s">
        <v>280</v>
      </c>
      <c r="AU241" s="13" t="s">
        <v>82</v>
      </c>
    </row>
    <row r="242" spans="2:65" s="1" customFormat="1" ht="16.5" customHeight="1">
      <c r="B242" s="28"/>
      <c r="C242" s="146" t="s">
        <v>499</v>
      </c>
      <c r="D242" s="146" t="s">
        <v>274</v>
      </c>
      <c r="E242" s="147" t="s">
        <v>500</v>
      </c>
      <c r="F242" s="148" t="s">
        <v>501</v>
      </c>
      <c r="G242" s="149" t="s">
        <v>412</v>
      </c>
      <c r="H242" s="150">
        <v>30</v>
      </c>
      <c r="I242" s="151"/>
      <c r="J242" s="152">
        <f>ROUND(I242*H242,2)</f>
        <v>0</v>
      </c>
      <c r="K242" s="153"/>
      <c r="L242" s="28"/>
      <c r="M242" s="154" t="s">
        <v>1</v>
      </c>
      <c r="N242" s="115" t="s">
        <v>38</v>
      </c>
      <c r="P242" s="155">
        <f>O242*H242</f>
        <v>0</v>
      </c>
      <c r="Q242" s="155">
        <v>1.0000000000000001E-5</v>
      </c>
      <c r="R242" s="155">
        <f>Q242*H242</f>
        <v>3.0000000000000003E-4</v>
      </c>
      <c r="S242" s="155">
        <v>0</v>
      </c>
      <c r="T242" s="156">
        <f>S242*H242</f>
        <v>0</v>
      </c>
      <c r="AR242" s="157" t="s">
        <v>348</v>
      </c>
      <c r="AT242" s="157" t="s">
        <v>274</v>
      </c>
      <c r="AU242" s="157" t="s">
        <v>82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348</v>
      </c>
      <c r="BM242" s="157" t="s">
        <v>502</v>
      </c>
    </row>
    <row r="243" spans="2:65" s="1" customFormat="1" ht="10.199999999999999">
      <c r="B243" s="28"/>
      <c r="D243" s="159" t="s">
        <v>280</v>
      </c>
      <c r="F243" s="160" t="s">
        <v>503</v>
      </c>
      <c r="I243" s="119"/>
      <c r="L243" s="28"/>
      <c r="M243" s="161"/>
      <c r="T243" s="52"/>
      <c r="AT243" s="13" t="s">
        <v>280</v>
      </c>
      <c r="AU243" s="13" t="s">
        <v>82</v>
      </c>
    </row>
    <row r="244" spans="2:65" s="1" customFormat="1" ht="24.15" customHeight="1">
      <c r="B244" s="28"/>
      <c r="C244" s="146" t="s">
        <v>504</v>
      </c>
      <c r="D244" s="146" t="s">
        <v>274</v>
      </c>
      <c r="E244" s="147" t="s">
        <v>505</v>
      </c>
      <c r="F244" s="148" t="s">
        <v>506</v>
      </c>
      <c r="G244" s="149" t="s">
        <v>277</v>
      </c>
      <c r="H244" s="150">
        <v>55</v>
      </c>
      <c r="I244" s="151"/>
      <c r="J244" s="152">
        <f>ROUND(I244*H244,2)</f>
        <v>0</v>
      </c>
      <c r="K244" s="153"/>
      <c r="L244" s="28"/>
      <c r="M244" s="154" t="s">
        <v>1</v>
      </c>
      <c r="N244" s="115" t="s">
        <v>38</v>
      </c>
      <c r="P244" s="155">
        <f>O244*H244</f>
        <v>0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AR244" s="157" t="s">
        <v>348</v>
      </c>
      <c r="AT244" s="157" t="s">
        <v>274</v>
      </c>
      <c r="AU244" s="157" t="s">
        <v>82</v>
      </c>
      <c r="AY244" s="13" t="s">
        <v>271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3" t="s">
        <v>80</v>
      </c>
      <c r="BK244" s="158">
        <f>ROUND(I244*H244,2)</f>
        <v>0</v>
      </c>
      <c r="BL244" s="13" t="s">
        <v>348</v>
      </c>
      <c r="BM244" s="157" t="s">
        <v>507</v>
      </c>
    </row>
    <row r="245" spans="2:65" s="1" customFormat="1" ht="19.2">
      <c r="B245" s="28"/>
      <c r="D245" s="159" t="s">
        <v>280</v>
      </c>
      <c r="F245" s="160" t="s">
        <v>508</v>
      </c>
      <c r="I245" s="119"/>
      <c r="L245" s="28"/>
      <c r="M245" s="161"/>
      <c r="T245" s="52"/>
      <c r="AT245" s="13" t="s">
        <v>280</v>
      </c>
      <c r="AU245" s="13" t="s">
        <v>82</v>
      </c>
    </row>
    <row r="246" spans="2:65" s="11" customFormat="1" ht="22.8" customHeight="1">
      <c r="B246" s="134"/>
      <c r="D246" s="135" t="s">
        <v>72</v>
      </c>
      <c r="E246" s="144" t="s">
        <v>509</v>
      </c>
      <c r="F246" s="144" t="s">
        <v>510</v>
      </c>
      <c r="I246" s="137"/>
      <c r="J246" s="145">
        <f>BK246</f>
        <v>0</v>
      </c>
      <c r="L246" s="134"/>
      <c r="M246" s="139"/>
      <c r="P246" s="140">
        <f>SUM(P247:P258)</f>
        <v>0</v>
      </c>
      <c r="R246" s="140">
        <f>SUM(R247:R258)</f>
        <v>4.9010000000000005E-2</v>
      </c>
      <c r="T246" s="141">
        <f>SUM(T247:T258)</f>
        <v>0.20375000000000001</v>
      </c>
      <c r="AR246" s="135" t="s">
        <v>82</v>
      </c>
      <c r="AT246" s="142" t="s">
        <v>72</v>
      </c>
      <c r="AU246" s="142" t="s">
        <v>80</v>
      </c>
      <c r="AY246" s="135" t="s">
        <v>271</v>
      </c>
      <c r="BK246" s="143">
        <f>SUM(BK247:BK258)</f>
        <v>0</v>
      </c>
    </row>
    <row r="247" spans="2:65" s="1" customFormat="1" ht="16.5" customHeight="1">
      <c r="B247" s="28"/>
      <c r="C247" s="146" t="s">
        <v>511</v>
      </c>
      <c r="D247" s="146" t="s">
        <v>274</v>
      </c>
      <c r="E247" s="147" t="s">
        <v>512</v>
      </c>
      <c r="F247" s="148" t="s">
        <v>513</v>
      </c>
      <c r="G247" s="149" t="s">
        <v>277</v>
      </c>
      <c r="H247" s="150">
        <v>2.5</v>
      </c>
      <c r="I247" s="151"/>
      <c r="J247" s="152">
        <f>ROUND(I247*H247,2)</f>
        <v>0</v>
      </c>
      <c r="K247" s="153"/>
      <c r="L247" s="28"/>
      <c r="M247" s="154" t="s">
        <v>1</v>
      </c>
      <c r="N247" s="115" t="s">
        <v>38</v>
      </c>
      <c r="P247" s="155">
        <f>O247*H247</f>
        <v>0</v>
      </c>
      <c r="Q247" s="155">
        <v>2.9999999999999997E-4</v>
      </c>
      <c r="R247" s="155">
        <f>Q247*H247</f>
        <v>7.4999999999999991E-4</v>
      </c>
      <c r="S247" s="155">
        <v>0</v>
      </c>
      <c r="T247" s="156">
        <f>S247*H247</f>
        <v>0</v>
      </c>
      <c r="AR247" s="157" t="s">
        <v>348</v>
      </c>
      <c r="AT247" s="157" t="s">
        <v>274</v>
      </c>
      <c r="AU247" s="157" t="s">
        <v>82</v>
      </c>
      <c r="AY247" s="13" t="s">
        <v>271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3" t="s">
        <v>80</v>
      </c>
      <c r="BK247" s="158">
        <f>ROUND(I247*H247,2)</f>
        <v>0</v>
      </c>
      <c r="BL247" s="13" t="s">
        <v>348</v>
      </c>
      <c r="BM247" s="157" t="s">
        <v>514</v>
      </c>
    </row>
    <row r="248" spans="2:65" s="1" customFormat="1" ht="19.2">
      <c r="B248" s="28"/>
      <c r="D248" s="159" t="s">
        <v>280</v>
      </c>
      <c r="F248" s="160" t="s">
        <v>515</v>
      </c>
      <c r="I248" s="119"/>
      <c r="L248" s="28"/>
      <c r="M248" s="161"/>
      <c r="T248" s="52"/>
      <c r="AT248" s="13" t="s">
        <v>280</v>
      </c>
      <c r="AU248" s="13" t="s">
        <v>82</v>
      </c>
    </row>
    <row r="249" spans="2:65" s="1" customFormat="1" ht="24.15" customHeight="1">
      <c r="B249" s="28"/>
      <c r="C249" s="146" t="s">
        <v>516</v>
      </c>
      <c r="D249" s="146" t="s">
        <v>274</v>
      </c>
      <c r="E249" s="147" t="s">
        <v>517</v>
      </c>
      <c r="F249" s="148" t="s">
        <v>518</v>
      </c>
      <c r="G249" s="149" t="s">
        <v>277</v>
      </c>
      <c r="H249" s="150">
        <v>2.5</v>
      </c>
      <c r="I249" s="151"/>
      <c r="J249" s="152">
        <f>ROUND(I249*H249,2)</f>
        <v>0</v>
      </c>
      <c r="K249" s="153"/>
      <c r="L249" s="28"/>
      <c r="M249" s="154" t="s">
        <v>1</v>
      </c>
      <c r="N249" s="115" t="s">
        <v>38</v>
      </c>
      <c r="P249" s="155">
        <f>O249*H249</f>
        <v>0</v>
      </c>
      <c r="Q249" s="155">
        <v>0</v>
      </c>
      <c r="R249" s="155">
        <f>Q249*H249</f>
        <v>0</v>
      </c>
      <c r="S249" s="155">
        <v>8.1500000000000003E-2</v>
      </c>
      <c r="T249" s="156">
        <f>S249*H249</f>
        <v>0.20375000000000001</v>
      </c>
      <c r="AR249" s="157" t="s">
        <v>348</v>
      </c>
      <c r="AT249" s="157" t="s">
        <v>274</v>
      </c>
      <c r="AU249" s="157" t="s">
        <v>82</v>
      </c>
      <c r="AY249" s="13" t="s">
        <v>271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3" t="s">
        <v>80</v>
      </c>
      <c r="BK249" s="158">
        <f>ROUND(I249*H249,2)</f>
        <v>0</v>
      </c>
      <c r="BL249" s="13" t="s">
        <v>348</v>
      </c>
      <c r="BM249" s="157" t="s">
        <v>519</v>
      </c>
    </row>
    <row r="250" spans="2:65" s="1" customFormat="1" ht="10.199999999999999">
      <c r="B250" s="28"/>
      <c r="D250" s="159" t="s">
        <v>280</v>
      </c>
      <c r="F250" s="160" t="s">
        <v>520</v>
      </c>
      <c r="I250" s="119"/>
      <c r="L250" s="28"/>
      <c r="M250" s="161"/>
      <c r="T250" s="52"/>
      <c r="AT250" s="13" t="s">
        <v>280</v>
      </c>
      <c r="AU250" s="13" t="s">
        <v>82</v>
      </c>
    </row>
    <row r="251" spans="2:65" s="1" customFormat="1" ht="33" customHeight="1">
      <c r="B251" s="28"/>
      <c r="C251" s="146" t="s">
        <v>521</v>
      </c>
      <c r="D251" s="146" t="s">
        <v>274</v>
      </c>
      <c r="E251" s="147" t="s">
        <v>522</v>
      </c>
      <c r="F251" s="148" t="s">
        <v>523</v>
      </c>
      <c r="G251" s="149" t="s">
        <v>277</v>
      </c>
      <c r="H251" s="150">
        <v>2.5</v>
      </c>
      <c r="I251" s="151"/>
      <c r="J251" s="152">
        <f>ROUND(I251*H251,2)</f>
        <v>0</v>
      </c>
      <c r="K251" s="153"/>
      <c r="L251" s="28"/>
      <c r="M251" s="154" t="s">
        <v>1</v>
      </c>
      <c r="N251" s="115" t="s">
        <v>38</v>
      </c>
      <c r="P251" s="155">
        <f>O251*H251</f>
        <v>0</v>
      </c>
      <c r="Q251" s="155">
        <v>5.4799999999999996E-3</v>
      </c>
      <c r="R251" s="155">
        <f>Q251*H251</f>
        <v>1.3699999999999999E-2</v>
      </c>
      <c r="S251" s="155">
        <v>0</v>
      </c>
      <c r="T251" s="156">
        <f>S251*H251</f>
        <v>0</v>
      </c>
      <c r="AR251" s="157" t="s">
        <v>348</v>
      </c>
      <c r="AT251" s="157" t="s">
        <v>274</v>
      </c>
      <c r="AU251" s="157" t="s">
        <v>82</v>
      </c>
      <c r="AY251" s="13" t="s">
        <v>271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3" t="s">
        <v>80</v>
      </c>
      <c r="BK251" s="158">
        <f>ROUND(I251*H251,2)</f>
        <v>0</v>
      </c>
      <c r="BL251" s="13" t="s">
        <v>348</v>
      </c>
      <c r="BM251" s="157" t="s">
        <v>524</v>
      </c>
    </row>
    <row r="252" spans="2:65" s="1" customFormat="1" ht="19.2">
      <c r="B252" s="28"/>
      <c r="D252" s="159" t="s">
        <v>280</v>
      </c>
      <c r="F252" s="160" t="s">
        <v>525</v>
      </c>
      <c r="I252" s="119"/>
      <c r="L252" s="28"/>
      <c r="M252" s="161"/>
      <c r="T252" s="52"/>
      <c r="AT252" s="13" t="s">
        <v>280</v>
      </c>
      <c r="AU252" s="13" t="s">
        <v>82</v>
      </c>
    </row>
    <row r="253" spans="2:65" s="1" customFormat="1" ht="33" customHeight="1">
      <c r="B253" s="28"/>
      <c r="C253" s="162" t="s">
        <v>526</v>
      </c>
      <c r="D253" s="162" t="s">
        <v>335</v>
      </c>
      <c r="E253" s="163" t="s">
        <v>527</v>
      </c>
      <c r="F253" s="164" t="s">
        <v>528</v>
      </c>
      <c r="G253" s="165" t="s">
        <v>277</v>
      </c>
      <c r="H253" s="166">
        <v>2.7</v>
      </c>
      <c r="I253" s="167"/>
      <c r="J253" s="168">
        <f>ROUND(I253*H253,2)</f>
        <v>0</v>
      </c>
      <c r="K253" s="169"/>
      <c r="L253" s="170"/>
      <c r="M253" s="171" t="s">
        <v>1</v>
      </c>
      <c r="N253" s="172" t="s">
        <v>38</v>
      </c>
      <c r="P253" s="155">
        <f>O253*H253</f>
        <v>0</v>
      </c>
      <c r="Q253" s="155">
        <v>1.2800000000000001E-2</v>
      </c>
      <c r="R253" s="155">
        <f>Q253*H253</f>
        <v>3.4560000000000007E-2</v>
      </c>
      <c r="S253" s="155">
        <v>0</v>
      </c>
      <c r="T253" s="156">
        <f>S253*H253</f>
        <v>0</v>
      </c>
      <c r="AR253" s="157" t="s">
        <v>373</v>
      </c>
      <c r="AT253" s="157" t="s">
        <v>335</v>
      </c>
      <c r="AU253" s="157" t="s">
        <v>82</v>
      </c>
      <c r="AY253" s="13" t="s">
        <v>271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3" t="s">
        <v>80</v>
      </c>
      <c r="BK253" s="158">
        <f>ROUND(I253*H253,2)</f>
        <v>0</v>
      </c>
      <c r="BL253" s="13" t="s">
        <v>348</v>
      </c>
      <c r="BM253" s="157" t="s">
        <v>529</v>
      </c>
    </row>
    <row r="254" spans="2:65" s="1" customFormat="1" ht="19.2">
      <c r="B254" s="28"/>
      <c r="D254" s="159" t="s">
        <v>280</v>
      </c>
      <c r="F254" s="160" t="s">
        <v>528</v>
      </c>
      <c r="I254" s="119"/>
      <c r="L254" s="28"/>
      <c r="M254" s="161"/>
      <c r="T254" s="52"/>
      <c r="AT254" s="13" t="s">
        <v>280</v>
      </c>
      <c r="AU254" s="13" t="s">
        <v>82</v>
      </c>
    </row>
    <row r="255" spans="2:65" s="1" customFormat="1" ht="37.799999999999997" customHeight="1">
      <c r="B255" s="28"/>
      <c r="C255" s="146" t="s">
        <v>530</v>
      </c>
      <c r="D255" s="146" t="s">
        <v>274</v>
      </c>
      <c r="E255" s="147" t="s">
        <v>531</v>
      </c>
      <c r="F255" s="148" t="s">
        <v>532</v>
      </c>
      <c r="G255" s="149" t="s">
        <v>277</v>
      </c>
      <c r="H255" s="150">
        <v>2.5</v>
      </c>
      <c r="I255" s="151"/>
      <c r="J255" s="152">
        <f>ROUND(I255*H255,2)</f>
        <v>0</v>
      </c>
      <c r="K255" s="153"/>
      <c r="L255" s="28"/>
      <c r="M255" s="154" t="s">
        <v>1</v>
      </c>
      <c r="N255" s="115" t="s">
        <v>38</v>
      </c>
      <c r="P255" s="155">
        <f>O255*H255</f>
        <v>0</v>
      </c>
      <c r="Q255" s="155">
        <v>0</v>
      </c>
      <c r="R255" s="155">
        <f>Q255*H255</f>
        <v>0</v>
      </c>
      <c r="S255" s="155">
        <v>0</v>
      </c>
      <c r="T255" s="156">
        <f>S255*H255</f>
        <v>0</v>
      </c>
      <c r="AR255" s="157" t="s">
        <v>348</v>
      </c>
      <c r="AT255" s="157" t="s">
        <v>274</v>
      </c>
      <c r="AU255" s="157" t="s">
        <v>82</v>
      </c>
      <c r="AY255" s="13" t="s">
        <v>271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3" t="s">
        <v>80</v>
      </c>
      <c r="BK255" s="158">
        <f>ROUND(I255*H255,2)</f>
        <v>0</v>
      </c>
      <c r="BL255" s="13" t="s">
        <v>348</v>
      </c>
      <c r="BM255" s="157" t="s">
        <v>533</v>
      </c>
    </row>
    <row r="256" spans="2:65" s="1" customFormat="1" ht="28.8">
      <c r="B256" s="28"/>
      <c r="D256" s="159" t="s">
        <v>280</v>
      </c>
      <c r="F256" s="160" t="s">
        <v>534</v>
      </c>
      <c r="I256" s="119"/>
      <c r="L256" s="28"/>
      <c r="M256" s="161"/>
      <c r="T256" s="52"/>
      <c r="AT256" s="13" t="s">
        <v>280</v>
      </c>
      <c r="AU256" s="13" t="s">
        <v>82</v>
      </c>
    </row>
    <row r="257" spans="2:65" s="1" customFormat="1" ht="16.5" customHeight="1">
      <c r="B257" s="28"/>
      <c r="C257" s="146" t="s">
        <v>535</v>
      </c>
      <c r="D257" s="146" t="s">
        <v>274</v>
      </c>
      <c r="E257" s="147" t="s">
        <v>536</v>
      </c>
      <c r="F257" s="148" t="s">
        <v>537</v>
      </c>
      <c r="G257" s="149" t="s">
        <v>277</v>
      </c>
      <c r="H257" s="150">
        <v>2.5</v>
      </c>
      <c r="I257" s="151"/>
      <c r="J257" s="152">
        <f>ROUND(I257*H257,2)</f>
        <v>0</v>
      </c>
      <c r="K257" s="153"/>
      <c r="L257" s="28"/>
      <c r="M257" s="154" t="s">
        <v>1</v>
      </c>
      <c r="N257" s="115" t="s">
        <v>38</v>
      </c>
      <c r="P257" s="155">
        <f>O257*H257</f>
        <v>0</v>
      </c>
      <c r="Q257" s="155">
        <v>0</v>
      </c>
      <c r="R257" s="155">
        <f>Q257*H257</f>
        <v>0</v>
      </c>
      <c r="S257" s="155">
        <v>0</v>
      </c>
      <c r="T257" s="156">
        <f>S257*H257</f>
        <v>0</v>
      </c>
      <c r="AR257" s="157" t="s">
        <v>306</v>
      </c>
      <c r="AT257" s="157" t="s">
        <v>274</v>
      </c>
      <c r="AU257" s="157" t="s">
        <v>82</v>
      </c>
      <c r="AY257" s="13" t="s">
        <v>271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3" t="s">
        <v>80</v>
      </c>
      <c r="BK257" s="158">
        <f>ROUND(I257*H257,2)</f>
        <v>0</v>
      </c>
      <c r="BL257" s="13" t="s">
        <v>306</v>
      </c>
      <c r="BM257" s="157" t="s">
        <v>538</v>
      </c>
    </row>
    <row r="258" spans="2:65" s="1" customFormat="1" ht="10.199999999999999">
      <c r="B258" s="28"/>
      <c r="D258" s="159" t="s">
        <v>280</v>
      </c>
      <c r="F258" s="160" t="s">
        <v>537</v>
      </c>
      <c r="I258" s="119"/>
      <c r="L258" s="28"/>
      <c r="M258" s="161"/>
      <c r="T258" s="52"/>
      <c r="AT258" s="13" t="s">
        <v>280</v>
      </c>
      <c r="AU258" s="13" t="s">
        <v>82</v>
      </c>
    </row>
    <row r="259" spans="2:65" s="11" customFormat="1" ht="22.8" customHeight="1">
      <c r="B259" s="134"/>
      <c r="D259" s="135" t="s">
        <v>72</v>
      </c>
      <c r="E259" s="144" t="s">
        <v>539</v>
      </c>
      <c r="F259" s="144" t="s">
        <v>540</v>
      </c>
      <c r="I259" s="137"/>
      <c r="J259" s="145">
        <f>BK259</f>
        <v>0</v>
      </c>
      <c r="L259" s="134"/>
      <c r="M259" s="139"/>
      <c r="P259" s="140">
        <f>SUM(P260:P275)</f>
        <v>0</v>
      </c>
      <c r="R259" s="140">
        <f>SUM(R260:R275)</f>
        <v>2.7030000000000002E-2</v>
      </c>
      <c r="T259" s="141">
        <f>SUM(T260:T275)</f>
        <v>0</v>
      </c>
      <c r="AR259" s="135" t="s">
        <v>82</v>
      </c>
      <c r="AT259" s="142" t="s">
        <v>72</v>
      </c>
      <c r="AU259" s="142" t="s">
        <v>80</v>
      </c>
      <c r="AY259" s="135" t="s">
        <v>271</v>
      </c>
      <c r="BK259" s="143">
        <f>SUM(BK260:BK275)</f>
        <v>0</v>
      </c>
    </row>
    <row r="260" spans="2:65" s="1" customFormat="1" ht="33" customHeight="1">
      <c r="B260" s="28"/>
      <c r="C260" s="146" t="s">
        <v>541</v>
      </c>
      <c r="D260" s="146" t="s">
        <v>274</v>
      </c>
      <c r="E260" s="147" t="s">
        <v>542</v>
      </c>
      <c r="F260" s="148" t="s">
        <v>543</v>
      </c>
      <c r="G260" s="149" t="s">
        <v>277</v>
      </c>
      <c r="H260" s="150">
        <v>27</v>
      </c>
      <c r="I260" s="151"/>
      <c r="J260" s="152">
        <f>ROUND(I260*H260,2)</f>
        <v>0</v>
      </c>
      <c r="K260" s="153"/>
      <c r="L260" s="28"/>
      <c r="M260" s="154" t="s">
        <v>1</v>
      </c>
      <c r="N260" s="115" t="s">
        <v>38</v>
      </c>
      <c r="P260" s="155">
        <f>O260*H260</f>
        <v>0</v>
      </c>
      <c r="Q260" s="155">
        <v>2.3000000000000001E-4</v>
      </c>
      <c r="R260" s="155">
        <f>Q260*H260</f>
        <v>6.2100000000000002E-3</v>
      </c>
      <c r="S260" s="155">
        <v>0</v>
      </c>
      <c r="T260" s="156">
        <f>S260*H260</f>
        <v>0</v>
      </c>
      <c r="AR260" s="157" t="s">
        <v>348</v>
      </c>
      <c r="AT260" s="157" t="s">
        <v>274</v>
      </c>
      <c r="AU260" s="157" t="s">
        <v>82</v>
      </c>
      <c r="AY260" s="13" t="s">
        <v>271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3" t="s">
        <v>80</v>
      </c>
      <c r="BK260" s="158">
        <f>ROUND(I260*H260,2)</f>
        <v>0</v>
      </c>
      <c r="BL260" s="13" t="s">
        <v>348</v>
      </c>
      <c r="BM260" s="157" t="s">
        <v>544</v>
      </c>
    </row>
    <row r="261" spans="2:65" s="1" customFormat="1" ht="19.2">
      <c r="B261" s="28"/>
      <c r="D261" s="159" t="s">
        <v>280</v>
      </c>
      <c r="F261" s="160" t="s">
        <v>545</v>
      </c>
      <c r="I261" s="119"/>
      <c r="L261" s="28"/>
      <c r="M261" s="161"/>
      <c r="T261" s="52"/>
      <c r="AT261" s="13" t="s">
        <v>280</v>
      </c>
      <c r="AU261" s="13" t="s">
        <v>82</v>
      </c>
    </row>
    <row r="262" spans="2:65" s="1" customFormat="1" ht="24.15" customHeight="1">
      <c r="B262" s="28"/>
      <c r="C262" s="146" t="s">
        <v>546</v>
      </c>
      <c r="D262" s="146" t="s">
        <v>274</v>
      </c>
      <c r="E262" s="147" t="s">
        <v>547</v>
      </c>
      <c r="F262" s="148" t="s">
        <v>548</v>
      </c>
      <c r="G262" s="149" t="s">
        <v>277</v>
      </c>
      <c r="H262" s="150">
        <v>27</v>
      </c>
      <c r="I262" s="151"/>
      <c r="J262" s="152">
        <f>ROUND(I262*H262,2)</f>
        <v>0</v>
      </c>
      <c r="K262" s="153"/>
      <c r="L262" s="28"/>
      <c r="M262" s="154" t="s">
        <v>1</v>
      </c>
      <c r="N262" s="115" t="s">
        <v>38</v>
      </c>
      <c r="P262" s="155">
        <f>O262*H262</f>
        <v>0</v>
      </c>
      <c r="Q262" s="155">
        <v>0</v>
      </c>
      <c r="R262" s="155">
        <f>Q262*H262</f>
        <v>0</v>
      </c>
      <c r="S262" s="155">
        <v>0</v>
      </c>
      <c r="T262" s="156">
        <f>S262*H262</f>
        <v>0</v>
      </c>
      <c r="AR262" s="157" t="s">
        <v>348</v>
      </c>
      <c r="AT262" s="157" t="s">
        <v>274</v>
      </c>
      <c r="AU262" s="157" t="s">
        <v>82</v>
      </c>
      <c r="AY262" s="13" t="s">
        <v>271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3" t="s">
        <v>80</v>
      </c>
      <c r="BK262" s="158">
        <f>ROUND(I262*H262,2)</f>
        <v>0</v>
      </c>
      <c r="BL262" s="13" t="s">
        <v>348</v>
      </c>
      <c r="BM262" s="157" t="s">
        <v>549</v>
      </c>
    </row>
    <row r="263" spans="2:65" s="1" customFormat="1" ht="19.2">
      <c r="B263" s="28"/>
      <c r="D263" s="159" t="s">
        <v>280</v>
      </c>
      <c r="F263" s="160" t="s">
        <v>550</v>
      </c>
      <c r="I263" s="119"/>
      <c r="L263" s="28"/>
      <c r="M263" s="161"/>
      <c r="T263" s="52"/>
      <c r="AT263" s="13" t="s">
        <v>280</v>
      </c>
      <c r="AU263" s="13" t="s">
        <v>82</v>
      </c>
    </row>
    <row r="264" spans="2:65" s="1" customFormat="1" ht="24.15" customHeight="1">
      <c r="B264" s="28"/>
      <c r="C264" s="146" t="s">
        <v>551</v>
      </c>
      <c r="D264" s="146" t="s">
        <v>274</v>
      </c>
      <c r="E264" s="147" t="s">
        <v>552</v>
      </c>
      <c r="F264" s="148" t="s">
        <v>553</v>
      </c>
      <c r="G264" s="149" t="s">
        <v>412</v>
      </c>
      <c r="H264" s="150">
        <v>16</v>
      </c>
      <c r="I264" s="151"/>
      <c r="J264" s="152">
        <f>ROUND(I264*H264,2)</f>
        <v>0</v>
      </c>
      <c r="K264" s="153"/>
      <c r="L264" s="28"/>
      <c r="M264" s="154" t="s">
        <v>1</v>
      </c>
      <c r="N264" s="115" t="s">
        <v>38</v>
      </c>
      <c r="P264" s="155">
        <f>O264*H264</f>
        <v>0</v>
      </c>
      <c r="Q264" s="155">
        <v>2.0000000000000002E-5</v>
      </c>
      <c r="R264" s="155">
        <f>Q264*H264</f>
        <v>3.2000000000000003E-4</v>
      </c>
      <c r="S264" s="155">
        <v>0</v>
      </c>
      <c r="T264" s="156">
        <f>S264*H264</f>
        <v>0</v>
      </c>
      <c r="AR264" s="157" t="s">
        <v>348</v>
      </c>
      <c r="AT264" s="157" t="s">
        <v>274</v>
      </c>
      <c r="AU264" s="157" t="s">
        <v>82</v>
      </c>
      <c r="AY264" s="13" t="s">
        <v>271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3" t="s">
        <v>80</v>
      </c>
      <c r="BK264" s="158">
        <f>ROUND(I264*H264,2)</f>
        <v>0</v>
      </c>
      <c r="BL264" s="13" t="s">
        <v>348</v>
      </c>
      <c r="BM264" s="157" t="s">
        <v>554</v>
      </c>
    </row>
    <row r="265" spans="2:65" s="1" customFormat="1" ht="28.8">
      <c r="B265" s="28"/>
      <c r="D265" s="159" t="s">
        <v>280</v>
      </c>
      <c r="F265" s="160" t="s">
        <v>555</v>
      </c>
      <c r="I265" s="119"/>
      <c r="L265" s="28"/>
      <c r="M265" s="161"/>
      <c r="T265" s="52"/>
      <c r="AT265" s="13" t="s">
        <v>280</v>
      </c>
      <c r="AU265" s="13" t="s">
        <v>82</v>
      </c>
    </row>
    <row r="266" spans="2:65" s="1" customFormat="1" ht="24.15" customHeight="1">
      <c r="B266" s="28"/>
      <c r="C266" s="146" t="s">
        <v>556</v>
      </c>
      <c r="D266" s="146" t="s">
        <v>274</v>
      </c>
      <c r="E266" s="147" t="s">
        <v>557</v>
      </c>
      <c r="F266" s="148" t="s">
        <v>558</v>
      </c>
      <c r="G266" s="149" t="s">
        <v>277</v>
      </c>
      <c r="H266" s="150">
        <v>27</v>
      </c>
      <c r="I266" s="151"/>
      <c r="J266" s="152">
        <f>ROUND(I266*H266,2)</f>
        <v>0</v>
      </c>
      <c r="K266" s="153"/>
      <c r="L266" s="28"/>
      <c r="M266" s="154" t="s">
        <v>1</v>
      </c>
      <c r="N266" s="115" t="s">
        <v>38</v>
      </c>
      <c r="P266" s="155">
        <f>O266*H266</f>
        <v>0</v>
      </c>
      <c r="Q266" s="155">
        <v>4.0999999999999999E-4</v>
      </c>
      <c r="R266" s="155">
        <f>Q266*H266</f>
        <v>1.107E-2</v>
      </c>
      <c r="S266" s="155">
        <v>0</v>
      </c>
      <c r="T266" s="156">
        <f>S266*H266</f>
        <v>0</v>
      </c>
      <c r="AR266" s="157" t="s">
        <v>348</v>
      </c>
      <c r="AT266" s="157" t="s">
        <v>274</v>
      </c>
      <c r="AU266" s="157" t="s">
        <v>82</v>
      </c>
      <c r="AY266" s="13" t="s">
        <v>271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3" t="s">
        <v>80</v>
      </c>
      <c r="BK266" s="158">
        <f>ROUND(I266*H266,2)</f>
        <v>0</v>
      </c>
      <c r="BL266" s="13" t="s">
        <v>348</v>
      </c>
      <c r="BM266" s="157" t="s">
        <v>559</v>
      </c>
    </row>
    <row r="267" spans="2:65" s="1" customFormat="1" ht="19.2">
      <c r="B267" s="28"/>
      <c r="D267" s="159" t="s">
        <v>280</v>
      </c>
      <c r="F267" s="160" t="s">
        <v>560</v>
      </c>
      <c r="I267" s="119"/>
      <c r="L267" s="28"/>
      <c r="M267" s="161"/>
      <c r="T267" s="52"/>
      <c r="AT267" s="13" t="s">
        <v>280</v>
      </c>
      <c r="AU267" s="13" t="s">
        <v>82</v>
      </c>
    </row>
    <row r="268" spans="2:65" s="1" customFormat="1" ht="24.15" customHeight="1">
      <c r="B268" s="28"/>
      <c r="C268" s="146" t="s">
        <v>561</v>
      </c>
      <c r="D268" s="146" t="s">
        <v>274</v>
      </c>
      <c r="E268" s="147" t="s">
        <v>562</v>
      </c>
      <c r="F268" s="148" t="s">
        <v>563</v>
      </c>
      <c r="G268" s="149" t="s">
        <v>277</v>
      </c>
      <c r="H268" s="150">
        <v>27</v>
      </c>
      <c r="I268" s="151"/>
      <c r="J268" s="152">
        <f>ROUND(I268*H268,2)</f>
        <v>0</v>
      </c>
      <c r="K268" s="153"/>
      <c r="L268" s="28"/>
      <c r="M268" s="154" t="s">
        <v>1</v>
      </c>
      <c r="N268" s="115" t="s">
        <v>38</v>
      </c>
      <c r="P268" s="155">
        <f>O268*H268</f>
        <v>0</v>
      </c>
      <c r="Q268" s="155">
        <v>2.9E-4</v>
      </c>
      <c r="R268" s="155">
        <f>Q268*H268</f>
        <v>7.8300000000000002E-3</v>
      </c>
      <c r="S268" s="155">
        <v>0</v>
      </c>
      <c r="T268" s="156">
        <f>S268*H268</f>
        <v>0</v>
      </c>
      <c r="AR268" s="157" t="s">
        <v>348</v>
      </c>
      <c r="AT268" s="157" t="s">
        <v>274</v>
      </c>
      <c r="AU268" s="157" t="s">
        <v>82</v>
      </c>
      <c r="AY268" s="13" t="s">
        <v>271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3" t="s">
        <v>80</v>
      </c>
      <c r="BK268" s="158">
        <f>ROUND(I268*H268,2)</f>
        <v>0</v>
      </c>
      <c r="BL268" s="13" t="s">
        <v>348</v>
      </c>
      <c r="BM268" s="157" t="s">
        <v>564</v>
      </c>
    </row>
    <row r="269" spans="2:65" s="1" customFormat="1" ht="19.2">
      <c r="B269" s="28"/>
      <c r="D269" s="159" t="s">
        <v>280</v>
      </c>
      <c r="F269" s="160" t="s">
        <v>565</v>
      </c>
      <c r="I269" s="119"/>
      <c r="L269" s="28"/>
      <c r="M269" s="161"/>
      <c r="T269" s="52"/>
      <c r="AT269" s="13" t="s">
        <v>280</v>
      </c>
      <c r="AU269" s="13" t="s">
        <v>82</v>
      </c>
    </row>
    <row r="270" spans="2:65" s="1" customFormat="1" ht="24.15" customHeight="1">
      <c r="B270" s="28"/>
      <c r="C270" s="146" t="s">
        <v>566</v>
      </c>
      <c r="D270" s="146" t="s">
        <v>274</v>
      </c>
      <c r="E270" s="147" t="s">
        <v>567</v>
      </c>
      <c r="F270" s="148" t="s">
        <v>568</v>
      </c>
      <c r="G270" s="149" t="s">
        <v>412</v>
      </c>
      <c r="H270" s="150">
        <v>16</v>
      </c>
      <c r="I270" s="151"/>
      <c r="J270" s="152">
        <f>ROUND(I270*H270,2)</f>
        <v>0</v>
      </c>
      <c r="K270" s="153"/>
      <c r="L270" s="28"/>
      <c r="M270" s="154" t="s">
        <v>1</v>
      </c>
      <c r="N270" s="115" t="s">
        <v>38</v>
      </c>
      <c r="P270" s="155">
        <f>O270*H270</f>
        <v>0</v>
      </c>
      <c r="Q270" s="155">
        <v>4.0000000000000003E-5</v>
      </c>
      <c r="R270" s="155">
        <f>Q270*H270</f>
        <v>6.4000000000000005E-4</v>
      </c>
      <c r="S270" s="155">
        <v>0</v>
      </c>
      <c r="T270" s="156">
        <f>S270*H270</f>
        <v>0</v>
      </c>
      <c r="AR270" s="157" t="s">
        <v>348</v>
      </c>
      <c r="AT270" s="157" t="s">
        <v>274</v>
      </c>
      <c r="AU270" s="157" t="s">
        <v>82</v>
      </c>
      <c r="AY270" s="13" t="s">
        <v>271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3" t="s">
        <v>80</v>
      </c>
      <c r="BK270" s="158">
        <f>ROUND(I270*H270,2)</f>
        <v>0</v>
      </c>
      <c r="BL270" s="13" t="s">
        <v>348</v>
      </c>
      <c r="BM270" s="157" t="s">
        <v>569</v>
      </c>
    </row>
    <row r="271" spans="2:65" s="1" customFormat="1" ht="19.2">
      <c r="B271" s="28"/>
      <c r="D271" s="159" t="s">
        <v>280</v>
      </c>
      <c r="F271" s="160" t="s">
        <v>570</v>
      </c>
      <c r="I271" s="119"/>
      <c r="L271" s="28"/>
      <c r="M271" s="161"/>
      <c r="T271" s="52"/>
      <c r="AT271" s="13" t="s">
        <v>280</v>
      </c>
      <c r="AU271" s="13" t="s">
        <v>82</v>
      </c>
    </row>
    <row r="272" spans="2:65" s="1" customFormat="1" ht="21.75" customHeight="1">
      <c r="B272" s="28"/>
      <c r="C272" s="146" t="s">
        <v>571</v>
      </c>
      <c r="D272" s="146" t="s">
        <v>274</v>
      </c>
      <c r="E272" s="147" t="s">
        <v>572</v>
      </c>
      <c r="F272" s="148" t="s">
        <v>573</v>
      </c>
      <c r="G272" s="149" t="s">
        <v>412</v>
      </c>
      <c r="H272" s="150">
        <v>16</v>
      </c>
      <c r="I272" s="151"/>
      <c r="J272" s="152">
        <f>ROUND(I272*H272,2)</f>
        <v>0</v>
      </c>
      <c r="K272" s="153"/>
      <c r="L272" s="28"/>
      <c r="M272" s="154" t="s">
        <v>1</v>
      </c>
      <c r="N272" s="115" t="s">
        <v>38</v>
      </c>
      <c r="P272" s="155">
        <f>O272*H272</f>
        <v>0</v>
      </c>
      <c r="Q272" s="155">
        <v>6.0000000000000002E-5</v>
      </c>
      <c r="R272" s="155">
        <f>Q272*H272</f>
        <v>9.6000000000000002E-4</v>
      </c>
      <c r="S272" s="155">
        <v>0</v>
      </c>
      <c r="T272" s="156">
        <f>S272*H272</f>
        <v>0</v>
      </c>
      <c r="AR272" s="157" t="s">
        <v>348</v>
      </c>
      <c r="AT272" s="157" t="s">
        <v>274</v>
      </c>
      <c r="AU272" s="157" t="s">
        <v>82</v>
      </c>
      <c r="AY272" s="13" t="s">
        <v>271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3" t="s">
        <v>80</v>
      </c>
      <c r="BK272" s="158">
        <f>ROUND(I272*H272,2)</f>
        <v>0</v>
      </c>
      <c r="BL272" s="13" t="s">
        <v>348</v>
      </c>
      <c r="BM272" s="157" t="s">
        <v>574</v>
      </c>
    </row>
    <row r="273" spans="2:65" s="1" customFormat="1" ht="19.2">
      <c r="B273" s="28"/>
      <c r="D273" s="159" t="s">
        <v>280</v>
      </c>
      <c r="F273" s="160" t="s">
        <v>575</v>
      </c>
      <c r="I273" s="119"/>
      <c r="L273" s="28"/>
      <c r="M273" s="161"/>
      <c r="T273" s="52"/>
      <c r="AT273" s="13" t="s">
        <v>280</v>
      </c>
      <c r="AU273" s="13" t="s">
        <v>82</v>
      </c>
    </row>
    <row r="274" spans="2:65" s="1" customFormat="1" ht="16.5" customHeight="1">
      <c r="B274" s="28"/>
      <c r="C274" s="146" t="s">
        <v>576</v>
      </c>
      <c r="D274" s="146" t="s">
        <v>274</v>
      </c>
      <c r="E274" s="147" t="s">
        <v>577</v>
      </c>
      <c r="F274" s="148" t="s">
        <v>578</v>
      </c>
      <c r="G274" s="149" t="s">
        <v>338</v>
      </c>
      <c r="H274" s="150">
        <v>1</v>
      </c>
      <c r="I274" s="151"/>
      <c r="J274" s="152">
        <f>ROUND(I274*H274,2)</f>
        <v>0</v>
      </c>
      <c r="K274" s="153"/>
      <c r="L274" s="28"/>
      <c r="M274" s="154" t="s">
        <v>1</v>
      </c>
      <c r="N274" s="115" t="s">
        <v>38</v>
      </c>
      <c r="P274" s="155">
        <f>O274*H274</f>
        <v>0</v>
      </c>
      <c r="Q274" s="155">
        <v>0</v>
      </c>
      <c r="R274" s="155">
        <f>Q274*H274</f>
        <v>0</v>
      </c>
      <c r="S274" s="155">
        <v>0</v>
      </c>
      <c r="T274" s="156">
        <f>S274*H274</f>
        <v>0</v>
      </c>
      <c r="AR274" s="157" t="s">
        <v>306</v>
      </c>
      <c r="AT274" s="157" t="s">
        <v>274</v>
      </c>
      <c r="AU274" s="157" t="s">
        <v>82</v>
      </c>
      <c r="AY274" s="13" t="s">
        <v>271</v>
      </c>
      <c r="BE274" s="158">
        <f>IF(N274="základní",J274,0)</f>
        <v>0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3" t="s">
        <v>80</v>
      </c>
      <c r="BK274" s="158">
        <f>ROUND(I274*H274,2)</f>
        <v>0</v>
      </c>
      <c r="BL274" s="13" t="s">
        <v>306</v>
      </c>
      <c r="BM274" s="157" t="s">
        <v>579</v>
      </c>
    </row>
    <row r="275" spans="2:65" s="1" customFormat="1" ht="10.199999999999999">
      <c r="B275" s="28"/>
      <c r="D275" s="159" t="s">
        <v>280</v>
      </c>
      <c r="F275" s="160" t="s">
        <v>578</v>
      </c>
      <c r="I275" s="119"/>
      <c r="L275" s="28"/>
      <c r="M275" s="161"/>
      <c r="T275" s="52"/>
      <c r="AT275" s="13" t="s">
        <v>280</v>
      </c>
      <c r="AU275" s="13" t="s">
        <v>82</v>
      </c>
    </row>
    <row r="276" spans="2:65" s="11" customFormat="1" ht="22.8" customHeight="1">
      <c r="B276" s="134"/>
      <c r="D276" s="135" t="s">
        <v>72</v>
      </c>
      <c r="E276" s="144" t="s">
        <v>580</v>
      </c>
      <c r="F276" s="144" t="s">
        <v>581</v>
      </c>
      <c r="I276" s="137"/>
      <c r="J276" s="145">
        <f>BK276</f>
        <v>0</v>
      </c>
      <c r="L276" s="134"/>
      <c r="M276" s="139"/>
      <c r="P276" s="140">
        <f>SUM(P277:P294)</f>
        <v>0</v>
      </c>
      <c r="R276" s="140">
        <f>SUM(R277:R294)</f>
        <v>0.1512</v>
      </c>
      <c r="T276" s="141">
        <f>SUM(T277:T294)</f>
        <v>3.3480000000000003E-2</v>
      </c>
      <c r="AR276" s="135" t="s">
        <v>82</v>
      </c>
      <c r="AT276" s="142" t="s">
        <v>72</v>
      </c>
      <c r="AU276" s="142" t="s">
        <v>80</v>
      </c>
      <c r="AY276" s="135" t="s">
        <v>271</v>
      </c>
      <c r="BK276" s="143">
        <f>SUM(BK277:BK294)</f>
        <v>0</v>
      </c>
    </row>
    <row r="277" spans="2:65" s="1" customFormat="1" ht="24.15" customHeight="1">
      <c r="B277" s="28"/>
      <c r="C277" s="146" t="s">
        <v>14</v>
      </c>
      <c r="D277" s="146" t="s">
        <v>274</v>
      </c>
      <c r="E277" s="147" t="s">
        <v>582</v>
      </c>
      <c r="F277" s="148" t="s">
        <v>583</v>
      </c>
      <c r="G277" s="149" t="s">
        <v>277</v>
      </c>
      <c r="H277" s="150">
        <v>108</v>
      </c>
      <c r="I277" s="151"/>
      <c r="J277" s="152">
        <f>ROUND(I277*H277,2)</f>
        <v>0</v>
      </c>
      <c r="K277" s="153"/>
      <c r="L277" s="28"/>
      <c r="M277" s="154" t="s">
        <v>1</v>
      </c>
      <c r="N277" s="115" t="s">
        <v>38</v>
      </c>
      <c r="P277" s="155">
        <f>O277*H277</f>
        <v>0</v>
      </c>
      <c r="Q277" s="155">
        <v>0</v>
      </c>
      <c r="R277" s="155">
        <f>Q277*H277</f>
        <v>0</v>
      </c>
      <c r="S277" s="155">
        <v>0</v>
      </c>
      <c r="T277" s="156">
        <f>S277*H277</f>
        <v>0</v>
      </c>
      <c r="AR277" s="157" t="s">
        <v>348</v>
      </c>
      <c r="AT277" s="157" t="s">
        <v>274</v>
      </c>
      <c r="AU277" s="157" t="s">
        <v>82</v>
      </c>
      <c r="AY277" s="13" t="s">
        <v>271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3" t="s">
        <v>80</v>
      </c>
      <c r="BK277" s="158">
        <f>ROUND(I277*H277,2)</f>
        <v>0</v>
      </c>
      <c r="BL277" s="13" t="s">
        <v>348</v>
      </c>
      <c r="BM277" s="157" t="s">
        <v>584</v>
      </c>
    </row>
    <row r="278" spans="2:65" s="1" customFormat="1" ht="10.199999999999999">
      <c r="B278" s="28"/>
      <c r="D278" s="159" t="s">
        <v>280</v>
      </c>
      <c r="F278" s="160" t="s">
        <v>585</v>
      </c>
      <c r="I278" s="119"/>
      <c r="L278" s="28"/>
      <c r="M278" s="161"/>
      <c r="T278" s="52"/>
      <c r="AT278" s="13" t="s">
        <v>280</v>
      </c>
      <c r="AU278" s="13" t="s">
        <v>82</v>
      </c>
    </row>
    <row r="279" spans="2:65" s="1" customFormat="1" ht="16.5" customHeight="1">
      <c r="B279" s="28"/>
      <c r="C279" s="146" t="s">
        <v>586</v>
      </c>
      <c r="D279" s="146" t="s">
        <v>274</v>
      </c>
      <c r="E279" s="147" t="s">
        <v>587</v>
      </c>
      <c r="F279" s="148" t="s">
        <v>588</v>
      </c>
      <c r="G279" s="149" t="s">
        <v>277</v>
      </c>
      <c r="H279" s="150">
        <v>108</v>
      </c>
      <c r="I279" s="151"/>
      <c r="J279" s="152">
        <f>ROUND(I279*H279,2)</f>
        <v>0</v>
      </c>
      <c r="K279" s="153"/>
      <c r="L279" s="28"/>
      <c r="M279" s="154" t="s">
        <v>1</v>
      </c>
      <c r="N279" s="115" t="s">
        <v>38</v>
      </c>
      <c r="P279" s="155">
        <f>O279*H279</f>
        <v>0</v>
      </c>
      <c r="Q279" s="155">
        <v>0</v>
      </c>
      <c r="R279" s="155">
        <f>Q279*H279</f>
        <v>0</v>
      </c>
      <c r="S279" s="155">
        <v>0</v>
      </c>
      <c r="T279" s="156">
        <f>S279*H279</f>
        <v>0</v>
      </c>
      <c r="AR279" s="157" t="s">
        <v>348</v>
      </c>
      <c r="AT279" s="157" t="s">
        <v>274</v>
      </c>
      <c r="AU279" s="157" t="s">
        <v>82</v>
      </c>
      <c r="AY279" s="13" t="s">
        <v>271</v>
      </c>
      <c r="BE279" s="158">
        <f>IF(N279="základní",J279,0)</f>
        <v>0</v>
      </c>
      <c r="BF279" s="158">
        <f>IF(N279="snížená",J279,0)</f>
        <v>0</v>
      </c>
      <c r="BG279" s="158">
        <f>IF(N279="zákl. přenesená",J279,0)</f>
        <v>0</v>
      </c>
      <c r="BH279" s="158">
        <f>IF(N279="sníž. přenesená",J279,0)</f>
        <v>0</v>
      </c>
      <c r="BI279" s="158">
        <f>IF(N279="nulová",J279,0)</f>
        <v>0</v>
      </c>
      <c r="BJ279" s="13" t="s">
        <v>80</v>
      </c>
      <c r="BK279" s="158">
        <f>ROUND(I279*H279,2)</f>
        <v>0</v>
      </c>
      <c r="BL279" s="13" t="s">
        <v>348</v>
      </c>
      <c r="BM279" s="157" t="s">
        <v>589</v>
      </c>
    </row>
    <row r="280" spans="2:65" s="1" customFormat="1" ht="10.199999999999999">
      <c r="B280" s="28"/>
      <c r="D280" s="159" t="s">
        <v>280</v>
      </c>
      <c r="F280" s="160" t="s">
        <v>590</v>
      </c>
      <c r="I280" s="119"/>
      <c r="L280" s="28"/>
      <c r="M280" s="161"/>
      <c r="T280" s="52"/>
      <c r="AT280" s="13" t="s">
        <v>280</v>
      </c>
      <c r="AU280" s="13" t="s">
        <v>82</v>
      </c>
    </row>
    <row r="281" spans="2:65" s="1" customFormat="1" ht="16.5" customHeight="1">
      <c r="B281" s="28"/>
      <c r="C281" s="146" t="s">
        <v>591</v>
      </c>
      <c r="D281" s="146" t="s">
        <v>274</v>
      </c>
      <c r="E281" s="147" t="s">
        <v>592</v>
      </c>
      <c r="F281" s="148" t="s">
        <v>593</v>
      </c>
      <c r="G281" s="149" t="s">
        <v>277</v>
      </c>
      <c r="H281" s="150">
        <v>108</v>
      </c>
      <c r="I281" s="151"/>
      <c r="J281" s="152">
        <f>ROUND(I281*H281,2)</f>
        <v>0</v>
      </c>
      <c r="K281" s="153"/>
      <c r="L281" s="28"/>
      <c r="M281" s="154" t="s">
        <v>1</v>
      </c>
      <c r="N281" s="115" t="s">
        <v>38</v>
      </c>
      <c r="P281" s="155">
        <f>O281*H281</f>
        <v>0</v>
      </c>
      <c r="Q281" s="155">
        <v>1E-3</v>
      </c>
      <c r="R281" s="155">
        <f>Q281*H281</f>
        <v>0.108</v>
      </c>
      <c r="S281" s="155">
        <v>3.1E-4</v>
      </c>
      <c r="T281" s="156">
        <f>S281*H281</f>
        <v>3.3480000000000003E-2</v>
      </c>
      <c r="AR281" s="157" t="s">
        <v>348</v>
      </c>
      <c r="AT281" s="157" t="s">
        <v>274</v>
      </c>
      <c r="AU281" s="157" t="s">
        <v>82</v>
      </c>
      <c r="AY281" s="13" t="s">
        <v>271</v>
      </c>
      <c r="BE281" s="158">
        <f>IF(N281="základní",J281,0)</f>
        <v>0</v>
      </c>
      <c r="BF281" s="158">
        <f>IF(N281="snížená",J281,0)</f>
        <v>0</v>
      </c>
      <c r="BG281" s="158">
        <f>IF(N281="zákl. přenesená",J281,0)</f>
        <v>0</v>
      </c>
      <c r="BH281" s="158">
        <f>IF(N281="sníž. přenesená",J281,0)</f>
        <v>0</v>
      </c>
      <c r="BI281" s="158">
        <f>IF(N281="nulová",J281,0)</f>
        <v>0</v>
      </c>
      <c r="BJ281" s="13" t="s">
        <v>80</v>
      </c>
      <c r="BK281" s="158">
        <f>ROUND(I281*H281,2)</f>
        <v>0</v>
      </c>
      <c r="BL281" s="13" t="s">
        <v>348</v>
      </c>
      <c r="BM281" s="157" t="s">
        <v>594</v>
      </c>
    </row>
    <row r="282" spans="2:65" s="1" customFormat="1" ht="10.199999999999999">
      <c r="B282" s="28"/>
      <c r="D282" s="159" t="s">
        <v>280</v>
      </c>
      <c r="F282" s="160" t="s">
        <v>595</v>
      </c>
      <c r="I282" s="119"/>
      <c r="L282" s="28"/>
      <c r="M282" s="161"/>
      <c r="T282" s="52"/>
      <c r="AT282" s="13" t="s">
        <v>280</v>
      </c>
      <c r="AU282" s="13" t="s">
        <v>82</v>
      </c>
    </row>
    <row r="283" spans="2:65" s="1" customFormat="1" ht="24.15" customHeight="1">
      <c r="B283" s="28"/>
      <c r="C283" s="146" t="s">
        <v>596</v>
      </c>
      <c r="D283" s="146" t="s">
        <v>274</v>
      </c>
      <c r="E283" s="147" t="s">
        <v>597</v>
      </c>
      <c r="F283" s="148" t="s">
        <v>598</v>
      </c>
      <c r="G283" s="149" t="s">
        <v>277</v>
      </c>
      <c r="H283" s="150">
        <v>108</v>
      </c>
      <c r="I283" s="151"/>
      <c r="J283" s="152">
        <f>ROUND(I283*H283,2)</f>
        <v>0</v>
      </c>
      <c r="K283" s="153"/>
      <c r="L283" s="28"/>
      <c r="M283" s="154" t="s">
        <v>1</v>
      </c>
      <c r="N283" s="115" t="s">
        <v>38</v>
      </c>
      <c r="P283" s="155">
        <f>O283*H283</f>
        <v>0</v>
      </c>
      <c r="Q283" s="155">
        <v>2.0000000000000001E-4</v>
      </c>
      <c r="R283" s="155">
        <f>Q283*H283</f>
        <v>2.1600000000000001E-2</v>
      </c>
      <c r="S283" s="155">
        <v>0</v>
      </c>
      <c r="T283" s="156">
        <f>S283*H283</f>
        <v>0</v>
      </c>
      <c r="AR283" s="157" t="s">
        <v>348</v>
      </c>
      <c r="AT283" s="157" t="s">
        <v>274</v>
      </c>
      <c r="AU283" s="157" t="s">
        <v>82</v>
      </c>
      <c r="AY283" s="13" t="s">
        <v>271</v>
      </c>
      <c r="BE283" s="158">
        <f>IF(N283="základní",J283,0)</f>
        <v>0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3" t="s">
        <v>80</v>
      </c>
      <c r="BK283" s="158">
        <f>ROUND(I283*H283,2)</f>
        <v>0</v>
      </c>
      <c r="BL283" s="13" t="s">
        <v>348</v>
      </c>
      <c r="BM283" s="157" t="s">
        <v>599</v>
      </c>
    </row>
    <row r="284" spans="2:65" s="1" customFormat="1" ht="19.2">
      <c r="B284" s="28"/>
      <c r="D284" s="159" t="s">
        <v>280</v>
      </c>
      <c r="F284" s="160" t="s">
        <v>600</v>
      </c>
      <c r="I284" s="119"/>
      <c r="L284" s="28"/>
      <c r="M284" s="161"/>
      <c r="T284" s="52"/>
      <c r="AT284" s="13" t="s">
        <v>280</v>
      </c>
      <c r="AU284" s="13" t="s">
        <v>82</v>
      </c>
    </row>
    <row r="285" spans="2:65" s="1" customFormat="1" ht="16.5" customHeight="1">
      <c r="B285" s="28"/>
      <c r="C285" s="146" t="s">
        <v>601</v>
      </c>
      <c r="D285" s="146" t="s">
        <v>274</v>
      </c>
      <c r="E285" s="147" t="s">
        <v>602</v>
      </c>
      <c r="F285" s="148" t="s">
        <v>603</v>
      </c>
      <c r="G285" s="149" t="s">
        <v>277</v>
      </c>
      <c r="H285" s="150">
        <v>108</v>
      </c>
      <c r="I285" s="151"/>
      <c r="J285" s="152">
        <f>ROUND(I285*H285,2)</f>
        <v>0</v>
      </c>
      <c r="K285" s="153"/>
      <c r="L285" s="28"/>
      <c r="M285" s="154" t="s">
        <v>1</v>
      </c>
      <c r="N285" s="115" t="s">
        <v>38</v>
      </c>
      <c r="P285" s="155">
        <f>O285*H285</f>
        <v>0</v>
      </c>
      <c r="Q285" s="155">
        <v>0</v>
      </c>
      <c r="R285" s="155">
        <f>Q285*H285</f>
        <v>0</v>
      </c>
      <c r="S285" s="155">
        <v>0</v>
      </c>
      <c r="T285" s="156">
        <f>S285*H285</f>
        <v>0</v>
      </c>
      <c r="AR285" s="157" t="s">
        <v>306</v>
      </c>
      <c r="AT285" s="157" t="s">
        <v>274</v>
      </c>
      <c r="AU285" s="157" t="s">
        <v>82</v>
      </c>
      <c r="AY285" s="13" t="s">
        <v>271</v>
      </c>
      <c r="BE285" s="158">
        <f>IF(N285="základní",J285,0)</f>
        <v>0</v>
      </c>
      <c r="BF285" s="158">
        <f>IF(N285="snížená",J285,0)</f>
        <v>0</v>
      </c>
      <c r="BG285" s="158">
        <f>IF(N285="zákl. přenesená",J285,0)</f>
        <v>0</v>
      </c>
      <c r="BH285" s="158">
        <f>IF(N285="sníž. přenesená",J285,0)</f>
        <v>0</v>
      </c>
      <c r="BI285" s="158">
        <f>IF(N285="nulová",J285,0)</f>
        <v>0</v>
      </c>
      <c r="BJ285" s="13" t="s">
        <v>80</v>
      </c>
      <c r="BK285" s="158">
        <f>ROUND(I285*H285,2)</f>
        <v>0</v>
      </c>
      <c r="BL285" s="13" t="s">
        <v>306</v>
      </c>
      <c r="BM285" s="157" t="s">
        <v>604</v>
      </c>
    </row>
    <row r="286" spans="2:65" s="1" customFormat="1" ht="10.199999999999999">
      <c r="B286" s="28"/>
      <c r="D286" s="159" t="s">
        <v>280</v>
      </c>
      <c r="F286" s="160" t="s">
        <v>603</v>
      </c>
      <c r="I286" s="119"/>
      <c r="L286" s="28"/>
      <c r="M286" s="161"/>
      <c r="T286" s="52"/>
      <c r="AT286" s="13" t="s">
        <v>280</v>
      </c>
      <c r="AU286" s="13" t="s">
        <v>82</v>
      </c>
    </row>
    <row r="287" spans="2:65" s="1" customFormat="1" ht="24.15" customHeight="1">
      <c r="B287" s="28"/>
      <c r="C287" s="146" t="s">
        <v>605</v>
      </c>
      <c r="D287" s="146" t="s">
        <v>274</v>
      </c>
      <c r="E287" s="147" t="s">
        <v>597</v>
      </c>
      <c r="F287" s="148" t="s">
        <v>598</v>
      </c>
      <c r="G287" s="149" t="s">
        <v>277</v>
      </c>
      <c r="H287" s="150">
        <v>108</v>
      </c>
      <c r="I287" s="151"/>
      <c r="J287" s="152">
        <f>ROUND(I287*H287,2)</f>
        <v>0</v>
      </c>
      <c r="K287" s="153"/>
      <c r="L287" s="28"/>
      <c r="M287" s="154" t="s">
        <v>1</v>
      </c>
      <c r="N287" s="115" t="s">
        <v>38</v>
      </c>
      <c r="P287" s="155">
        <f>O287*H287</f>
        <v>0</v>
      </c>
      <c r="Q287" s="155">
        <v>2.0000000000000001E-4</v>
      </c>
      <c r="R287" s="155">
        <f>Q287*H287</f>
        <v>2.1600000000000001E-2</v>
      </c>
      <c r="S287" s="155">
        <v>0</v>
      </c>
      <c r="T287" s="156">
        <f>S287*H287</f>
        <v>0</v>
      </c>
      <c r="AR287" s="157" t="s">
        <v>348</v>
      </c>
      <c r="AT287" s="157" t="s">
        <v>274</v>
      </c>
      <c r="AU287" s="157" t="s">
        <v>82</v>
      </c>
      <c r="AY287" s="13" t="s">
        <v>271</v>
      </c>
      <c r="BE287" s="158">
        <f>IF(N287="základní",J287,0)</f>
        <v>0</v>
      </c>
      <c r="BF287" s="158">
        <f>IF(N287="snížená",J287,0)</f>
        <v>0</v>
      </c>
      <c r="BG287" s="158">
        <f>IF(N287="zákl. přenesená",J287,0)</f>
        <v>0</v>
      </c>
      <c r="BH287" s="158">
        <f>IF(N287="sníž. přenesená",J287,0)</f>
        <v>0</v>
      </c>
      <c r="BI287" s="158">
        <f>IF(N287="nulová",J287,0)</f>
        <v>0</v>
      </c>
      <c r="BJ287" s="13" t="s">
        <v>80</v>
      </c>
      <c r="BK287" s="158">
        <f>ROUND(I287*H287,2)</f>
        <v>0</v>
      </c>
      <c r="BL287" s="13" t="s">
        <v>348</v>
      </c>
      <c r="BM287" s="157" t="s">
        <v>606</v>
      </c>
    </row>
    <row r="288" spans="2:65" s="1" customFormat="1" ht="19.2">
      <c r="B288" s="28"/>
      <c r="D288" s="159" t="s">
        <v>280</v>
      </c>
      <c r="F288" s="160" t="s">
        <v>600</v>
      </c>
      <c r="I288" s="119"/>
      <c r="L288" s="28"/>
      <c r="M288" s="161"/>
      <c r="T288" s="52"/>
      <c r="AT288" s="13" t="s">
        <v>280</v>
      </c>
      <c r="AU288" s="13" t="s">
        <v>82</v>
      </c>
    </row>
    <row r="289" spans="2:65" s="1" customFormat="1" ht="24.15" customHeight="1">
      <c r="B289" s="28"/>
      <c r="C289" s="146" t="s">
        <v>607</v>
      </c>
      <c r="D289" s="146" t="s">
        <v>274</v>
      </c>
      <c r="E289" s="147" t="s">
        <v>608</v>
      </c>
      <c r="F289" s="148" t="s">
        <v>609</v>
      </c>
      <c r="G289" s="149" t="s">
        <v>277</v>
      </c>
      <c r="H289" s="150">
        <v>108</v>
      </c>
      <c r="I289" s="151"/>
      <c r="J289" s="152">
        <f>ROUND(I289*H289,2)</f>
        <v>0</v>
      </c>
      <c r="K289" s="153"/>
      <c r="L289" s="28"/>
      <c r="M289" s="154" t="s">
        <v>1</v>
      </c>
      <c r="N289" s="115" t="s">
        <v>38</v>
      </c>
      <c r="P289" s="155">
        <f>O289*H289</f>
        <v>0</v>
      </c>
      <c r="Q289" s="155">
        <v>0</v>
      </c>
      <c r="R289" s="155">
        <f>Q289*H289</f>
        <v>0</v>
      </c>
      <c r="S289" s="155">
        <v>0</v>
      </c>
      <c r="T289" s="156">
        <f>S289*H289</f>
        <v>0</v>
      </c>
      <c r="AR289" s="157" t="s">
        <v>306</v>
      </c>
      <c r="AT289" s="157" t="s">
        <v>274</v>
      </c>
      <c r="AU289" s="157" t="s">
        <v>82</v>
      </c>
      <c r="AY289" s="13" t="s">
        <v>271</v>
      </c>
      <c r="BE289" s="158">
        <f>IF(N289="základní",J289,0)</f>
        <v>0</v>
      </c>
      <c r="BF289" s="158">
        <f>IF(N289="snížená",J289,0)</f>
        <v>0</v>
      </c>
      <c r="BG289" s="158">
        <f>IF(N289="zákl. přenesená",J289,0)</f>
        <v>0</v>
      </c>
      <c r="BH289" s="158">
        <f>IF(N289="sníž. přenesená",J289,0)</f>
        <v>0</v>
      </c>
      <c r="BI289" s="158">
        <f>IF(N289="nulová",J289,0)</f>
        <v>0</v>
      </c>
      <c r="BJ289" s="13" t="s">
        <v>80</v>
      </c>
      <c r="BK289" s="158">
        <f>ROUND(I289*H289,2)</f>
        <v>0</v>
      </c>
      <c r="BL289" s="13" t="s">
        <v>306</v>
      </c>
      <c r="BM289" s="157" t="s">
        <v>610</v>
      </c>
    </row>
    <row r="290" spans="2:65" s="1" customFormat="1" ht="19.2">
      <c r="B290" s="28"/>
      <c r="D290" s="159" t="s">
        <v>280</v>
      </c>
      <c r="F290" s="160" t="s">
        <v>609</v>
      </c>
      <c r="I290" s="119"/>
      <c r="L290" s="28"/>
      <c r="M290" s="161"/>
      <c r="T290" s="52"/>
      <c r="AT290" s="13" t="s">
        <v>280</v>
      </c>
      <c r="AU290" s="13" t="s">
        <v>82</v>
      </c>
    </row>
    <row r="291" spans="2:65" s="1" customFormat="1" ht="16.5" customHeight="1">
      <c r="B291" s="28"/>
      <c r="C291" s="146" t="s">
        <v>611</v>
      </c>
      <c r="D291" s="146" t="s">
        <v>274</v>
      </c>
      <c r="E291" s="147" t="s">
        <v>612</v>
      </c>
      <c r="F291" s="148" t="s">
        <v>613</v>
      </c>
      <c r="G291" s="149" t="s">
        <v>301</v>
      </c>
      <c r="H291" s="150">
        <v>1</v>
      </c>
      <c r="I291" s="151"/>
      <c r="J291" s="152">
        <f>ROUND(I291*H291,2)</f>
        <v>0</v>
      </c>
      <c r="K291" s="153"/>
      <c r="L291" s="28"/>
      <c r="M291" s="154" t="s">
        <v>1</v>
      </c>
      <c r="N291" s="115" t="s">
        <v>38</v>
      </c>
      <c r="P291" s="155">
        <f>O291*H291</f>
        <v>0</v>
      </c>
      <c r="Q291" s="155">
        <v>0</v>
      </c>
      <c r="R291" s="155">
        <f>Q291*H291</f>
        <v>0</v>
      </c>
      <c r="S291" s="155">
        <v>0</v>
      </c>
      <c r="T291" s="156">
        <f>S291*H291</f>
        <v>0</v>
      </c>
      <c r="AR291" s="157" t="s">
        <v>306</v>
      </c>
      <c r="AT291" s="157" t="s">
        <v>274</v>
      </c>
      <c r="AU291" s="157" t="s">
        <v>82</v>
      </c>
      <c r="AY291" s="13" t="s">
        <v>271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3" t="s">
        <v>80</v>
      </c>
      <c r="BK291" s="158">
        <f>ROUND(I291*H291,2)</f>
        <v>0</v>
      </c>
      <c r="BL291" s="13" t="s">
        <v>306</v>
      </c>
      <c r="BM291" s="157" t="s">
        <v>614</v>
      </c>
    </row>
    <row r="292" spans="2:65" s="1" customFormat="1" ht="10.199999999999999">
      <c r="B292" s="28"/>
      <c r="D292" s="159" t="s">
        <v>280</v>
      </c>
      <c r="F292" s="160" t="s">
        <v>613</v>
      </c>
      <c r="I292" s="119"/>
      <c r="L292" s="28"/>
      <c r="M292" s="161"/>
      <c r="T292" s="52"/>
      <c r="AT292" s="13" t="s">
        <v>280</v>
      </c>
      <c r="AU292" s="13" t="s">
        <v>82</v>
      </c>
    </row>
    <row r="293" spans="2:65" s="1" customFormat="1" ht="16.5" customHeight="1">
      <c r="B293" s="28"/>
      <c r="C293" s="146" t="s">
        <v>615</v>
      </c>
      <c r="D293" s="146" t="s">
        <v>274</v>
      </c>
      <c r="E293" s="147" t="s">
        <v>616</v>
      </c>
      <c r="F293" s="148" t="s">
        <v>617</v>
      </c>
      <c r="G293" s="149" t="s">
        <v>301</v>
      </c>
      <c r="H293" s="150">
        <v>1</v>
      </c>
      <c r="I293" s="151"/>
      <c r="J293" s="152">
        <f>ROUND(I293*H293,2)</f>
        <v>0</v>
      </c>
      <c r="K293" s="153"/>
      <c r="L293" s="28"/>
      <c r="M293" s="154" t="s">
        <v>1</v>
      </c>
      <c r="N293" s="115" t="s">
        <v>38</v>
      </c>
      <c r="P293" s="155">
        <f>O293*H293</f>
        <v>0</v>
      </c>
      <c r="Q293" s="155">
        <v>0</v>
      </c>
      <c r="R293" s="155">
        <f>Q293*H293</f>
        <v>0</v>
      </c>
      <c r="S293" s="155">
        <v>0</v>
      </c>
      <c r="T293" s="156">
        <f>S293*H293</f>
        <v>0</v>
      </c>
      <c r="AR293" s="157" t="s">
        <v>306</v>
      </c>
      <c r="AT293" s="157" t="s">
        <v>274</v>
      </c>
      <c r="AU293" s="157" t="s">
        <v>82</v>
      </c>
      <c r="AY293" s="13" t="s">
        <v>271</v>
      </c>
      <c r="BE293" s="158">
        <f>IF(N293="základní",J293,0)</f>
        <v>0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3" t="s">
        <v>80</v>
      </c>
      <c r="BK293" s="158">
        <f>ROUND(I293*H293,2)</f>
        <v>0</v>
      </c>
      <c r="BL293" s="13" t="s">
        <v>306</v>
      </c>
      <c r="BM293" s="157" t="s">
        <v>618</v>
      </c>
    </row>
    <row r="294" spans="2:65" s="1" customFormat="1" ht="10.199999999999999">
      <c r="B294" s="28"/>
      <c r="D294" s="159" t="s">
        <v>280</v>
      </c>
      <c r="F294" s="160" t="s">
        <v>617</v>
      </c>
      <c r="I294" s="119"/>
      <c r="L294" s="28"/>
      <c r="M294" s="161"/>
      <c r="T294" s="52"/>
      <c r="AT294" s="13" t="s">
        <v>280</v>
      </c>
      <c r="AU294" s="13" t="s">
        <v>82</v>
      </c>
    </row>
    <row r="295" spans="2:65" s="11" customFormat="1" ht="25.95" customHeight="1">
      <c r="B295" s="134"/>
      <c r="D295" s="135" t="s">
        <v>72</v>
      </c>
      <c r="E295" s="136" t="s">
        <v>619</v>
      </c>
      <c r="F295" s="136" t="s">
        <v>620</v>
      </c>
      <c r="I295" s="137"/>
      <c r="J295" s="138">
        <f>BK295</f>
        <v>0</v>
      </c>
      <c r="L295" s="134"/>
      <c r="M295" s="139"/>
      <c r="P295" s="140">
        <f>P296</f>
        <v>0</v>
      </c>
      <c r="R295" s="140">
        <f>R296</f>
        <v>0</v>
      </c>
      <c r="T295" s="141">
        <f>T296</f>
        <v>0</v>
      </c>
      <c r="AR295" s="135" t="s">
        <v>278</v>
      </c>
      <c r="AT295" s="142" t="s">
        <v>72</v>
      </c>
      <c r="AU295" s="142" t="s">
        <v>73</v>
      </c>
      <c r="AY295" s="135" t="s">
        <v>271</v>
      </c>
      <c r="BK295" s="143">
        <f>BK296</f>
        <v>0</v>
      </c>
    </row>
    <row r="296" spans="2:65" s="11" customFormat="1" ht="22.8" customHeight="1">
      <c r="B296" s="134"/>
      <c r="D296" s="135" t="s">
        <v>72</v>
      </c>
      <c r="E296" s="144" t="s">
        <v>621</v>
      </c>
      <c r="F296" s="144" t="s">
        <v>620</v>
      </c>
      <c r="I296" s="137"/>
      <c r="J296" s="145">
        <f>BK296</f>
        <v>0</v>
      </c>
      <c r="L296" s="134"/>
      <c r="M296" s="139"/>
      <c r="P296" s="140">
        <f>SUM(P297:P298)</f>
        <v>0</v>
      </c>
      <c r="R296" s="140">
        <f>SUM(R297:R298)</f>
        <v>0</v>
      </c>
      <c r="T296" s="141">
        <f>SUM(T297:T298)</f>
        <v>0</v>
      </c>
      <c r="AR296" s="135" t="s">
        <v>278</v>
      </c>
      <c r="AT296" s="142" t="s">
        <v>72</v>
      </c>
      <c r="AU296" s="142" t="s">
        <v>80</v>
      </c>
      <c r="AY296" s="135" t="s">
        <v>271</v>
      </c>
      <c r="BK296" s="143">
        <f>SUM(BK297:BK298)</f>
        <v>0</v>
      </c>
    </row>
    <row r="297" spans="2:65" s="1" customFormat="1" ht="16.5" customHeight="1">
      <c r="B297" s="28"/>
      <c r="C297" s="146" t="s">
        <v>622</v>
      </c>
      <c r="D297" s="146" t="s">
        <v>274</v>
      </c>
      <c r="E297" s="147" t="s">
        <v>623</v>
      </c>
      <c r="F297" s="148" t="s">
        <v>624</v>
      </c>
      <c r="G297" s="149" t="s">
        <v>301</v>
      </c>
      <c r="H297" s="150">
        <v>3</v>
      </c>
      <c r="I297" s="151"/>
      <c r="J297" s="152">
        <f>ROUND(I297*H297,2)</f>
        <v>0</v>
      </c>
      <c r="K297" s="153"/>
      <c r="L297" s="28"/>
      <c r="M297" s="154" t="s">
        <v>1</v>
      </c>
      <c r="N297" s="115" t="s">
        <v>38</v>
      </c>
      <c r="P297" s="155">
        <f>O297*H297</f>
        <v>0</v>
      </c>
      <c r="Q297" s="155">
        <v>0</v>
      </c>
      <c r="R297" s="155">
        <f>Q297*H297</f>
        <v>0</v>
      </c>
      <c r="S297" s="155">
        <v>0</v>
      </c>
      <c r="T297" s="156">
        <f>S297*H297</f>
        <v>0</v>
      </c>
      <c r="AR297" s="157" t="s">
        <v>306</v>
      </c>
      <c r="AT297" s="157" t="s">
        <v>274</v>
      </c>
      <c r="AU297" s="157" t="s">
        <v>82</v>
      </c>
      <c r="AY297" s="13" t="s">
        <v>271</v>
      </c>
      <c r="BE297" s="158">
        <f>IF(N297="základní",J297,0)</f>
        <v>0</v>
      </c>
      <c r="BF297" s="158">
        <f>IF(N297="snížená",J297,0)</f>
        <v>0</v>
      </c>
      <c r="BG297" s="158">
        <f>IF(N297="zákl. přenesená",J297,0)</f>
        <v>0</v>
      </c>
      <c r="BH297" s="158">
        <f>IF(N297="sníž. přenesená",J297,0)</f>
        <v>0</v>
      </c>
      <c r="BI297" s="158">
        <f>IF(N297="nulová",J297,0)</f>
        <v>0</v>
      </c>
      <c r="BJ297" s="13" t="s">
        <v>80</v>
      </c>
      <c r="BK297" s="158">
        <f>ROUND(I297*H297,2)</f>
        <v>0</v>
      </c>
      <c r="BL297" s="13" t="s">
        <v>306</v>
      </c>
      <c r="BM297" s="157" t="s">
        <v>625</v>
      </c>
    </row>
    <row r="298" spans="2:65" s="1" customFormat="1" ht="10.199999999999999">
      <c r="B298" s="28"/>
      <c r="D298" s="159" t="s">
        <v>280</v>
      </c>
      <c r="F298" s="160" t="s">
        <v>626</v>
      </c>
      <c r="I298" s="119"/>
      <c r="L298" s="28"/>
      <c r="M298" s="173"/>
      <c r="N298" s="174"/>
      <c r="O298" s="174"/>
      <c r="P298" s="174"/>
      <c r="Q298" s="174"/>
      <c r="R298" s="174"/>
      <c r="S298" s="174"/>
      <c r="T298" s="175"/>
      <c r="AT298" s="13" t="s">
        <v>280</v>
      </c>
      <c r="AU298" s="13" t="s">
        <v>82</v>
      </c>
    </row>
    <row r="299" spans="2:65" s="1" customFormat="1" ht="6.9" customHeight="1">
      <c r="B299" s="40"/>
      <c r="C299" s="41"/>
      <c r="D299" s="41"/>
      <c r="E299" s="41"/>
      <c r="F299" s="41"/>
      <c r="G299" s="41"/>
      <c r="H299" s="41"/>
      <c r="I299" s="41"/>
      <c r="J299" s="41"/>
      <c r="K299" s="41"/>
      <c r="L299" s="28"/>
    </row>
  </sheetData>
  <sheetProtection algorithmName="SHA-512" hashValue="JfbJ54EtLohcL8ovoa/j3amkLvubpv83dmQ2TLLgSW85OreArHIDeFqKaP1+rsis4TSviAMTpQlFioK2OeE4+w==" saltValue="5yQvEdgtzsgLas+tk2MUB4Co8bDc/T4Nwh/hB4pKAvm6JfmQ/yaNhwbVFj0nnE2HLXG3LixihqkG30OnibKWhQ==" spinCount="100000" sheet="1" objects="1" scenarios="1" formatColumns="0" formatRows="0" autoFilter="0"/>
  <autoFilter ref="C143:K298" xr:uid="{00000000-0009-0000-0000-000001000000}"/>
  <mergeCells count="17">
    <mergeCell ref="E136:H136"/>
    <mergeCell ref="L2:V2"/>
    <mergeCell ref="D118:F118"/>
    <mergeCell ref="D119:F119"/>
    <mergeCell ref="D120:F120"/>
    <mergeCell ref="E132:H132"/>
    <mergeCell ref="E134:H134"/>
    <mergeCell ref="E85:H85"/>
    <mergeCell ref="E87:H87"/>
    <mergeCell ref="E89:H89"/>
    <mergeCell ref="D116:F116"/>
    <mergeCell ref="D117:F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81"/>
  <sheetViews>
    <sheetView showGridLines="0" topLeftCell="A96" workbookViewId="0">
      <selection activeCell="D119" sqref="D119:F11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90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225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627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J115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ROUND((SUM(BE115:BE122) + SUM(BE144:BE580)),  2)</f>
        <v>0</v>
      </c>
      <c r="I37" s="94">
        <v>0.21</v>
      </c>
      <c r="J37" s="82">
        <f>ROUND(((SUM(BE115:BE122) + SUM(BE144:BE580))*I37),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ROUND((SUM(BF115:BF122) + SUM(BF144:BF580)),  2)</f>
        <v>0</v>
      </c>
      <c r="I38" s="94">
        <v>0.12</v>
      </c>
      <c r="J38" s="82">
        <f>ROUND(((SUM(BF115:BF122) + SUM(BF144:BF580))*I38),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ROUND((SUM(BG115:BG122) + SUM(BG144:BG580)),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ROUND((SUM(BH115:BH122) + SUM(BH144:BH580)),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ROUND((SUM(BI115:BI122) + SUM(BI144:BI580)),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225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61.1.2 - učebna informatiky dv. č. 29 - elektro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J144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J145</f>
        <v>0</v>
      </c>
      <c r="L99" s="106"/>
    </row>
    <row r="100" spans="2:47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J146</f>
        <v>0</v>
      </c>
      <c r="L100" s="110"/>
    </row>
    <row r="101" spans="2:47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J176</f>
        <v>0</v>
      </c>
      <c r="L102" s="110"/>
    </row>
    <row r="103" spans="2:47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J185</f>
        <v>0</v>
      </c>
      <c r="L103" s="106"/>
    </row>
    <row r="104" spans="2:47" s="9" customFormat="1" ht="19.95" customHeight="1">
      <c r="B104" s="110"/>
      <c r="D104" s="111" t="s">
        <v>628</v>
      </c>
      <c r="E104" s="112"/>
      <c r="F104" s="112"/>
      <c r="G104" s="112"/>
      <c r="H104" s="112"/>
      <c r="I104" s="112"/>
      <c r="J104" s="113">
        <f>J186</f>
        <v>0</v>
      </c>
      <c r="L104" s="110"/>
    </row>
    <row r="105" spans="2:47" s="9" customFormat="1" ht="14.85" customHeight="1">
      <c r="B105" s="110"/>
      <c r="D105" s="111" t="s">
        <v>629</v>
      </c>
      <c r="E105" s="112"/>
      <c r="F105" s="112"/>
      <c r="G105" s="112"/>
      <c r="H105" s="112"/>
      <c r="I105" s="112"/>
      <c r="J105" s="113">
        <f>J187</f>
        <v>0</v>
      </c>
      <c r="L105" s="110"/>
    </row>
    <row r="106" spans="2:47" s="9" customFormat="1" ht="14.85" customHeight="1">
      <c r="B106" s="110"/>
      <c r="D106" s="111" t="s">
        <v>630</v>
      </c>
      <c r="E106" s="112"/>
      <c r="F106" s="112"/>
      <c r="G106" s="112"/>
      <c r="H106" s="112"/>
      <c r="I106" s="112"/>
      <c r="J106" s="113">
        <f>J336</f>
        <v>0</v>
      </c>
      <c r="L106" s="110"/>
    </row>
    <row r="107" spans="2:47" s="9" customFormat="1" ht="14.85" customHeight="1">
      <c r="B107" s="110"/>
      <c r="D107" s="111" t="s">
        <v>631</v>
      </c>
      <c r="E107" s="112"/>
      <c r="F107" s="112"/>
      <c r="G107" s="112"/>
      <c r="H107" s="112"/>
      <c r="I107" s="112"/>
      <c r="J107" s="113">
        <f>J379</f>
        <v>0</v>
      </c>
      <c r="L107" s="110"/>
    </row>
    <row r="108" spans="2:47" s="9" customFormat="1" ht="14.85" customHeight="1">
      <c r="B108" s="110"/>
      <c r="D108" s="111" t="s">
        <v>632</v>
      </c>
      <c r="E108" s="112"/>
      <c r="F108" s="112"/>
      <c r="G108" s="112"/>
      <c r="H108" s="112"/>
      <c r="I108" s="112"/>
      <c r="J108" s="113">
        <f>J408</f>
        <v>0</v>
      </c>
      <c r="L108" s="110"/>
    </row>
    <row r="109" spans="2:47" s="9" customFormat="1" ht="19.95" customHeight="1">
      <c r="B109" s="110"/>
      <c r="D109" s="111" t="s">
        <v>633</v>
      </c>
      <c r="E109" s="112"/>
      <c r="F109" s="112"/>
      <c r="G109" s="112"/>
      <c r="H109" s="112"/>
      <c r="I109" s="112"/>
      <c r="J109" s="113">
        <f>J433</f>
        <v>0</v>
      </c>
      <c r="L109" s="110"/>
    </row>
    <row r="110" spans="2:47" s="9" customFormat="1" ht="14.85" customHeight="1">
      <c r="B110" s="110"/>
      <c r="D110" s="111" t="s">
        <v>634</v>
      </c>
      <c r="E110" s="112"/>
      <c r="F110" s="112"/>
      <c r="G110" s="112"/>
      <c r="H110" s="112"/>
      <c r="I110" s="112"/>
      <c r="J110" s="113">
        <f>J434</f>
        <v>0</v>
      </c>
      <c r="L110" s="110"/>
    </row>
    <row r="111" spans="2:47" s="9" customFormat="1" ht="14.85" customHeight="1">
      <c r="B111" s="110"/>
      <c r="D111" s="111" t="s">
        <v>635</v>
      </c>
      <c r="E111" s="112"/>
      <c r="F111" s="112"/>
      <c r="G111" s="112"/>
      <c r="H111" s="112"/>
      <c r="I111" s="112"/>
      <c r="J111" s="113">
        <f>J537</f>
        <v>0</v>
      </c>
      <c r="L111" s="110"/>
    </row>
    <row r="112" spans="2:47" s="9" customFormat="1" ht="19.95" customHeight="1">
      <c r="B112" s="110"/>
      <c r="D112" s="111" t="s">
        <v>636</v>
      </c>
      <c r="E112" s="112"/>
      <c r="F112" s="112"/>
      <c r="G112" s="112"/>
      <c r="H112" s="112"/>
      <c r="I112" s="112"/>
      <c r="J112" s="113">
        <f>J564</f>
        <v>0</v>
      </c>
      <c r="L112" s="110"/>
    </row>
    <row r="113" spans="2:65" s="1" customFormat="1" ht="21.75" customHeight="1">
      <c r="B113" s="28"/>
      <c r="L113" s="28"/>
    </row>
    <row r="114" spans="2:65" s="1" customFormat="1" ht="6.9" customHeight="1">
      <c r="B114" s="28"/>
      <c r="L114" s="28"/>
    </row>
    <row r="115" spans="2:65" s="1" customFormat="1" ht="29.25" customHeight="1">
      <c r="B115" s="28"/>
      <c r="C115" s="105" t="s">
        <v>249</v>
      </c>
      <c r="J115" s="114">
        <f>ROUND(J116 + J117 + J118 + J119 + J120 + J121,2)</f>
        <v>0</v>
      </c>
      <c r="L115" s="28"/>
      <c r="N115" s="115" t="s">
        <v>37</v>
      </c>
    </row>
    <row r="116" spans="2:65" s="1" customFormat="1" ht="18" customHeight="1">
      <c r="B116" s="28"/>
      <c r="D116" s="222" t="s">
        <v>250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ref="BE116:BE121" si="0">IF(N116="základní",J116,0)</f>
        <v>0</v>
      </c>
      <c r="BF116" s="122">
        <f t="shared" ref="BF116:BF121" si="1">IF(N116="snížená",J116,0)</f>
        <v>0</v>
      </c>
      <c r="BG116" s="122">
        <f t="shared" ref="BG116:BG121" si="2">IF(N116="zákl. přenesená",J116,0)</f>
        <v>0</v>
      </c>
      <c r="BH116" s="122">
        <f t="shared" ref="BH116:BH121" si="3">IF(N116="sníž. přenesená",J116,0)</f>
        <v>0</v>
      </c>
      <c r="BI116" s="122">
        <f t="shared" ref="BI116:BI121" si="4">IF(N116="nulová",J116,0)</f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252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2429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2427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222" t="s">
        <v>2430</v>
      </c>
      <c r="E120" s="223"/>
      <c r="F120" s="223"/>
      <c r="J120" s="117"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251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8" customHeight="1">
      <c r="B121" s="28"/>
      <c r="D121" s="116" t="s">
        <v>253</v>
      </c>
      <c r="J121" s="117">
        <f>ROUND(J32*T121,2)</f>
        <v>0</v>
      </c>
      <c r="L121" s="118"/>
      <c r="M121" s="119"/>
      <c r="N121" s="120" t="s">
        <v>38</v>
      </c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21" t="s">
        <v>254</v>
      </c>
      <c r="AZ121" s="119"/>
      <c r="BA121" s="119"/>
      <c r="BB121" s="119"/>
      <c r="BC121" s="119"/>
      <c r="BD121" s="119"/>
      <c r="BE121" s="122">
        <f t="shared" si="0"/>
        <v>0</v>
      </c>
      <c r="BF121" s="122">
        <f t="shared" si="1"/>
        <v>0</v>
      </c>
      <c r="BG121" s="122">
        <f t="shared" si="2"/>
        <v>0</v>
      </c>
      <c r="BH121" s="122">
        <f t="shared" si="3"/>
        <v>0</v>
      </c>
      <c r="BI121" s="122">
        <f t="shared" si="4"/>
        <v>0</v>
      </c>
      <c r="BJ121" s="121" t="s">
        <v>80</v>
      </c>
      <c r="BK121" s="119"/>
      <c r="BL121" s="119"/>
      <c r="BM121" s="119"/>
    </row>
    <row r="122" spans="2:65" s="1" customFormat="1" ht="10.199999999999999">
      <c r="B122" s="28"/>
      <c r="L122" s="28"/>
    </row>
    <row r="123" spans="2:65" s="1" customFormat="1" ht="29.25" customHeight="1">
      <c r="B123" s="28"/>
      <c r="C123" s="123" t="s">
        <v>255</v>
      </c>
      <c r="D123" s="95"/>
      <c r="E123" s="95"/>
      <c r="F123" s="95"/>
      <c r="G123" s="95"/>
      <c r="H123" s="95"/>
      <c r="I123" s="95"/>
      <c r="J123" s="124">
        <f>ROUND(J98+J115,2)</f>
        <v>0</v>
      </c>
      <c r="K123" s="95"/>
      <c r="L123" s="28"/>
    </row>
    <row r="124" spans="2:65" s="1" customFormat="1" ht="6.9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28"/>
    </row>
    <row r="128" spans="2:65" s="1" customFormat="1" ht="6.9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28"/>
    </row>
    <row r="129" spans="2:63" s="1" customFormat="1" ht="24.9" customHeight="1">
      <c r="B129" s="28"/>
      <c r="C129" s="17" t="s">
        <v>256</v>
      </c>
      <c r="L129" s="28"/>
    </row>
    <row r="130" spans="2:63" s="1" customFormat="1" ht="6.9" customHeight="1">
      <c r="B130" s="28"/>
      <c r="L130" s="28"/>
    </row>
    <row r="131" spans="2:63" s="1" customFormat="1" ht="12" customHeight="1">
      <c r="B131" s="28"/>
      <c r="C131" s="23" t="s">
        <v>16</v>
      </c>
      <c r="L131" s="28"/>
    </row>
    <row r="132" spans="2:63" s="1" customFormat="1" ht="26.25" customHeight="1">
      <c r="B132" s="28"/>
      <c r="E132" s="218" t="str">
        <f>E7</f>
        <v>Rekonstrukce silno a slaboproudé instalace, dobudování WC pro imobilní aj., ZŠ Ivanovice na Hané, ul. Tyršova 218/4</v>
      </c>
      <c r="F132" s="219"/>
      <c r="G132" s="219"/>
      <c r="H132" s="219"/>
      <c r="L132" s="28"/>
    </row>
    <row r="133" spans="2:63" ht="12" customHeight="1">
      <c r="B133" s="16"/>
      <c r="C133" s="23" t="s">
        <v>224</v>
      </c>
      <c r="L133" s="16"/>
    </row>
    <row r="134" spans="2:63" s="1" customFormat="1" ht="16.5" customHeight="1">
      <c r="B134" s="28"/>
      <c r="E134" s="218" t="s">
        <v>225</v>
      </c>
      <c r="F134" s="220"/>
      <c r="G134" s="220"/>
      <c r="H134" s="220"/>
      <c r="L134" s="28"/>
    </row>
    <row r="135" spans="2:63" s="1" customFormat="1" ht="12" customHeight="1">
      <c r="B135" s="28"/>
      <c r="C135" s="23" t="s">
        <v>226</v>
      </c>
      <c r="L135" s="28"/>
    </row>
    <row r="136" spans="2:63" s="1" customFormat="1" ht="16.5" customHeight="1">
      <c r="B136" s="28"/>
      <c r="E136" s="200" t="str">
        <f>E11</f>
        <v>61.1.2 - učebna informatiky dv. č. 29 - elektro</v>
      </c>
      <c r="F136" s="220"/>
      <c r="G136" s="220"/>
      <c r="H136" s="220"/>
      <c r="L136" s="28"/>
    </row>
    <row r="137" spans="2:63" s="1" customFormat="1" ht="6.9" customHeight="1">
      <c r="B137" s="28"/>
      <c r="L137" s="28"/>
    </row>
    <row r="138" spans="2:63" s="1" customFormat="1" ht="12" customHeight="1">
      <c r="B138" s="28"/>
      <c r="C138" s="23" t="s">
        <v>20</v>
      </c>
      <c r="F138" s="21" t="str">
        <f>F14</f>
        <v>ZŠ Ivanovice na Hané, okres Vyškov p. o.</v>
      </c>
      <c r="I138" s="23" t="s">
        <v>22</v>
      </c>
      <c r="J138" s="48" t="str">
        <f>IF(J14="","",J14)</f>
        <v>xx.xx.xxxx</v>
      </c>
      <c r="L138" s="28"/>
    </row>
    <row r="139" spans="2:63" s="1" customFormat="1" ht="6.9" customHeight="1">
      <c r="B139" s="28"/>
      <c r="L139" s="28"/>
    </row>
    <row r="140" spans="2:63" s="1" customFormat="1" ht="15.15" customHeight="1">
      <c r="B140" s="28"/>
      <c r="C140" s="23" t="s">
        <v>23</v>
      </c>
      <c r="F140" s="21" t="str">
        <f>E17</f>
        <v xml:space="preserve"> </v>
      </c>
      <c r="I140" s="23" t="s">
        <v>29</v>
      </c>
      <c r="J140" s="26" t="str">
        <f>E23</f>
        <v xml:space="preserve"> </v>
      </c>
      <c r="L140" s="28"/>
    </row>
    <row r="141" spans="2:63" s="1" customFormat="1" ht="15.15" customHeight="1">
      <c r="B141" s="28"/>
      <c r="C141" s="23" t="s">
        <v>27</v>
      </c>
      <c r="F141" s="21" t="str">
        <f>IF(E20="","",E20)</f>
        <v>Vyplň údaj</v>
      </c>
      <c r="I141" s="23" t="s">
        <v>31</v>
      </c>
      <c r="J141" s="26" t="str">
        <f>E26</f>
        <v xml:space="preserve"> </v>
      </c>
      <c r="L141" s="28"/>
    </row>
    <row r="142" spans="2:63" s="1" customFormat="1" ht="10.35" customHeight="1">
      <c r="B142" s="28"/>
      <c r="L142" s="28"/>
    </row>
    <row r="143" spans="2:63" s="10" customFormat="1" ht="29.25" customHeight="1">
      <c r="B143" s="125"/>
      <c r="C143" s="126" t="s">
        <v>257</v>
      </c>
      <c r="D143" s="127" t="s">
        <v>58</v>
      </c>
      <c r="E143" s="127" t="s">
        <v>54</v>
      </c>
      <c r="F143" s="127" t="s">
        <v>55</v>
      </c>
      <c r="G143" s="127" t="s">
        <v>258</v>
      </c>
      <c r="H143" s="127" t="s">
        <v>259</v>
      </c>
      <c r="I143" s="127" t="s">
        <v>260</v>
      </c>
      <c r="J143" s="128" t="s">
        <v>232</v>
      </c>
      <c r="K143" s="129" t="s">
        <v>261</v>
      </c>
      <c r="L143" s="125"/>
      <c r="M143" s="55" t="s">
        <v>1</v>
      </c>
      <c r="N143" s="56" t="s">
        <v>37</v>
      </c>
      <c r="O143" s="56" t="s">
        <v>262</v>
      </c>
      <c r="P143" s="56" t="s">
        <v>263</v>
      </c>
      <c r="Q143" s="56" t="s">
        <v>264</v>
      </c>
      <c r="R143" s="56" t="s">
        <v>265</v>
      </c>
      <c r="S143" s="56" t="s">
        <v>266</v>
      </c>
      <c r="T143" s="57" t="s">
        <v>267</v>
      </c>
    </row>
    <row r="144" spans="2:63" s="1" customFormat="1" ht="22.8" customHeight="1">
      <c r="B144" s="28"/>
      <c r="C144" s="60" t="s">
        <v>268</v>
      </c>
      <c r="J144" s="130">
        <f>BK144</f>
        <v>0</v>
      </c>
      <c r="L144" s="28"/>
      <c r="M144" s="58"/>
      <c r="N144" s="49"/>
      <c r="O144" s="49"/>
      <c r="P144" s="131">
        <f>P145+P185</f>
        <v>0</v>
      </c>
      <c r="Q144" s="49"/>
      <c r="R144" s="131">
        <f>R145+R185</f>
        <v>0.20830999999999997</v>
      </c>
      <c r="S144" s="49"/>
      <c r="T144" s="132">
        <f>T145+T185</f>
        <v>2.1367500000000001</v>
      </c>
      <c r="AT144" s="13" t="s">
        <v>72</v>
      </c>
      <c r="AU144" s="13" t="s">
        <v>234</v>
      </c>
      <c r="BK144" s="133">
        <f>BK145+BK185</f>
        <v>0</v>
      </c>
    </row>
    <row r="145" spans="2:65" s="11" customFormat="1" ht="25.95" customHeight="1">
      <c r="B145" s="134"/>
      <c r="D145" s="135" t="s">
        <v>72</v>
      </c>
      <c r="E145" s="136" t="s">
        <v>269</v>
      </c>
      <c r="F145" s="136" t="s">
        <v>270</v>
      </c>
      <c r="I145" s="137"/>
      <c r="J145" s="138">
        <f>BK145</f>
        <v>0</v>
      </c>
      <c r="L145" s="134"/>
      <c r="M145" s="139"/>
      <c r="P145" s="140">
        <f>P146+P151+P176</f>
        <v>0</v>
      </c>
      <c r="R145" s="140">
        <f>R146+R151+R176</f>
        <v>0</v>
      </c>
      <c r="T145" s="141">
        <f>T146+T151+T176</f>
        <v>2.0870000000000002</v>
      </c>
      <c r="AR145" s="135" t="s">
        <v>80</v>
      </c>
      <c r="AT145" s="142" t="s">
        <v>72</v>
      </c>
      <c r="AU145" s="142" t="s">
        <v>73</v>
      </c>
      <c r="AY145" s="135" t="s">
        <v>271</v>
      </c>
      <c r="BK145" s="143">
        <f>BK146+BK151+BK176</f>
        <v>0</v>
      </c>
    </row>
    <row r="146" spans="2:65" s="11" customFormat="1" ht="22.8" customHeight="1">
      <c r="B146" s="134"/>
      <c r="D146" s="135" t="s">
        <v>72</v>
      </c>
      <c r="E146" s="144" t="s">
        <v>272</v>
      </c>
      <c r="F146" s="144" t="s">
        <v>273</v>
      </c>
      <c r="I146" s="137"/>
      <c r="J146" s="145">
        <f>BK146</f>
        <v>0</v>
      </c>
      <c r="L146" s="134"/>
      <c r="M146" s="139"/>
      <c r="P146" s="140">
        <f>SUM(P147:P150)</f>
        <v>0</v>
      </c>
      <c r="R146" s="140">
        <f>SUM(R147:R150)</f>
        <v>0</v>
      </c>
      <c r="T146" s="141">
        <f>SUM(T147:T150)</f>
        <v>0</v>
      </c>
      <c r="AR146" s="135" t="s">
        <v>80</v>
      </c>
      <c r="AT146" s="142" t="s">
        <v>72</v>
      </c>
      <c r="AU146" s="142" t="s">
        <v>80</v>
      </c>
      <c r="AY146" s="135" t="s">
        <v>271</v>
      </c>
      <c r="BK146" s="143">
        <f>SUM(BK147:BK150)</f>
        <v>0</v>
      </c>
    </row>
    <row r="147" spans="2:65" s="1" customFormat="1" ht="24.15" customHeight="1">
      <c r="B147" s="28"/>
      <c r="C147" s="146" t="s">
        <v>80</v>
      </c>
      <c r="D147" s="146" t="s">
        <v>274</v>
      </c>
      <c r="E147" s="147" t="s">
        <v>637</v>
      </c>
      <c r="F147" s="148" t="s">
        <v>638</v>
      </c>
      <c r="G147" s="149" t="s">
        <v>639</v>
      </c>
      <c r="H147" s="150">
        <v>10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278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278</v>
      </c>
      <c r="BM147" s="157" t="s">
        <v>640</v>
      </c>
    </row>
    <row r="148" spans="2:65" s="1" customFormat="1" ht="19.2">
      <c r="B148" s="28"/>
      <c r="D148" s="159" t="s">
        <v>280</v>
      </c>
      <c r="F148" s="160" t="s">
        <v>641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" customFormat="1" ht="24.15" customHeight="1">
      <c r="B149" s="28"/>
      <c r="C149" s="146" t="s">
        <v>82</v>
      </c>
      <c r="D149" s="146" t="s">
        <v>274</v>
      </c>
      <c r="E149" s="147" t="s">
        <v>642</v>
      </c>
      <c r="F149" s="148" t="s">
        <v>643</v>
      </c>
      <c r="G149" s="149" t="s">
        <v>639</v>
      </c>
      <c r="H149" s="150">
        <v>40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278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644</v>
      </c>
    </row>
    <row r="150" spans="2:65" s="1" customFormat="1" ht="28.8">
      <c r="B150" s="28"/>
      <c r="D150" s="159" t="s">
        <v>280</v>
      </c>
      <c r="F150" s="160" t="s">
        <v>645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1" customFormat="1" ht="22.8" customHeight="1">
      <c r="B151" s="134"/>
      <c r="D151" s="135" t="s">
        <v>72</v>
      </c>
      <c r="E151" s="144" t="s">
        <v>292</v>
      </c>
      <c r="F151" s="144" t="s">
        <v>293</v>
      </c>
      <c r="I151" s="137"/>
      <c r="J151" s="145">
        <f>BK151</f>
        <v>0</v>
      </c>
      <c r="L151" s="134"/>
      <c r="M151" s="139"/>
      <c r="P151" s="140">
        <f>SUM(P152:P175)</f>
        <v>0</v>
      </c>
      <c r="R151" s="140">
        <f>SUM(R152:R175)</f>
        <v>0</v>
      </c>
      <c r="T151" s="141">
        <f>SUM(T152:T175)</f>
        <v>2.0870000000000002</v>
      </c>
      <c r="AR151" s="135" t="s">
        <v>80</v>
      </c>
      <c r="AT151" s="142" t="s">
        <v>72</v>
      </c>
      <c r="AU151" s="142" t="s">
        <v>80</v>
      </c>
      <c r="AY151" s="135" t="s">
        <v>271</v>
      </c>
      <c r="BK151" s="143">
        <f>SUM(BK152:BK175)</f>
        <v>0</v>
      </c>
    </row>
    <row r="152" spans="2:65" s="1" customFormat="1" ht="33" customHeight="1">
      <c r="B152" s="28"/>
      <c r="C152" s="146" t="s">
        <v>272</v>
      </c>
      <c r="D152" s="146" t="s">
        <v>274</v>
      </c>
      <c r="E152" s="147" t="s">
        <v>646</v>
      </c>
      <c r="F152" s="148" t="s">
        <v>647</v>
      </c>
      <c r="G152" s="149" t="s">
        <v>338</v>
      </c>
      <c r="H152" s="150">
        <v>1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648</v>
      </c>
    </row>
    <row r="153" spans="2:65" s="1" customFormat="1" ht="28.8">
      <c r="B153" s="28"/>
      <c r="D153" s="159" t="s">
        <v>280</v>
      </c>
      <c r="F153" s="160" t="s">
        <v>649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33" customHeight="1">
      <c r="B154" s="28"/>
      <c r="C154" s="146" t="s">
        <v>278</v>
      </c>
      <c r="D154" s="146" t="s">
        <v>274</v>
      </c>
      <c r="E154" s="147" t="s">
        <v>650</v>
      </c>
      <c r="F154" s="148" t="s">
        <v>651</v>
      </c>
      <c r="G154" s="149" t="s">
        <v>338</v>
      </c>
      <c r="H154" s="150">
        <v>3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652</v>
      </c>
    </row>
    <row r="155" spans="2:65" s="1" customFormat="1" ht="38.4">
      <c r="B155" s="28"/>
      <c r="D155" s="159" t="s">
        <v>280</v>
      </c>
      <c r="F155" s="160" t="s">
        <v>653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" customFormat="1" ht="33" customHeight="1">
      <c r="B156" s="28"/>
      <c r="C156" s="146" t="s">
        <v>298</v>
      </c>
      <c r="D156" s="146" t="s">
        <v>274</v>
      </c>
      <c r="E156" s="147" t="s">
        <v>654</v>
      </c>
      <c r="F156" s="148" t="s">
        <v>655</v>
      </c>
      <c r="G156" s="149" t="s">
        <v>338</v>
      </c>
      <c r="H156" s="150">
        <v>1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278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278</v>
      </c>
      <c r="BM156" s="157" t="s">
        <v>656</v>
      </c>
    </row>
    <row r="157" spans="2:65" s="1" customFormat="1" ht="28.8">
      <c r="B157" s="28"/>
      <c r="D157" s="159" t="s">
        <v>280</v>
      </c>
      <c r="F157" s="160" t="s">
        <v>657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24.15" customHeight="1">
      <c r="B158" s="28"/>
      <c r="C158" s="146" t="s">
        <v>282</v>
      </c>
      <c r="D158" s="146" t="s">
        <v>274</v>
      </c>
      <c r="E158" s="147" t="s">
        <v>658</v>
      </c>
      <c r="F158" s="148" t="s">
        <v>659</v>
      </c>
      <c r="G158" s="149" t="s">
        <v>338</v>
      </c>
      <c r="H158" s="150">
        <v>1</v>
      </c>
      <c r="I158" s="151"/>
      <c r="J158" s="152">
        <f>ROUND(I158*H158,2)</f>
        <v>0</v>
      </c>
      <c r="K158" s="153"/>
      <c r="L158" s="28"/>
      <c r="M158" s="154" t="s">
        <v>1</v>
      </c>
      <c r="N158" s="115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0.11600000000000001</v>
      </c>
      <c r="T158" s="156">
        <f>S158*H158</f>
        <v>0.11600000000000001</v>
      </c>
      <c r="AR158" s="157" t="s">
        <v>278</v>
      </c>
      <c r="AT158" s="157" t="s">
        <v>274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660</v>
      </c>
    </row>
    <row r="159" spans="2:65" s="1" customFormat="1" ht="19.2">
      <c r="B159" s="28"/>
      <c r="D159" s="159" t="s">
        <v>280</v>
      </c>
      <c r="F159" s="160" t="s">
        <v>661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" customFormat="1" ht="24.15" customHeight="1">
      <c r="B160" s="28"/>
      <c r="C160" s="146" t="s">
        <v>308</v>
      </c>
      <c r="D160" s="146" t="s">
        <v>274</v>
      </c>
      <c r="E160" s="147" t="s">
        <v>662</v>
      </c>
      <c r="F160" s="148" t="s">
        <v>663</v>
      </c>
      <c r="G160" s="149" t="s">
        <v>338</v>
      </c>
      <c r="H160" s="150">
        <v>14</v>
      </c>
      <c r="I160" s="151"/>
      <c r="J160" s="152">
        <f>ROUND(I160*H160,2)</f>
        <v>0</v>
      </c>
      <c r="K160" s="153"/>
      <c r="L160" s="28"/>
      <c r="M160" s="154" t="s">
        <v>1</v>
      </c>
      <c r="N160" s="115" t="s">
        <v>38</v>
      </c>
      <c r="P160" s="155">
        <f>O160*H160</f>
        <v>0</v>
      </c>
      <c r="Q160" s="155">
        <v>0</v>
      </c>
      <c r="R160" s="155">
        <f>Q160*H160</f>
        <v>0</v>
      </c>
      <c r="S160" s="155">
        <v>1E-3</v>
      </c>
      <c r="T160" s="156">
        <f>S160*H160</f>
        <v>1.4E-2</v>
      </c>
      <c r="AR160" s="157" t="s">
        <v>278</v>
      </c>
      <c r="AT160" s="157" t="s">
        <v>274</v>
      </c>
      <c r="AU160" s="157" t="s">
        <v>82</v>
      </c>
      <c r="AY160" s="13" t="s">
        <v>271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3" t="s">
        <v>80</v>
      </c>
      <c r="BK160" s="158">
        <f>ROUND(I160*H160,2)</f>
        <v>0</v>
      </c>
      <c r="BL160" s="13" t="s">
        <v>278</v>
      </c>
      <c r="BM160" s="157" t="s">
        <v>664</v>
      </c>
    </row>
    <row r="161" spans="2:65" s="1" customFormat="1" ht="19.2">
      <c r="B161" s="28"/>
      <c r="D161" s="159" t="s">
        <v>280</v>
      </c>
      <c r="F161" s="160" t="s">
        <v>665</v>
      </c>
      <c r="I161" s="119"/>
      <c r="L161" s="28"/>
      <c r="M161" s="161"/>
      <c r="T161" s="52"/>
      <c r="AT161" s="13" t="s">
        <v>280</v>
      </c>
      <c r="AU161" s="13" t="s">
        <v>82</v>
      </c>
    </row>
    <row r="162" spans="2:65" s="1" customFormat="1" ht="24.15" customHeight="1">
      <c r="B162" s="28"/>
      <c r="C162" s="146" t="s">
        <v>314</v>
      </c>
      <c r="D162" s="146" t="s">
        <v>274</v>
      </c>
      <c r="E162" s="147" t="s">
        <v>666</v>
      </c>
      <c r="F162" s="148" t="s">
        <v>667</v>
      </c>
      <c r="G162" s="149" t="s">
        <v>338</v>
      </c>
      <c r="H162" s="150">
        <v>2</v>
      </c>
      <c r="I162" s="151"/>
      <c r="J162" s="152">
        <f>ROUND(I162*H162,2)</f>
        <v>0</v>
      </c>
      <c r="K162" s="153"/>
      <c r="L162" s="28"/>
      <c r="M162" s="154" t="s">
        <v>1</v>
      </c>
      <c r="N162" s="115" t="s">
        <v>38</v>
      </c>
      <c r="P162" s="155">
        <f>O162*H162</f>
        <v>0</v>
      </c>
      <c r="Q162" s="155">
        <v>0</v>
      </c>
      <c r="R162" s="155">
        <f>Q162*H162</f>
        <v>0</v>
      </c>
      <c r="S162" s="155">
        <v>0.02</v>
      </c>
      <c r="T162" s="156">
        <f>S162*H162</f>
        <v>0.04</v>
      </c>
      <c r="AR162" s="157" t="s">
        <v>278</v>
      </c>
      <c r="AT162" s="157" t="s">
        <v>274</v>
      </c>
      <c r="AU162" s="157" t="s">
        <v>82</v>
      </c>
      <c r="AY162" s="13" t="s">
        <v>271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3" t="s">
        <v>80</v>
      </c>
      <c r="BK162" s="158">
        <f>ROUND(I162*H162,2)</f>
        <v>0</v>
      </c>
      <c r="BL162" s="13" t="s">
        <v>278</v>
      </c>
      <c r="BM162" s="157" t="s">
        <v>668</v>
      </c>
    </row>
    <row r="163" spans="2:65" s="1" customFormat="1" ht="28.8">
      <c r="B163" s="28"/>
      <c r="D163" s="159" t="s">
        <v>280</v>
      </c>
      <c r="F163" s="160" t="s">
        <v>669</v>
      </c>
      <c r="I163" s="119"/>
      <c r="L163" s="28"/>
      <c r="M163" s="161"/>
      <c r="T163" s="52"/>
      <c r="AT163" s="13" t="s">
        <v>280</v>
      </c>
      <c r="AU163" s="13" t="s">
        <v>82</v>
      </c>
    </row>
    <row r="164" spans="2:65" s="1" customFormat="1" ht="24.15" customHeight="1">
      <c r="B164" s="28"/>
      <c r="C164" s="146" t="s">
        <v>292</v>
      </c>
      <c r="D164" s="146" t="s">
        <v>274</v>
      </c>
      <c r="E164" s="147" t="s">
        <v>670</v>
      </c>
      <c r="F164" s="148" t="s">
        <v>671</v>
      </c>
      <c r="G164" s="149" t="s">
        <v>412</v>
      </c>
      <c r="H164" s="150">
        <v>12</v>
      </c>
      <c r="I164" s="151"/>
      <c r="J164" s="152">
        <f>ROUND(I164*H164,2)</f>
        <v>0</v>
      </c>
      <c r="K164" s="153"/>
      <c r="L164" s="28"/>
      <c r="M164" s="154" t="s">
        <v>1</v>
      </c>
      <c r="N164" s="115" t="s">
        <v>38</v>
      </c>
      <c r="P164" s="155">
        <f>O164*H164</f>
        <v>0</v>
      </c>
      <c r="Q164" s="155">
        <v>0</v>
      </c>
      <c r="R164" s="155">
        <f>Q164*H164</f>
        <v>0</v>
      </c>
      <c r="S164" s="155">
        <v>8.0000000000000002E-3</v>
      </c>
      <c r="T164" s="156">
        <f>S164*H164</f>
        <v>9.6000000000000002E-2</v>
      </c>
      <c r="AR164" s="157" t="s">
        <v>278</v>
      </c>
      <c r="AT164" s="157" t="s">
        <v>274</v>
      </c>
      <c r="AU164" s="157" t="s">
        <v>82</v>
      </c>
      <c r="AY164" s="13" t="s">
        <v>271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3" t="s">
        <v>80</v>
      </c>
      <c r="BK164" s="158">
        <f>ROUND(I164*H164,2)</f>
        <v>0</v>
      </c>
      <c r="BL164" s="13" t="s">
        <v>278</v>
      </c>
      <c r="BM164" s="157" t="s">
        <v>672</v>
      </c>
    </row>
    <row r="165" spans="2:65" s="1" customFormat="1" ht="19.2">
      <c r="B165" s="28"/>
      <c r="D165" s="159" t="s">
        <v>280</v>
      </c>
      <c r="F165" s="160" t="s">
        <v>673</v>
      </c>
      <c r="I165" s="119"/>
      <c r="L165" s="28"/>
      <c r="M165" s="161"/>
      <c r="T165" s="52"/>
      <c r="AT165" s="13" t="s">
        <v>280</v>
      </c>
      <c r="AU165" s="13" t="s">
        <v>82</v>
      </c>
    </row>
    <row r="166" spans="2:65" s="1" customFormat="1" ht="24.15" customHeight="1">
      <c r="B166" s="28"/>
      <c r="C166" s="146" t="s">
        <v>325</v>
      </c>
      <c r="D166" s="146" t="s">
        <v>274</v>
      </c>
      <c r="E166" s="147" t="s">
        <v>674</v>
      </c>
      <c r="F166" s="148" t="s">
        <v>675</v>
      </c>
      <c r="G166" s="149" t="s">
        <v>412</v>
      </c>
      <c r="H166" s="150">
        <v>30</v>
      </c>
      <c r="I166" s="151"/>
      <c r="J166" s="152">
        <f>ROUND(I166*H166,2)</f>
        <v>0</v>
      </c>
      <c r="K166" s="153"/>
      <c r="L166" s="28"/>
      <c r="M166" s="154" t="s">
        <v>1</v>
      </c>
      <c r="N166" s="115" t="s">
        <v>38</v>
      </c>
      <c r="P166" s="155">
        <f>O166*H166</f>
        <v>0</v>
      </c>
      <c r="Q166" s="155">
        <v>0</v>
      </c>
      <c r="R166" s="155">
        <f>Q166*H166</f>
        <v>0</v>
      </c>
      <c r="S166" s="155">
        <v>4.5999999999999999E-2</v>
      </c>
      <c r="T166" s="156">
        <f>S166*H166</f>
        <v>1.38</v>
      </c>
      <c r="AR166" s="157" t="s">
        <v>278</v>
      </c>
      <c r="AT166" s="157" t="s">
        <v>274</v>
      </c>
      <c r="AU166" s="157" t="s">
        <v>82</v>
      </c>
      <c r="AY166" s="13" t="s">
        <v>271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3" t="s">
        <v>80</v>
      </c>
      <c r="BK166" s="158">
        <f>ROUND(I166*H166,2)</f>
        <v>0</v>
      </c>
      <c r="BL166" s="13" t="s">
        <v>278</v>
      </c>
      <c r="BM166" s="157" t="s">
        <v>676</v>
      </c>
    </row>
    <row r="167" spans="2:65" s="1" customFormat="1" ht="19.2">
      <c r="B167" s="28"/>
      <c r="D167" s="159" t="s">
        <v>280</v>
      </c>
      <c r="F167" s="160" t="s">
        <v>677</v>
      </c>
      <c r="I167" s="119"/>
      <c r="L167" s="28"/>
      <c r="M167" s="161"/>
      <c r="T167" s="52"/>
      <c r="AT167" s="13" t="s">
        <v>280</v>
      </c>
      <c r="AU167" s="13" t="s">
        <v>82</v>
      </c>
    </row>
    <row r="168" spans="2:65" s="1" customFormat="1" ht="24.15" customHeight="1">
      <c r="B168" s="28"/>
      <c r="C168" s="146" t="s">
        <v>330</v>
      </c>
      <c r="D168" s="146" t="s">
        <v>274</v>
      </c>
      <c r="E168" s="147" t="s">
        <v>678</v>
      </c>
      <c r="F168" s="148" t="s">
        <v>679</v>
      </c>
      <c r="G168" s="149" t="s">
        <v>412</v>
      </c>
      <c r="H168" s="150">
        <v>30</v>
      </c>
      <c r="I168" s="151"/>
      <c r="J168" s="152">
        <f>ROUND(I168*H168,2)</f>
        <v>0</v>
      </c>
      <c r="K168" s="153"/>
      <c r="L168" s="28"/>
      <c r="M168" s="154" t="s">
        <v>1</v>
      </c>
      <c r="N168" s="115" t="s">
        <v>38</v>
      </c>
      <c r="P168" s="155">
        <f>O168*H168</f>
        <v>0</v>
      </c>
      <c r="Q168" s="155">
        <v>0</v>
      </c>
      <c r="R168" s="155">
        <f>Q168*H168</f>
        <v>0</v>
      </c>
      <c r="S168" s="155">
        <v>2E-3</v>
      </c>
      <c r="T168" s="156">
        <f>S168*H168</f>
        <v>0.06</v>
      </c>
      <c r="AR168" s="157" t="s">
        <v>278</v>
      </c>
      <c r="AT168" s="157" t="s">
        <v>274</v>
      </c>
      <c r="AU168" s="157" t="s">
        <v>82</v>
      </c>
      <c r="AY168" s="13" t="s">
        <v>271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3" t="s">
        <v>80</v>
      </c>
      <c r="BK168" s="158">
        <f>ROUND(I168*H168,2)</f>
        <v>0</v>
      </c>
      <c r="BL168" s="13" t="s">
        <v>278</v>
      </c>
      <c r="BM168" s="157" t="s">
        <v>680</v>
      </c>
    </row>
    <row r="169" spans="2:65" s="1" customFormat="1" ht="19.2">
      <c r="B169" s="28"/>
      <c r="D169" s="159" t="s">
        <v>280</v>
      </c>
      <c r="F169" s="160" t="s">
        <v>681</v>
      </c>
      <c r="I169" s="119"/>
      <c r="L169" s="28"/>
      <c r="M169" s="161"/>
      <c r="T169" s="52"/>
      <c r="AT169" s="13" t="s">
        <v>280</v>
      </c>
      <c r="AU169" s="13" t="s">
        <v>82</v>
      </c>
    </row>
    <row r="170" spans="2:65" s="1" customFormat="1" ht="24.15" customHeight="1">
      <c r="B170" s="28"/>
      <c r="C170" s="146" t="s">
        <v>8</v>
      </c>
      <c r="D170" s="146" t="s">
        <v>274</v>
      </c>
      <c r="E170" s="147" t="s">
        <v>682</v>
      </c>
      <c r="F170" s="148" t="s">
        <v>683</v>
      </c>
      <c r="G170" s="149" t="s">
        <v>412</v>
      </c>
      <c r="H170" s="150">
        <v>30</v>
      </c>
      <c r="I170" s="151"/>
      <c r="J170" s="152">
        <f>ROUND(I170*H170,2)</f>
        <v>0</v>
      </c>
      <c r="K170" s="153"/>
      <c r="L170" s="28"/>
      <c r="M170" s="154" t="s">
        <v>1</v>
      </c>
      <c r="N170" s="115" t="s">
        <v>38</v>
      </c>
      <c r="P170" s="155">
        <f>O170*H170</f>
        <v>0</v>
      </c>
      <c r="Q170" s="155">
        <v>0</v>
      </c>
      <c r="R170" s="155">
        <f>Q170*H170</f>
        <v>0</v>
      </c>
      <c r="S170" s="155">
        <v>1.0999999999999999E-2</v>
      </c>
      <c r="T170" s="156">
        <f>S170*H170</f>
        <v>0.32999999999999996</v>
      </c>
      <c r="AR170" s="157" t="s">
        <v>278</v>
      </c>
      <c r="AT170" s="157" t="s">
        <v>274</v>
      </c>
      <c r="AU170" s="157" t="s">
        <v>82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278</v>
      </c>
      <c r="BM170" s="157" t="s">
        <v>684</v>
      </c>
    </row>
    <row r="171" spans="2:65" s="1" customFormat="1" ht="19.2">
      <c r="B171" s="28"/>
      <c r="D171" s="159" t="s">
        <v>280</v>
      </c>
      <c r="F171" s="160" t="s">
        <v>685</v>
      </c>
      <c r="I171" s="119"/>
      <c r="L171" s="28"/>
      <c r="M171" s="161"/>
      <c r="T171" s="52"/>
      <c r="AT171" s="13" t="s">
        <v>280</v>
      </c>
      <c r="AU171" s="13" t="s">
        <v>82</v>
      </c>
    </row>
    <row r="172" spans="2:65" s="1" customFormat="1" ht="24.15" customHeight="1">
      <c r="B172" s="28"/>
      <c r="C172" s="146" t="s">
        <v>345</v>
      </c>
      <c r="D172" s="146" t="s">
        <v>274</v>
      </c>
      <c r="E172" s="147" t="s">
        <v>686</v>
      </c>
      <c r="F172" s="148" t="s">
        <v>687</v>
      </c>
      <c r="G172" s="149" t="s">
        <v>338</v>
      </c>
      <c r="H172" s="150">
        <v>3</v>
      </c>
      <c r="I172" s="151"/>
      <c r="J172" s="152">
        <f>ROUND(I172*H172,2)</f>
        <v>0</v>
      </c>
      <c r="K172" s="153"/>
      <c r="L172" s="28"/>
      <c r="M172" s="154" t="s">
        <v>1</v>
      </c>
      <c r="N172" s="115" t="s">
        <v>38</v>
      </c>
      <c r="P172" s="155">
        <f>O172*H172</f>
        <v>0</v>
      </c>
      <c r="Q172" s="155">
        <v>0</v>
      </c>
      <c r="R172" s="155">
        <f>Q172*H172</f>
        <v>0</v>
      </c>
      <c r="S172" s="155">
        <v>1.7000000000000001E-2</v>
      </c>
      <c r="T172" s="156">
        <f>S172*H172</f>
        <v>5.1000000000000004E-2</v>
      </c>
      <c r="AR172" s="157" t="s">
        <v>278</v>
      </c>
      <c r="AT172" s="157" t="s">
        <v>274</v>
      </c>
      <c r="AU172" s="157" t="s">
        <v>82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278</v>
      </c>
      <c r="BM172" s="157" t="s">
        <v>688</v>
      </c>
    </row>
    <row r="173" spans="2:65" s="1" customFormat="1" ht="28.8">
      <c r="B173" s="28"/>
      <c r="D173" s="159" t="s">
        <v>280</v>
      </c>
      <c r="F173" s="160" t="s">
        <v>689</v>
      </c>
      <c r="I173" s="119"/>
      <c r="L173" s="28"/>
      <c r="M173" s="161"/>
      <c r="T173" s="52"/>
      <c r="AT173" s="13" t="s">
        <v>280</v>
      </c>
      <c r="AU173" s="13" t="s">
        <v>82</v>
      </c>
    </row>
    <row r="174" spans="2:65" s="1" customFormat="1" ht="33" customHeight="1">
      <c r="B174" s="28"/>
      <c r="C174" s="146" t="s">
        <v>351</v>
      </c>
      <c r="D174" s="146" t="s">
        <v>274</v>
      </c>
      <c r="E174" s="147" t="s">
        <v>690</v>
      </c>
      <c r="F174" s="148" t="s">
        <v>691</v>
      </c>
      <c r="G174" s="149" t="s">
        <v>692</v>
      </c>
      <c r="H174" s="150">
        <v>95</v>
      </c>
      <c r="I174" s="151"/>
      <c r="J174" s="152">
        <f>ROUND(I174*H174,2)</f>
        <v>0</v>
      </c>
      <c r="K174" s="153"/>
      <c r="L174" s="28"/>
      <c r="M174" s="154" t="s">
        <v>1</v>
      </c>
      <c r="N174" s="115" t="s">
        <v>38</v>
      </c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AR174" s="157" t="s">
        <v>278</v>
      </c>
      <c r="AT174" s="157" t="s">
        <v>274</v>
      </c>
      <c r="AU174" s="157" t="s">
        <v>82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278</v>
      </c>
      <c r="BM174" s="157" t="s">
        <v>693</v>
      </c>
    </row>
    <row r="175" spans="2:65" s="1" customFormat="1" ht="19.2">
      <c r="B175" s="28"/>
      <c r="D175" s="159" t="s">
        <v>280</v>
      </c>
      <c r="F175" s="160" t="s">
        <v>691</v>
      </c>
      <c r="I175" s="119"/>
      <c r="L175" s="28"/>
      <c r="M175" s="161"/>
      <c r="T175" s="52"/>
      <c r="AT175" s="13" t="s">
        <v>280</v>
      </c>
      <c r="AU175" s="13" t="s">
        <v>82</v>
      </c>
    </row>
    <row r="176" spans="2:65" s="11" customFormat="1" ht="22.8" customHeight="1">
      <c r="B176" s="134"/>
      <c r="D176" s="135" t="s">
        <v>72</v>
      </c>
      <c r="E176" s="144" t="s">
        <v>318</v>
      </c>
      <c r="F176" s="144" t="s">
        <v>319</v>
      </c>
      <c r="I176" s="137"/>
      <c r="J176" s="145">
        <f>BK176</f>
        <v>0</v>
      </c>
      <c r="L176" s="134"/>
      <c r="M176" s="139"/>
      <c r="P176" s="140">
        <f>SUM(P177:P184)</f>
        <v>0</v>
      </c>
      <c r="R176" s="140">
        <f>SUM(R177:R184)</f>
        <v>0</v>
      </c>
      <c r="T176" s="141">
        <f>SUM(T177:T184)</f>
        <v>0</v>
      </c>
      <c r="AR176" s="135" t="s">
        <v>80</v>
      </c>
      <c r="AT176" s="142" t="s">
        <v>72</v>
      </c>
      <c r="AU176" s="142" t="s">
        <v>80</v>
      </c>
      <c r="AY176" s="135" t="s">
        <v>271</v>
      </c>
      <c r="BK176" s="143">
        <f>SUM(BK177:BK184)</f>
        <v>0</v>
      </c>
    </row>
    <row r="177" spans="2:65" s="1" customFormat="1" ht="24.15" customHeight="1">
      <c r="B177" s="28"/>
      <c r="C177" s="146" t="s">
        <v>356</v>
      </c>
      <c r="D177" s="146" t="s">
        <v>274</v>
      </c>
      <c r="E177" s="147" t="s">
        <v>320</v>
      </c>
      <c r="F177" s="148" t="s">
        <v>321</v>
      </c>
      <c r="G177" s="149" t="s">
        <v>322</v>
      </c>
      <c r="H177" s="150">
        <v>2.137</v>
      </c>
      <c r="I177" s="151"/>
      <c r="J177" s="152">
        <f>ROUND(I177*H177,2)</f>
        <v>0</v>
      </c>
      <c r="K177" s="153"/>
      <c r="L177" s="28"/>
      <c r="M177" s="154" t="s">
        <v>1</v>
      </c>
      <c r="N177" s="115" t="s">
        <v>38</v>
      </c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AR177" s="157" t="s">
        <v>278</v>
      </c>
      <c r="AT177" s="157" t="s">
        <v>274</v>
      </c>
      <c r="AU177" s="157" t="s">
        <v>82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278</v>
      </c>
      <c r="BM177" s="157" t="s">
        <v>694</v>
      </c>
    </row>
    <row r="178" spans="2:65" s="1" customFormat="1" ht="28.8">
      <c r="B178" s="28"/>
      <c r="D178" s="159" t="s">
        <v>280</v>
      </c>
      <c r="F178" s="160" t="s">
        <v>324</v>
      </c>
      <c r="I178" s="119"/>
      <c r="L178" s="28"/>
      <c r="M178" s="161"/>
      <c r="T178" s="52"/>
      <c r="AT178" s="13" t="s">
        <v>280</v>
      </c>
      <c r="AU178" s="13" t="s">
        <v>82</v>
      </c>
    </row>
    <row r="179" spans="2:65" s="1" customFormat="1" ht="24.15" customHeight="1">
      <c r="B179" s="28"/>
      <c r="C179" s="146" t="s">
        <v>348</v>
      </c>
      <c r="D179" s="146" t="s">
        <v>274</v>
      </c>
      <c r="E179" s="147" t="s">
        <v>326</v>
      </c>
      <c r="F179" s="148" t="s">
        <v>327</v>
      </c>
      <c r="G179" s="149" t="s">
        <v>322</v>
      </c>
      <c r="H179" s="150">
        <v>2.137</v>
      </c>
      <c r="I179" s="151"/>
      <c r="J179" s="152">
        <f>ROUND(I179*H179,2)</f>
        <v>0</v>
      </c>
      <c r="K179" s="153"/>
      <c r="L179" s="28"/>
      <c r="M179" s="154" t="s">
        <v>1</v>
      </c>
      <c r="N179" s="115" t="s">
        <v>38</v>
      </c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AR179" s="157" t="s">
        <v>278</v>
      </c>
      <c r="AT179" s="157" t="s">
        <v>274</v>
      </c>
      <c r="AU179" s="157" t="s">
        <v>82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278</v>
      </c>
      <c r="BM179" s="157" t="s">
        <v>695</v>
      </c>
    </row>
    <row r="180" spans="2:65" s="1" customFormat="1" ht="19.2">
      <c r="B180" s="28"/>
      <c r="D180" s="159" t="s">
        <v>280</v>
      </c>
      <c r="F180" s="160" t="s">
        <v>329</v>
      </c>
      <c r="I180" s="119"/>
      <c r="L180" s="28"/>
      <c r="M180" s="161"/>
      <c r="T180" s="52"/>
      <c r="AT180" s="13" t="s">
        <v>280</v>
      </c>
      <c r="AU180" s="13" t="s">
        <v>82</v>
      </c>
    </row>
    <row r="181" spans="2:65" s="1" customFormat="1" ht="24.15" customHeight="1">
      <c r="B181" s="28"/>
      <c r="C181" s="146" t="s">
        <v>365</v>
      </c>
      <c r="D181" s="146" t="s">
        <v>274</v>
      </c>
      <c r="E181" s="147" t="s">
        <v>696</v>
      </c>
      <c r="F181" s="148" t="s">
        <v>697</v>
      </c>
      <c r="G181" s="149" t="s">
        <v>322</v>
      </c>
      <c r="H181" s="150">
        <v>40</v>
      </c>
      <c r="I181" s="151"/>
      <c r="J181" s="152">
        <f>ROUND(I181*H181,2)</f>
        <v>0</v>
      </c>
      <c r="K181" s="153"/>
      <c r="L181" s="28"/>
      <c r="M181" s="154" t="s">
        <v>1</v>
      </c>
      <c r="N181" s="115" t="s">
        <v>38</v>
      </c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AR181" s="157" t="s">
        <v>278</v>
      </c>
      <c r="AT181" s="157" t="s">
        <v>274</v>
      </c>
      <c r="AU181" s="157" t="s">
        <v>82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278</v>
      </c>
      <c r="BM181" s="157" t="s">
        <v>698</v>
      </c>
    </row>
    <row r="182" spans="2:65" s="1" customFormat="1" ht="28.8">
      <c r="B182" s="28"/>
      <c r="D182" s="159" t="s">
        <v>280</v>
      </c>
      <c r="F182" s="160" t="s">
        <v>699</v>
      </c>
      <c r="I182" s="119"/>
      <c r="L182" s="28"/>
      <c r="M182" s="161"/>
      <c r="T182" s="52"/>
      <c r="AT182" s="13" t="s">
        <v>280</v>
      </c>
      <c r="AU182" s="13" t="s">
        <v>82</v>
      </c>
    </row>
    <row r="183" spans="2:65" s="1" customFormat="1" ht="49.05" customHeight="1">
      <c r="B183" s="28"/>
      <c r="C183" s="146" t="s">
        <v>370</v>
      </c>
      <c r="D183" s="146" t="s">
        <v>274</v>
      </c>
      <c r="E183" s="147" t="s">
        <v>700</v>
      </c>
      <c r="F183" s="148" t="s">
        <v>701</v>
      </c>
      <c r="G183" s="149" t="s">
        <v>322</v>
      </c>
      <c r="H183" s="150">
        <v>2.137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AR183" s="157" t="s">
        <v>278</v>
      </c>
      <c r="AT183" s="157" t="s">
        <v>274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278</v>
      </c>
      <c r="BM183" s="157" t="s">
        <v>702</v>
      </c>
    </row>
    <row r="184" spans="2:65" s="1" customFormat="1" ht="38.4">
      <c r="B184" s="28"/>
      <c r="D184" s="159" t="s">
        <v>280</v>
      </c>
      <c r="F184" s="160" t="s">
        <v>703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1" customFormat="1" ht="25.95" customHeight="1">
      <c r="B185" s="134"/>
      <c r="D185" s="135" t="s">
        <v>72</v>
      </c>
      <c r="E185" s="136" t="s">
        <v>341</v>
      </c>
      <c r="F185" s="136" t="s">
        <v>342</v>
      </c>
      <c r="I185" s="137"/>
      <c r="J185" s="138">
        <f>BK185</f>
        <v>0</v>
      </c>
      <c r="L185" s="134"/>
      <c r="M185" s="139"/>
      <c r="P185" s="140">
        <f>P186+P433+P564</f>
        <v>0</v>
      </c>
      <c r="R185" s="140">
        <f>R186+R433+R564</f>
        <v>0.20830999999999997</v>
      </c>
      <c r="T185" s="141">
        <f>T186+T433+T564</f>
        <v>4.9750000000000003E-2</v>
      </c>
      <c r="AR185" s="135" t="s">
        <v>82</v>
      </c>
      <c r="AT185" s="142" t="s">
        <v>72</v>
      </c>
      <c r="AU185" s="142" t="s">
        <v>73</v>
      </c>
      <c r="AY185" s="135" t="s">
        <v>271</v>
      </c>
      <c r="BK185" s="143">
        <f>BK186+BK433+BK564</f>
        <v>0</v>
      </c>
    </row>
    <row r="186" spans="2:65" s="11" customFormat="1" ht="22.8" customHeight="1">
      <c r="B186" s="134"/>
      <c r="D186" s="135" t="s">
        <v>72</v>
      </c>
      <c r="E186" s="144" t="s">
        <v>704</v>
      </c>
      <c r="F186" s="144" t="s">
        <v>705</v>
      </c>
      <c r="I186" s="137"/>
      <c r="J186" s="145">
        <f>BK186</f>
        <v>0</v>
      </c>
      <c r="L186" s="134"/>
      <c r="M186" s="139"/>
      <c r="P186" s="140">
        <f>P187+P336+P379+P408</f>
        <v>0</v>
      </c>
      <c r="R186" s="140">
        <f>R187+R336+R379+R408</f>
        <v>0.16265999999999997</v>
      </c>
      <c r="T186" s="141">
        <f>T187+T336+T379+T408</f>
        <v>4.215E-2</v>
      </c>
      <c r="AR186" s="135" t="s">
        <v>82</v>
      </c>
      <c r="AT186" s="142" t="s">
        <v>72</v>
      </c>
      <c r="AU186" s="142" t="s">
        <v>80</v>
      </c>
      <c r="AY186" s="135" t="s">
        <v>271</v>
      </c>
      <c r="BK186" s="143">
        <f>BK187+BK336+BK379+BK408</f>
        <v>0</v>
      </c>
    </row>
    <row r="187" spans="2:65" s="11" customFormat="1" ht="20.85" customHeight="1">
      <c r="B187" s="134"/>
      <c r="D187" s="135" t="s">
        <v>72</v>
      </c>
      <c r="E187" s="144" t="s">
        <v>706</v>
      </c>
      <c r="F187" s="144" t="s">
        <v>707</v>
      </c>
      <c r="I187" s="137"/>
      <c r="J187" s="145">
        <f>BK187</f>
        <v>0</v>
      </c>
      <c r="L187" s="134"/>
      <c r="M187" s="139"/>
      <c r="P187" s="140">
        <f>SUM(P188:P335)</f>
        <v>0</v>
      </c>
      <c r="R187" s="140">
        <f>SUM(R188:R335)</f>
        <v>8.4040000000000004E-2</v>
      </c>
      <c r="T187" s="141">
        <f>SUM(T188:T335)</f>
        <v>1.5000000000000001E-4</v>
      </c>
      <c r="AR187" s="135" t="s">
        <v>82</v>
      </c>
      <c r="AT187" s="142" t="s">
        <v>72</v>
      </c>
      <c r="AU187" s="142" t="s">
        <v>82</v>
      </c>
      <c r="AY187" s="135" t="s">
        <v>271</v>
      </c>
      <c r="BK187" s="143">
        <f>SUM(BK188:BK335)</f>
        <v>0</v>
      </c>
    </row>
    <row r="188" spans="2:65" s="1" customFormat="1" ht="24.15" customHeight="1">
      <c r="B188" s="28"/>
      <c r="C188" s="146" t="s">
        <v>376</v>
      </c>
      <c r="D188" s="146" t="s">
        <v>274</v>
      </c>
      <c r="E188" s="147" t="s">
        <v>708</v>
      </c>
      <c r="F188" s="148" t="s">
        <v>709</v>
      </c>
      <c r="G188" s="149" t="s">
        <v>338</v>
      </c>
      <c r="H188" s="150">
        <v>1</v>
      </c>
      <c r="I188" s="151"/>
      <c r="J188" s="152">
        <f>ROUND(I188*H188,2)</f>
        <v>0</v>
      </c>
      <c r="K188" s="153"/>
      <c r="L188" s="28"/>
      <c r="M188" s="154" t="s">
        <v>1</v>
      </c>
      <c r="N188" s="115" t="s">
        <v>38</v>
      </c>
      <c r="P188" s="155">
        <f>O188*H188</f>
        <v>0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AR188" s="157" t="s">
        <v>348</v>
      </c>
      <c r="AT188" s="157" t="s">
        <v>274</v>
      </c>
      <c r="AU188" s="157" t="s">
        <v>272</v>
      </c>
      <c r="AY188" s="13" t="s">
        <v>271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3" t="s">
        <v>80</v>
      </c>
      <c r="BK188" s="158">
        <f>ROUND(I188*H188,2)</f>
        <v>0</v>
      </c>
      <c r="BL188" s="13" t="s">
        <v>348</v>
      </c>
      <c r="BM188" s="157" t="s">
        <v>710</v>
      </c>
    </row>
    <row r="189" spans="2:65" s="1" customFormat="1" ht="19.2">
      <c r="B189" s="28"/>
      <c r="D189" s="159" t="s">
        <v>280</v>
      </c>
      <c r="F189" s="160" t="s">
        <v>711</v>
      </c>
      <c r="I189" s="119"/>
      <c r="L189" s="28"/>
      <c r="M189" s="161"/>
      <c r="T189" s="52"/>
      <c r="AT189" s="13" t="s">
        <v>280</v>
      </c>
      <c r="AU189" s="13" t="s">
        <v>272</v>
      </c>
    </row>
    <row r="190" spans="2:65" s="1" customFormat="1" ht="16.5" customHeight="1">
      <c r="B190" s="28"/>
      <c r="C190" s="162" t="s">
        <v>381</v>
      </c>
      <c r="D190" s="162" t="s">
        <v>335</v>
      </c>
      <c r="E190" s="163" t="s">
        <v>712</v>
      </c>
      <c r="F190" s="164" t="s">
        <v>713</v>
      </c>
      <c r="G190" s="165" t="s">
        <v>338</v>
      </c>
      <c r="H190" s="166">
        <v>1</v>
      </c>
      <c r="I190" s="167"/>
      <c r="J190" s="168">
        <f>ROUND(I190*H190,2)</f>
        <v>0</v>
      </c>
      <c r="K190" s="169"/>
      <c r="L190" s="170"/>
      <c r="M190" s="171" t="s">
        <v>1</v>
      </c>
      <c r="N190" s="172" t="s">
        <v>38</v>
      </c>
      <c r="P190" s="155">
        <f>O190*H190</f>
        <v>0</v>
      </c>
      <c r="Q190" s="155">
        <v>2.3000000000000001E-4</v>
      </c>
      <c r="R190" s="155">
        <f>Q190*H190</f>
        <v>2.3000000000000001E-4</v>
      </c>
      <c r="S190" s="155">
        <v>0</v>
      </c>
      <c r="T190" s="156">
        <f>S190*H190</f>
        <v>0</v>
      </c>
      <c r="AR190" s="157" t="s">
        <v>373</v>
      </c>
      <c r="AT190" s="157" t="s">
        <v>335</v>
      </c>
      <c r="AU190" s="157" t="s">
        <v>272</v>
      </c>
      <c r="AY190" s="13" t="s">
        <v>271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3" t="s">
        <v>80</v>
      </c>
      <c r="BK190" s="158">
        <f>ROUND(I190*H190,2)</f>
        <v>0</v>
      </c>
      <c r="BL190" s="13" t="s">
        <v>348</v>
      </c>
      <c r="BM190" s="157" t="s">
        <v>714</v>
      </c>
    </row>
    <row r="191" spans="2:65" s="1" customFormat="1" ht="10.199999999999999">
      <c r="B191" s="28"/>
      <c r="D191" s="159" t="s">
        <v>280</v>
      </c>
      <c r="F191" s="160" t="s">
        <v>713</v>
      </c>
      <c r="I191" s="119"/>
      <c r="L191" s="28"/>
      <c r="M191" s="161"/>
      <c r="T191" s="52"/>
      <c r="AT191" s="13" t="s">
        <v>280</v>
      </c>
      <c r="AU191" s="13" t="s">
        <v>272</v>
      </c>
    </row>
    <row r="192" spans="2:65" s="1" customFormat="1" ht="24.15" customHeight="1">
      <c r="B192" s="28"/>
      <c r="C192" s="146" t="s">
        <v>7</v>
      </c>
      <c r="D192" s="146" t="s">
        <v>274</v>
      </c>
      <c r="E192" s="147" t="s">
        <v>715</v>
      </c>
      <c r="F192" s="148" t="s">
        <v>716</v>
      </c>
      <c r="G192" s="149" t="s">
        <v>338</v>
      </c>
      <c r="H192" s="150">
        <v>1</v>
      </c>
      <c r="I192" s="151"/>
      <c r="J192" s="152">
        <f>ROUND(I192*H192,2)</f>
        <v>0</v>
      </c>
      <c r="K192" s="153"/>
      <c r="L192" s="28"/>
      <c r="M192" s="154" t="s">
        <v>1</v>
      </c>
      <c r="N192" s="115" t="s">
        <v>38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348</v>
      </c>
      <c r="AT192" s="157" t="s">
        <v>274</v>
      </c>
      <c r="AU192" s="157" t="s">
        <v>272</v>
      </c>
      <c r="AY192" s="13" t="s">
        <v>271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3" t="s">
        <v>80</v>
      </c>
      <c r="BK192" s="158">
        <f>ROUND(I192*H192,2)</f>
        <v>0</v>
      </c>
      <c r="BL192" s="13" t="s">
        <v>348</v>
      </c>
      <c r="BM192" s="157" t="s">
        <v>717</v>
      </c>
    </row>
    <row r="193" spans="2:65" s="1" customFormat="1" ht="19.2">
      <c r="B193" s="28"/>
      <c r="D193" s="159" t="s">
        <v>280</v>
      </c>
      <c r="F193" s="160" t="s">
        <v>718</v>
      </c>
      <c r="I193" s="119"/>
      <c r="L193" s="28"/>
      <c r="M193" s="161"/>
      <c r="T193" s="52"/>
      <c r="AT193" s="13" t="s">
        <v>280</v>
      </c>
      <c r="AU193" s="13" t="s">
        <v>272</v>
      </c>
    </row>
    <row r="194" spans="2:65" s="1" customFormat="1" ht="24.15" customHeight="1">
      <c r="B194" s="28"/>
      <c r="C194" s="162" t="s">
        <v>390</v>
      </c>
      <c r="D194" s="162" t="s">
        <v>335</v>
      </c>
      <c r="E194" s="163" t="s">
        <v>719</v>
      </c>
      <c r="F194" s="164" t="s">
        <v>720</v>
      </c>
      <c r="G194" s="165" t="s">
        <v>338</v>
      </c>
      <c r="H194" s="166">
        <v>1</v>
      </c>
      <c r="I194" s="167"/>
      <c r="J194" s="168">
        <f>ROUND(I194*H194,2)</f>
        <v>0</v>
      </c>
      <c r="K194" s="169"/>
      <c r="L194" s="170"/>
      <c r="M194" s="171" t="s">
        <v>1</v>
      </c>
      <c r="N194" s="172" t="s">
        <v>38</v>
      </c>
      <c r="P194" s="155">
        <f>O194*H194</f>
        <v>0</v>
      </c>
      <c r="Q194" s="155">
        <v>5.8700000000000002E-3</v>
      </c>
      <c r="R194" s="155">
        <f>Q194*H194</f>
        <v>5.8700000000000002E-3</v>
      </c>
      <c r="S194" s="155">
        <v>0</v>
      </c>
      <c r="T194" s="156">
        <f>S194*H194</f>
        <v>0</v>
      </c>
      <c r="AR194" s="157" t="s">
        <v>373</v>
      </c>
      <c r="AT194" s="157" t="s">
        <v>335</v>
      </c>
      <c r="AU194" s="157" t="s">
        <v>272</v>
      </c>
      <c r="AY194" s="13" t="s">
        <v>271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3" t="s">
        <v>80</v>
      </c>
      <c r="BK194" s="158">
        <f>ROUND(I194*H194,2)</f>
        <v>0</v>
      </c>
      <c r="BL194" s="13" t="s">
        <v>348</v>
      </c>
      <c r="BM194" s="157" t="s">
        <v>721</v>
      </c>
    </row>
    <row r="195" spans="2:65" s="1" customFormat="1" ht="19.2">
      <c r="B195" s="28"/>
      <c r="D195" s="159" t="s">
        <v>280</v>
      </c>
      <c r="F195" s="160" t="s">
        <v>720</v>
      </c>
      <c r="I195" s="119"/>
      <c r="L195" s="28"/>
      <c r="M195" s="161"/>
      <c r="T195" s="52"/>
      <c r="AT195" s="13" t="s">
        <v>280</v>
      </c>
      <c r="AU195" s="13" t="s">
        <v>272</v>
      </c>
    </row>
    <row r="196" spans="2:65" s="1" customFormat="1" ht="24.15" customHeight="1">
      <c r="B196" s="28"/>
      <c r="C196" s="162" t="s">
        <v>395</v>
      </c>
      <c r="D196" s="162" t="s">
        <v>335</v>
      </c>
      <c r="E196" s="163" t="s">
        <v>722</v>
      </c>
      <c r="F196" s="164" t="s">
        <v>723</v>
      </c>
      <c r="G196" s="165" t="s">
        <v>338</v>
      </c>
      <c r="H196" s="166">
        <v>1</v>
      </c>
      <c r="I196" s="167"/>
      <c r="J196" s="168">
        <f>ROUND(I196*H196,2)</f>
        <v>0</v>
      </c>
      <c r="K196" s="169"/>
      <c r="L196" s="170"/>
      <c r="M196" s="171" t="s">
        <v>1</v>
      </c>
      <c r="N196" s="172" t="s">
        <v>38</v>
      </c>
      <c r="P196" s="155">
        <f>O196*H196</f>
        <v>0</v>
      </c>
      <c r="Q196" s="155">
        <v>5.0299999999999997E-3</v>
      </c>
      <c r="R196" s="155">
        <f>Q196*H196</f>
        <v>5.0299999999999997E-3</v>
      </c>
      <c r="S196" s="155">
        <v>0</v>
      </c>
      <c r="T196" s="156">
        <f>S196*H196</f>
        <v>0</v>
      </c>
      <c r="AR196" s="157" t="s">
        <v>373</v>
      </c>
      <c r="AT196" s="157" t="s">
        <v>335</v>
      </c>
      <c r="AU196" s="157" t="s">
        <v>272</v>
      </c>
      <c r="AY196" s="13" t="s">
        <v>271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3" t="s">
        <v>80</v>
      </c>
      <c r="BK196" s="158">
        <f>ROUND(I196*H196,2)</f>
        <v>0</v>
      </c>
      <c r="BL196" s="13" t="s">
        <v>348</v>
      </c>
      <c r="BM196" s="157" t="s">
        <v>724</v>
      </c>
    </row>
    <row r="197" spans="2:65" s="1" customFormat="1" ht="19.2">
      <c r="B197" s="28"/>
      <c r="D197" s="159" t="s">
        <v>280</v>
      </c>
      <c r="F197" s="160" t="s">
        <v>723</v>
      </c>
      <c r="I197" s="119"/>
      <c r="L197" s="28"/>
      <c r="M197" s="161"/>
      <c r="T197" s="52"/>
      <c r="AT197" s="13" t="s">
        <v>280</v>
      </c>
      <c r="AU197" s="13" t="s">
        <v>272</v>
      </c>
    </row>
    <row r="198" spans="2:65" s="1" customFormat="1" ht="33" customHeight="1">
      <c r="B198" s="28"/>
      <c r="C198" s="146" t="s">
        <v>399</v>
      </c>
      <c r="D198" s="146" t="s">
        <v>274</v>
      </c>
      <c r="E198" s="147" t="s">
        <v>725</v>
      </c>
      <c r="F198" s="148" t="s">
        <v>726</v>
      </c>
      <c r="G198" s="149" t="s">
        <v>338</v>
      </c>
      <c r="H198" s="150">
        <v>9</v>
      </c>
      <c r="I198" s="151"/>
      <c r="J198" s="152">
        <f>ROUND(I198*H198,2)</f>
        <v>0</v>
      </c>
      <c r="K198" s="153"/>
      <c r="L198" s="28"/>
      <c r="M198" s="154" t="s">
        <v>1</v>
      </c>
      <c r="N198" s="115" t="s">
        <v>38</v>
      </c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AR198" s="157" t="s">
        <v>348</v>
      </c>
      <c r="AT198" s="157" t="s">
        <v>274</v>
      </c>
      <c r="AU198" s="157" t="s">
        <v>272</v>
      </c>
      <c r="AY198" s="13" t="s">
        <v>271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3" t="s">
        <v>80</v>
      </c>
      <c r="BK198" s="158">
        <f>ROUND(I198*H198,2)</f>
        <v>0</v>
      </c>
      <c r="BL198" s="13" t="s">
        <v>348</v>
      </c>
      <c r="BM198" s="157" t="s">
        <v>727</v>
      </c>
    </row>
    <row r="199" spans="2:65" s="1" customFormat="1" ht="19.2">
      <c r="B199" s="28"/>
      <c r="D199" s="159" t="s">
        <v>280</v>
      </c>
      <c r="F199" s="160" t="s">
        <v>726</v>
      </c>
      <c r="I199" s="119"/>
      <c r="L199" s="28"/>
      <c r="M199" s="161"/>
      <c r="T199" s="52"/>
      <c r="AT199" s="13" t="s">
        <v>280</v>
      </c>
      <c r="AU199" s="13" t="s">
        <v>272</v>
      </c>
    </row>
    <row r="200" spans="2:65" s="1" customFormat="1" ht="24.15" customHeight="1">
      <c r="B200" s="28"/>
      <c r="C200" s="162" t="s">
        <v>404</v>
      </c>
      <c r="D200" s="162" t="s">
        <v>335</v>
      </c>
      <c r="E200" s="163" t="s">
        <v>728</v>
      </c>
      <c r="F200" s="164" t="s">
        <v>729</v>
      </c>
      <c r="G200" s="165" t="s">
        <v>338</v>
      </c>
      <c r="H200" s="166">
        <v>9</v>
      </c>
      <c r="I200" s="167"/>
      <c r="J200" s="168">
        <f>ROUND(I200*H200,2)</f>
        <v>0</v>
      </c>
      <c r="K200" s="169"/>
      <c r="L200" s="170"/>
      <c r="M200" s="171" t="s">
        <v>1</v>
      </c>
      <c r="N200" s="172" t="s">
        <v>38</v>
      </c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AR200" s="157" t="s">
        <v>373</v>
      </c>
      <c r="AT200" s="157" t="s">
        <v>335</v>
      </c>
      <c r="AU200" s="157" t="s">
        <v>272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348</v>
      </c>
      <c r="BM200" s="157" t="s">
        <v>730</v>
      </c>
    </row>
    <row r="201" spans="2:65" s="1" customFormat="1" ht="19.2">
      <c r="B201" s="28"/>
      <c r="D201" s="159" t="s">
        <v>280</v>
      </c>
      <c r="F201" s="160" t="s">
        <v>729</v>
      </c>
      <c r="I201" s="119"/>
      <c r="L201" s="28"/>
      <c r="M201" s="161"/>
      <c r="T201" s="52"/>
      <c r="AT201" s="13" t="s">
        <v>280</v>
      </c>
      <c r="AU201" s="13" t="s">
        <v>272</v>
      </c>
    </row>
    <row r="202" spans="2:65" s="1" customFormat="1" ht="33" customHeight="1">
      <c r="B202" s="28"/>
      <c r="C202" s="146" t="s">
        <v>409</v>
      </c>
      <c r="D202" s="146" t="s">
        <v>274</v>
      </c>
      <c r="E202" s="147" t="s">
        <v>731</v>
      </c>
      <c r="F202" s="148" t="s">
        <v>732</v>
      </c>
      <c r="G202" s="149" t="s">
        <v>338</v>
      </c>
      <c r="H202" s="150">
        <v>1</v>
      </c>
      <c r="I202" s="151"/>
      <c r="J202" s="152">
        <f>ROUND(I202*H202,2)</f>
        <v>0</v>
      </c>
      <c r="K202" s="153"/>
      <c r="L202" s="28"/>
      <c r="M202" s="154" t="s">
        <v>1</v>
      </c>
      <c r="N202" s="115" t="s">
        <v>38</v>
      </c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AR202" s="157" t="s">
        <v>348</v>
      </c>
      <c r="AT202" s="157" t="s">
        <v>274</v>
      </c>
      <c r="AU202" s="157" t="s">
        <v>272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733</v>
      </c>
    </row>
    <row r="203" spans="2:65" s="1" customFormat="1" ht="19.2">
      <c r="B203" s="28"/>
      <c r="D203" s="159" t="s">
        <v>280</v>
      </c>
      <c r="F203" s="160" t="s">
        <v>734</v>
      </c>
      <c r="I203" s="119"/>
      <c r="L203" s="28"/>
      <c r="M203" s="161"/>
      <c r="T203" s="52"/>
      <c r="AT203" s="13" t="s">
        <v>280</v>
      </c>
      <c r="AU203" s="13" t="s">
        <v>272</v>
      </c>
    </row>
    <row r="204" spans="2:65" s="1" customFormat="1" ht="24.15" customHeight="1">
      <c r="B204" s="28"/>
      <c r="C204" s="162" t="s">
        <v>415</v>
      </c>
      <c r="D204" s="162" t="s">
        <v>335</v>
      </c>
      <c r="E204" s="163" t="s">
        <v>735</v>
      </c>
      <c r="F204" s="164" t="s">
        <v>736</v>
      </c>
      <c r="G204" s="165" t="s">
        <v>338</v>
      </c>
      <c r="H204" s="166">
        <v>1</v>
      </c>
      <c r="I204" s="167"/>
      <c r="J204" s="168">
        <f>ROUND(I204*H204,2)</f>
        <v>0</v>
      </c>
      <c r="K204" s="169"/>
      <c r="L204" s="170"/>
      <c r="M204" s="171" t="s">
        <v>1</v>
      </c>
      <c r="N204" s="172" t="s">
        <v>38</v>
      </c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AR204" s="157" t="s">
        <v>373</v>
      </c>
      <c r="AT204" s="157" t="s">
        <v>335</v>
      </c>
      <c r="AU204" s="157" t="s">
        <v>272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737</v>
      </c>
    </row>
    <row r="205" spans="2:65" s="1" customFormat="1" ht="19.2">
      <c r="B205" s="28"/>
      <c r="D205" s="159" t="s">
        <v>280</v>
      </c>
      <c r="F205" s="160" t="s">
        <v>736</v>
      </c>
      <c r="I205" s="119"/>
      <c r="L205" s="28"/>
      <c r="M205" s="161"/>
      <c r="T205" s="52"/>
      <c r="AT205" s="13" t="s">
        <v>280</v>
      </c>
      <c r="AU205" s="13" t="s">
        <v>272</v>
      </c>
    </row>
    <row r="206" spans="2:65" s="1" customFormat="1" ht="16.5" customHeight="1">
      <c r="B206" s="28"/>
      <c r="C206" s="146" t="s">
        <v>419</v>
      </c>
      <c r="D206" s="146" t="s">
        <v>274</v>
      </c>
      <c r="E206" s="147" t="s">
        <v>738</v>
      </c>
      <c r="F206" s="148" t="s">
        <v>739</v>
      </c>
      <c r="G206" s="149" t="s">
        <v>338</v>
      </c>
      <c r="H206" s="150">
        <v>1</v>
      </c>
      <c r="I206" s="151"/>
      <c r="J206" s="152">
        <f>ROUND(I206*H206,2)</f>
        <v>0</v>
      </c>
      <c r="K206" s="153"/>
      <c r="L206" s="28"/>
      <c r="M206" s="154" t="s">
        <v>1</v>
      </c>
      <c r="N206" s="115" t="s">
        <v>38</v>
      </c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AR206" s="157" t="s">
        <v>348</v>
      </c>
      <c r="AT206" s="157" t="s">
        <v>274</v>
      </c>
      <c r="AU206" s="157" t="s">
        <v>272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740</v>
      </c>
    </row>
    <row r="207" spans="2:65" s="1" customFormat="1" ht="19.2">
      <c r="B207" s="28"/>
      <c r="D207" s="159" t="s">
        <v>280</v>
      </c>
      <c r="F207" s="160" t="s">
        <v>741</v>
      </c>
      <c r="I207" s="119"/>
      <c r="L207" s="28"/>
      <c r="M207" s="161"/>
      <c r="T207" s="52"/>
      <c r="AT207" s="13" t="s">
        <v>280</v>
      </c>
      <c r="AU207" s="13" t="s">
        <v>272</v>
      </c>
    </row>
    <row r="208" spans="2:65" s="1" customFormat="1" ht="33" customHeight="1">
      <c r="B208" s="28"/>
      <c r="C208" s="162" t="s">
        <v>423</v>
      </c>
      <c r="D208" s="162" t="s">
        <v>335</v>
      </c>
      <c r="E208" s="163" t="s">
        <v>742</v>
      </c>
      <c r="F208" s="164" t="s">
        <v>743</v>
      </c>
      <c r="G208" s="165" t="s">
        <v>338</v>
      </c>
      <c r="H208" s="166">
        <v>1</v>
      </c>
      <c r="I208" s="167"/>
      <c r="J208" s="168">
        <f>ROUND(I208*H208,2)</f>
        <v>0</v>
      </c>
      <c r="K208" s="169"/>
      <c r="L208" s="170"/>
      <c r="M208" s="171" t="s">
        <v>1</v>
      </c>
      <c r="N208" s="172" t="s">
        <v>38</v>
      </c>
      <c r="P208" s="155">
        <f>O208*H208</f>
        <v>0</v>
      </c>
      <c r="Q208" s="155">
        <v>5.0000000000000002E-5</v>
      </c>
      <c r="R208" s="155">
        <f>Q208*H208</f>
        <v>5.0000000000000002E-5</v>
      </c>
      <c r="S208" s="155">
        <v>0</v>
      </c>
      <c r="T208" s="156">
        <f>S208*H208</f>
        <v>0</v>
      </c>
      <c r="AR208" s="157" t="s">
        <v>373</v>
      </c>
      <c r="AT208" s="157" t="s">
        <v>335</v>
      </c>
      <c r="AU208" s="157" t="s">
        <v>272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744</v>
      </c>
    </row>
    <row r="209" spans="2:65" s="1" customFormat="1" ht="19.2">
      <c r="B209" s="28"/>
      <c r="D209" s="159" t="s">
        <v>280</v>
      </c>
      <c r="F209" s="160" t="s">
        <v>743</v>
      </c>
      <c r="I209" s="119"/>
      <c r="L209" s="28"/>
      <c r="M209" s="161"/>
      <c r="T209" s="52"/>
      <c r="AT209" s="13" t="s">
        <v>280</v>
      </c>
      <c r="AU209" s="13" t="s">
        <v>272</v>
      </c>
    </row>
    <row r="210" spans="2:65" s="1" customFormat="1" ht="24.15" customHeight="1">
      <c r="B210" s="28"/>
      <c r="C210" s="146" t="s">
        <v>428</v>
      </c>
      <c r="D210" s="146" t="s">
        <v>274</v>
      </c>
      <c r="E210" s="147" t="s">
        <v>745</v>
      </c>
      <c r="F210" s="148" t="s">
        <v>746</v>
      </c>
      <c r="G210" s="149" t="s">
        <v>412</v>
      </c>
      <c r="H210" s="150">
        <v>10</v>
      </c>
      <c r="I210" s="151"/>
      <c r="J210" s="152">
        <f>ROUND(I210*H210,2)</f>
        <v>0</v>
      </c>
      <c r="K210" s="153"/>
      <c r="L210" s="28"/>
      <c r="M210" s="154" t="s">
        <v>1</v>
      </c>
      <c r="N210" s="115" t="s">
        <v>38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348</v>
      </c>
      <c r="AT210" s="157" t="s">
        <v>274</v>
      </c>
      <c r="AU210" s="157" t="s">
        <v>272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747</v>
      </c>
    </row>
    <row r="211" spans="2:65" s="1" customFormat="1" ht="28.8">
      <c r="B211" s="28"/>
      <c r="D211" s="159" t="s">
        <v>280</v>
      </c>
      <c r="F211" s="160" t="s">
        <v>748</v>
      </c>
      <c r="I211" s="119"/>
      <c r="L211" s="28"/>
      <c r="M211" s="161"/>
      <c r="T211" s="52"/>
      <c r="AT211" s="13" t="s">
        <v>280</v>
      </c>
      <c r="AU211" s="13" t="s">
        <v>272</v>
      </c>
    </row>
    <row r="212" spans="2:65" s="1" customFormat="1" ht="37.799999999999997" customHeight="1">
      <c r="B212" s="28"/>
      <c r="C212" s="162" t="s">
        <v>432</v>
      </c>
      <c r="D212" s="162" t="s">
        <v>335</v>
      </c>
      <c r="E212" s="163" t="s">
        <v>749</v>
      </c>
      <c r="F212" s="164" t="s">
        <v>750</v>
      </c>
      <c r="G212" s="165" t="s">
        <v>412</v>
      </c>
      <c r="H212" s="166">
        <v>6</v>
      </c>
      <c r="I212" s="167"/>
      <c r="J212" s="168">
        <f>ROUND(I212*H212,2)</f>
        <v>0</v>
      </c>
      <c r="K212" s="169"/>
      <c r="L212" s="170"/>
      <c r="M212" s="171" t="s">
        <v>1</v>
      </c>
      <c r="N212" s="172" t="s">
        <v>38</v>
      </c>
      <c r="P212" s="155">
        <f>O212*H212</f>
        <v>0</v>
      </c>
      <c r="Q212" s="155">
        <v>6.9999999999999994E-5</v>
      </c>
      <c r="R212" s="155">
        <f>Q212*H212</f>
        <v>4.1999999999999996E-4</v>
      </c>
      <c r="S212" s="155">
        <v>0</v>
      </c>
      <c r="T212" s="156">
        <f>S212*H212</f>
        <v>0</v>
      </c>
      <c r="AR212" s="157" t="s">
        <v>373</v>
      </c>
      <c r="AT212" s="157" t="s">
        <v>335</v>
      </c>
      <c r="AU212" s="157" t="s">
        <v>272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751</v>
      </c>
    </row>
    <row r="213" spans="2:65" s="1" customFormat="1" ht="28.8">
      <c r="B213" s="28"/>
      <c r="D213" s="159" t="s">
        <v>280</v>
      </c>
      <c r="F213" s="160" t="s">
        <v>750</v>
      </c>
      <c r="I213" s="119"/>
      <c r="L213" s="28"/>
      <c r="M213" s="161"/>
      <c r="T213" s="52"/>
      <c r="AT213" s="13" t="s">
        <v>280</v>
      </c>
      <c r="AU213" s="13" t="s">
        <v>272</v>
      </c>
    </row>
    <row r="214" spans="2:65" s="1" customFormat="1" ht="33" customHeight="1">
      <c r="B214" s="28"/>
      <c r="C214" s="162" t="s">
        <v>373</v>
      </c>
      <c r="D214" s="162" t="s">
        <v>335</v>
      </c>
      <c r="E214" s="163" t="s">
        <v>752</v>
      </c>
      <c r="F214" s="164" t="s">
        <v>753</v>
      </c>
      <c r="G214" s="165" t="s">
        <v>412</v>
      </c>
      <c r="H214" s="166">
        <v>2</v>
      </c>
      <c r="I214" s="167"/>
      <c r="J214" s="168">
        <f>ROUND(I214*H214,2)</f>
        <v>0</v>
      </c>
      <c r="K214" s="169"/>
      <c r="L214" s="170"/>
      <c r="M214" s="171" t="s">
        <v>1</v>
      </c>
      <c r="N214" s="172" t="s">
        <v>38</v>
      </c>
      <c r="P214" s="155">
        <f>O214*H214</f>
        <v>0</v>
      </c>
      <c r="Q214" s="155">
        <v>6.9999999999999994E-5</v>
      </c>
      <c r="R214" s="155">
        <f>Q214*H214</f>
        <v>1.3999999999999999E-4</v>
      </c>
      <c r="S214" s="155">
        <v>0</v>
      </c>
      <c r="T214" s="156">
        <f>S214*H214</f>
        <v>0</v>
      </c>
      <c r="AR214" s="157" t="s">
        <v>373</v>
      </c>
      <c r="AT214" s="157" t="s">
        <v>335</v>
      </c>
      <c r="AU214" s="157" t="s">
        <v>272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754</v>
      </c>
    </row>
    <row r="215" spans="2:65" s="1" customFormat="1" ht="19.2">
      <c r="B215" s="28"/>
      <c r="D215" s="159" t="s">
        <v>280</v>
      </c>
      <c r="F215" s="160" t="s">
        <v>753</v>
      </c>
      <c r="I215" s="119"/>
      <c r="L215" s="28"/>
      <c r="M215" s="161"/>
      <c r="T215" s="52"/>
      <c r="AT215" s="13" t="s">
        <v>280</v>
      </c>
      <c r="AU215" s="13" t="s">
        <v>272</v>
      </c>
    </row>
    <row r="216" spans="2:65" s="1" customFormat="1" ht="37.799999999999997" customHeight="1">
      <c r="B216" s="28"/>
      <c r="C216" s="162" t="s">
        <v>442</v>
      </c>
      <c r="D216" s="162" t="s">
        <v>335</v>
      </c>
      <c r="E216" s="163" t="s">
        <v>755</v>
      </c>
      <c r="F216" s="164" t="s">
        <v>756</v>
      </c>
      <c r="G216" s="165" t="s">
        <v>412</v>
      </c>
      <c r="H216" s="166">
        <v>2</v>
      </c>
      <c r="I216" s="167"/>
      <c r="J216" s="168">
        <f>ROUND(I216*H216,2)</f>
        <v>0</v>
      </c>
      <c r="K216" s="169"/>
      <c r="L216" s="170"/>
      <c r="M216" s="171" t="s">
        <v>1</v>
      </c>
      <c r="N216" s="172" t="s">
        <v>38</v>
      </c>
      <c r="P216" s="155">
        <f>O216*H216</f>
        <v>0</v>
      </c>
      <c r="Q216" s="155">
        <v>6.9999999999999994E-5</v>
      </c>
      <c r="R216" s="155">
        <f>Q216*H216</f>
        <v>1.3999999999999999E-4</v>
      </c>
      <c r="S216" s="155">
        <v>0</v>
      </c>
      <c r="T216" s="156">
        <f>S216*H216</f>
        <v>0</v>
      </c>
      <c r="AR216" s="157" t="s">
        <v>373</v>
      </c>
      <c r="AT216" s="157" t="s">
        <v>335</v>
      </c>
      <c r="AU216" s="157" t="s">
        <v>272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757</v>
      </c>
    </row>
    <row r="217" spans="2:65" s="1" customFormat="1" ht="19.2">
      <c r="B217" s="28"/>
      <c r="D217" s="159" t="s">
        <v>280</v>
      </c>
      <c r="F217" s="160" t="s">
        <v>756</v>
      </c>
      <c r="I217" s="119"/>
      <c r="L217" s="28"/>
      <c r="M217" s="161"/>
      <c r="T217" s="52"/>
      <c r="AT217" s="13" t="s">
        <v>280</v>
      </c>
      <c r="AU217" s="13" t="s">
        <v>272</v>
      </c>
    </row>
    <row r="218" spans="2:65" s="1" customFormat="1" ht="24.15" customHeight="1">
      <c r="B218" s="28"/>
      <c r="C218" s="146" t="s">
        <v>447</v>
      </c>
      <c r="D218" s="146" t="s">
        <v>274</v>
      </c>
      <c r="E218" s="147" t="s">
        <v>758</v>
      </c>
      <c r="F218" s="148" t="s">
        <v>759</v>
      </c>
      <c r="G218" s="149" t="s">
        <v>338</v>
      </c>
      <c r="H218" s="150">
        <v>1</v>
      </c>
      <c r="I218" s="151"/>
      <c r="J218" s="152">
        <f>ROUND(I218*H218,2)</f>
        <v>0</v>
      </c>
      <c r="K218" s="153"/>
      <c r="L218" s="28"/>
      <c r="M218" s="154" t="s">
        <v>1</v>
      </c>
      <c r="N218" s="115" t="s">
        <v>38</v>
      </c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AR218" s="157" t="s">
        <v>348</v>
      </c>
      <c r="AT218" s="157" t="s">
        <v>274</v>
      </c>
      <c r="AU218" s="157" t="s">
        <v>272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760</v>
      </c>
    </row>
    <row r="219" spans="2:65" s="1" customFormat="1" ht="28.8">
      <c r="B219" s="28"/>
      <c r="D219" s="159" t="s">
        <v>280</v>
      </c>
      <c r="F219" s="160" t="s">
        <v>761</v>
      </c>
      <c r="I219" s="119"/>
      <c r="L219" s="28"/>
      <c r="M219" s="161"/>
      <c r="T219" s="52"/>
      <c r="AT219" s="13" t="s">
        <v>280</v>
      </c>
      <c r="AU219" s="13" t="s">
        <v>272</v>
      </c>
    </row>
    <row r="220" spans="2:65" s="1" customFormat="1" ht="16.5" customHeight="1">
      <c r="B220" s="28"/>
      <c r="C220" s="162" t="s">
        <v>452</v>
      </c>
      <c r="D220" s="162" t="s">
        <v>335</v>
      </c>
      <c r="E220" s="163" t="s">
        <v>762</v>
      </c>
      <c r="F220" s="164" t="s">
        <v>763</v>
      </c>
      <c r="G220" s="165" t="s">
        <v>338</v>
      </c>
      <c r="H220" s="166">
        <v>1</v>
      </c>
      <c r="I220" s="167"/>
      <c r="J220" s="168">
        <f>ROUND(I220*H220,2)</f>
        <v>0</v>
      </c>
      <c r="K220" s="169"/>
      <c r="L220" s="170"/>
      <c r="M220" s="171" t="s">
        <v>1</v>
      </c>
      <c r="N220" s="172" t="s">
        <v>38</v>
      </c>
      <c r="P220" s="155">
        <f>O220*H220</f>
        <v>0</v>
      </c>
      <c r="Q220" s="155">
        <v>5.0000000000000002E-5</v>
      </c>
      <c r="R220" s="155">
        <f>Q220*H220</f>
        <v>5.0000000000000002E-5</v>
      </c>
      <c r="S220" s="155">
        <v>0</v>
      </c>
      <c r="T220" s="156">
        <f>S220*H220</f>
        <v>0</v>
      </c>
      <c r="AR220" s="157" t="s">
        <v>373</v>
      </c>
      <c r="AT220" s="157" t="s">
        <v>335</v>
      </c>
      <c r="AU220" s="157" t="s">
        <v>272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764</v>
      </c>
    </row>
    <row r="221" spans="2:65" s="1" customFormat="1" ht="10.199999999999999">
      <c r="B221" s="28"/>
      <c r="D221" s="159" t="s">
        <v>280</v>
      </c>
      <c r="F221" s="160" t="s">
        <v>763</v>
      </c>
      <c r="I221" s="119"/>
      <c r="L221" s="28"/>
      <c r="M221" s="161"/>
      <c r="T221" s="52"/>
      <c r="AT221" s="13" t="s">
        <v>280</v>
      </c>
      <c r="AU221" s="13" t="s">
        <v>272</v>
      </c>
    </row>
    <row r="222" spans="2:65" s="1" customFormat="1" ht="44.25" customHeight="1">
      <c r="B222" s="28"/>
      <c r="C222" s="146" t="s">
        <v>457</v>
      </c>
      <c r="D222" s="146" t="s">
        <v>274</v>
      </c>
      <c r="E222" s="147" t="s">
        <v>765</v>
      </c>
      <c r="F222" s="148" t="s">
        <v>766</v>
      </c>
      <c r="G222" s="149" t="s">
        <v>338</v>
      </c>
      <c r="H222" s="150">
        <v>1</v>
      </c>
      <c r="I222" s="151"/>
      <c r="J222" s="152">
        <f>ROUND(I222*H222,2)</f>
        <v>0</v>
      </c>
      <c r="K222" s="153"/>
      <c r="L222" s="28"/>
      <c r="M222" s="154" t="s">
        <v>1</v>
      </c>
      <c r="N222" s="115" t="s">
        <v>38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AR222" s="157" t="s">
        <v>348</v>
      </c>
      <c r="AT222" s="157" t="s">
        <v>274</v>
      </c>
      <c r="AU222" s="157" t="s">
        <v>272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767</v>
      </c>
    </row>
    <row r="223" spans="2:65" s="1" customFormat="1" ht="28.8">
      <c r="B223" s="28"/>
      <c r="D223" s="159" t="s">
        <v>280</v>
      </c>
      <c r="F223" s="160" t="s">
        <v>766</v>
      </c>
      <c r="I223" s="119"/>
      <c r="L223" s="28"/>
      <c r="M223" s="161"/>
      <c r="T223" s="52"/>
      <c r="AT223" s="13" t="s">
        <v>280</v>
      </c>
      <c r="AU223" s="13" t="s">
        <v>272</v>
      </c>
    </row>
    <row r="224" spans="2:65" s="1" customFormat="1" ht="55.5" customHeight="1">
      <c r="B224" s="28"/>
      <c r="C224" s="162" t="s">
        <v>461</v>
      </c>
      <c r="D224" s="162" t="s">
        <v>335</v>
      </c>
      <c r="E224" s="163" t="s">
        <v>768</v>
      </c>
      <c r="F224" s="164" t="s">
        <v>769</v>
      </c>
      <c r="G224" s="165" t="s">
        <v>338</v>
      </c>
      <c r="H224" s="166">
        <v>1</v>
      </c>
      <c r="I224" s="167"/>
      <c r="J224" s="168">
        <f>ROUND(I224*H224,2)</f>
        <v>0</v>
      </c>
      <c r="K224" s="169"/>
      <c r="L224" s="170"/>
      <c r="M224" s="171" t="s">
        <v>1</v>
      </c>
      <c r="N224" s="172" t="s">
        <v>38</v>
      </c>
      <c r="P224" s="155">
        <f>O224*H224</f>
        <v>0</v>
      </c>
      <c r="Q224" s="155">
        <v>5.0000000000000002E-5</v>
      </c>
      <c r="R224" s="155">
        <f>Q224*H224</f>
        <v>5.0000000000000002E-5</v>
      </c>
      <c r="S224" s="155">
        <v>0</v>
      </c>
      <c r="T224" s="156">
        <f>S224*H224</f>
        <v>0</v>
      </c>
      <c r="AR224" s="157" t="s">
        <v>373</v>
      </c>
      <c r="AT224" s="157" t="s">
        <v>335</v>
      </c>
      <c r="AU224" s="157" t="s">
        <v>272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770</v>
      </c>
    </row>
    <row r="225" spans="2:65" s="1" customFormat="1" ht="38.4">
      <c r="B225" s="28"/>
      <c r="D225" s="159" t="s">
        <v>280</v>
      </c>
      <c r="F225" s="160" t="s">
        <v>769</v>
      </c>
      <c r="I225" s="119"/>
      <c r="L225" s="28"/>
      <c r="M225" s="161"/>
      <c r="T225" s="52"/>
      <c r="AT225" s="13" t="s">
        <v>280</v>
      </c>
      <c r="AU225" s="13" t="s">
        <v>272</v>
      </c>
    </row>
    <row r="226" spans="2:65" s="1" customFormat="1" ht="49.05" customHeight="1">
      <c r="B226" s="28"/>
      <c r="C226" s="146" t="s">
        <v>466</v>
      </c>
      <c r="D226" s="146" t="s">
        <v>274</v>
      </c>
      <c r="E226" s="147" t="s">
        <v>771</v>
      </c>
      <c r="F226" s="148" t="s">
        <v>772</v>
      </c>
      <c r="G226" s="149" t="s">
        <v>338</v>
      </c>
      <c r="H226" s="150">
        <v>2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AR226" s="157" t="s">
        <v>348</v>
      </c>
      <c r="AT226" s="157" t="s">
        <v>274</v>
      </c>
      <c r="AU226" s="157" t="s">
        <v>272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773</v>
      </c>
    </row>
    <row r="227" spans="2:65" s="1" customFormat="1" ht="28.8">
      <c r="B227" s="28"/>
      <c r="D227" s="159" t="s">
        <v>280</v>
      </c>
      <c r="F227" s="160" t="s">
        <v>772</v>
      </c>
      <c r="I227" s="119"/>
      <c r="L227" s="28"/>
      <c r="M227" s="161"/>
      <c r="T227" s="52"/>
      <c r="AT227" s="13" t="s">
        <v>280</v>
      </c>
      <c r="AU227" s="13" t="s">
        <v>272</v>
      </c>
    </row>
    <row r="228" spans="2:65" s="1" customFormat="1" ht="37.799999999999997" customHeight="1">
      <c r="B228" s="28"/>
      <c r="C228" s="162" t="s">
        <v>471</v>
      </c>
      <c r="D228" s="162" t="s">
        <v>335</v>
      </c>
      <c r="E228" s="163" t="s">
        <v>774</v>
      </c>
      <c r="F228" s="164" t="s">
        <v>775</v>
      </c>
      <c r="G228" s="165" t="s">
        <v>338</v>
      </c>
      <c r="H228" s="166">
        <v>1</v>
      </c>
      <c r="I228" s="167"/>
      <c r="J228" s="168">
        <f>ROUND(I228*H228,2)</f>
        <v>0</v>
      </c>
      <c r="K228" s="169"/>
      <c r="L228" s="170"/>
      <c r="M228" s="171" t="s">
        <v>1</v>
      </c>
      <c r="N228" s="172" t="s">
        <v>38</v>
      </c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AR228" s="157" t="s">
        <v>373</v>
      </c>
      <c r="AT228" s="157" t="s">
        <v>335</v>
      </c>
      <c r="AU228" s="157" t="s">
        <v>272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776</v>
      </c>
    </row>
    <row r="229" spans="2:65" s="1" customFormat="1" ht="28.8">
      <c r="B229" s="28"/>
      <c r="D229" s="159" t="s">
        <v>280</v>
      </c>
      <c r="F229" s="160" t="s">
        <v>775</v>
      </c>
      <c r="I229" s="119"/>
      <c r="L229" s="28"/>
      <c r="M229" s="161"/>
      <c r="T229" s="52"/>
      <c r="AT229" s="13" t="s">
        <v>280</v>
      </c>
      <c r="AU229" s="13" t="s">
        <v>272</v>
      </c>
    </row>
    <row r="230" spans="2:65" s="1" customFormat="1" ht="24.15" customHeight="1">
      <c r="B230" s="28"/>
      <c r="C230" s="162" t="s">
        <v>476</v>
      </c>
      <c r="D230" s="162" t="s">
        <v>335</v>
      </c>
      <c r="E230" s="163" t="s">
        <v>777</v>
      </c>
      <c r="F230" s="164" t="s">
        <v>778</v>
      </c>
      <c r="G230" s="165" t="s">
        <v>338</v>
      </c>
      <c r="H230" s="166">
        <v>1</v>
      </c>
      <c r="I230" s="167"/>
      <c r="J230" s="168">
        <f>ROUND(I230*H230,2)</f>
        <v>0</v>
      </c>
      <c r="K230" s="169"/>
      <c r="L230" s="170"/>
      <c r="M230" s="171" t="s">
        <v>1</v>
      </c>
      <c r="N230" s="172" t="s">
        <v>38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AR230" s="157" t="s">
        <v>373</v>
      </c>
      <c r="AT230" s="157" t="s">
        <v>335</v>
      </c>
      <c r="AU230" s="157" t="s">
        <v>272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348</v>
      </c>
      <c r="BM230" s="157" t="s">
        <v>779</v>
      </c>
    </row>
    <row r="231" spans="2:65" s="1" customFormat="1" ht="19.2">
      <c r="B231" s="28"/>
      <c r="D231" s="159" t="s">
        <v>280</v>
      </c>
      <c r="F231" s="160" t="s">
        <v>778</v>
      </c>
      <c r="I231" s="119"/>
      <c r="L231" s="28"/>
      <c r="M231" s="161"/>
      <c r="T231" s="52"/>
      <c r="AT231" s="13" t="s">
        <v>280</v>
      </c>
      <c r="AU231" s="13" t="s">
        <v>272</v>
      </c>
    </row>
    <row r="232" spans="2:65" s="1" customFormat="1" ht="37.799999999999997" customHeight="1">
      <c r="B232" s="28"/>
      <c r="C232" s="146" t="s">
        <v>480</v>
      </c>
      <c r="D232" s="146" t="s">
        <v>274</v>
      </c>
      <c r="E232" s="147" t="s">
        <v>780</v>
      </c>
      <c r="F232" s="148" t="s">
        <v>781</v>
      </c>
      <c r="G232" s="149" t="s">
        <v>338</v>
      </c>
      <c r="H232" s="150">
        <v>5</v>
      </c>
      <c r="I232" s="151"/>
      <c r="J232" s="152">
        <f>ROUND(I232*H232,2)</f>
        <v>0</v>
      </c>
      <c r="K232" s="153"/>
      <c r="L232" s="28"/>
      <c r="M232" s="154" t="s">
        <v>1</v>
      </c>
      <c r="N232" s="115" t="s">
        <v>38</v>
      </c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AR232" s="157" t="s">
        <v>348</v>
      </c>
      <c r="AT232" s="157" t="s">
        <v>274</v>
      </c>
      <c r="AU232" s="157" t="s">
        <v>272</v>
      </c>
      <c r="AY232" s="13" t="s">
        <v>271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3" t="s">
        <v>80</v>
      </c>
      <c r="BK232" s="158">
        <f>ROUND(I232*H232,2)</f>
        <v>0</v>
      </c>
      <c r="BL232" s="13" t="s">
        <v>348</v>
      </c>
      <c r="BM232" s="157" t="s">
        <v>782</v>
      </c>
    </row>
    <row r="233" spans="2:65" s="1" customFormat="1" ht="19.2">
      <c r="B233" s="28"/>
      <c r="D233" s="159" t="s">
        <v>280</v>
      </c>
      <c r="F233" s="160" t="s">
        <v>781</v>
      </c>
      <c r="I233" s="119"/>
      <c r="L233" s="28"/>
      <c r="M233" s="161"/>
      <c r="T233" s="52"/>
      <c r="AT233" s="13" t="s">
        <v>280</v>
      </c>
      <c r="AU233" s="13" t="s">
        <v>272</v>
      </c>
    </row>
    <row r="234" spans="2:65" s="1" customFormat="1" ht="55.5" customHeight="1">
      <c r="B234" s="28"/>
      <c r="C234" s="146" t="s">
        <v>485</v>
      </c>
      <c r="D234" s="146" t="s">
        <v>274</v>
      </c>
      <c r="E234" s="147" t="s">
        <v>783</v>
      </c>
      <c r="F234" s="148" t="s">
        <v>784</v>
      </c>
      <c r="G234" s="149" t="s">
        <v>338</v>
      </c>
      <c r="H234" s="150">
        <v>11</v>
      </c>
      <c r="I234" s="151"/>
      <c r="J234" s="152">
        <f>ROUND(I234*H234,2)</f>
        <v>0</v>
      </c>
      <c r="K234" s="153"/>
      <c r="L234" s="28"/>
      <c r="M234" s="154" t="s">
        <v>1</v>
      </c>
      <c r="N234" s="115" t="s">
        <v>38</v>
      </c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AR234" s="157" t="s">
        <v>348</v>
      </c>
      <c r="AT234" s="157" t="s">
        <v>274</v>
      </c>
      <c r="AU234" s="157" t="s">
        <v>272</v>
      </c>
      <c r="AY234" s="13" t="s">
        <v>271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3" t="s">
        <v>80</v>
      </c>
      <c r="BK234" s="158">
        <f>ROUND(I234*H234,2)</f>
        <v>0</v>
      </c>
      <c r="BL234" s="13" t="s">
        <v>348</v>
      </c>
      <c r="BM234" s="157" t="s">
        <v>785</v>
      </c>
    </row>
    <row r="235" spans="2:65" s="1" customFormat="1" ht="38.4">
      <c r="B235" s="28"/>
      <c r="D235" s="159" t="s">
        <v>280</v>
      </c>
      <c r="F235" s="160" t="s">
        <v>784</v>
      </c>
      <c r="I235" s="119"/>
      <c r="L235" s="28"/>
      <c r="M235" s="161"/>
      <c r="T235" s="52"/>
      <c r="AT235" s="13" t="s">
        <v>280</v>
      </c>
      <c r="AU235" s="13" t="s">
        <v>272</v>
      </c>
    </row>
    <row r="236" spans="2:65" s="1" customFormat="1" ht="24.15" customHeight="1">
      <c r="B236" s="28"/>
      <c r="C236" s="162" t="s">
        <v>490</v>
      </c>
      <c r="D236" s="162" t="s">
        <v>335</v>
      </c>
      <c r="E236" s="163" t="s">
        <v>786</v>
      </c>
      <c r="F236" s="164" t="s">
        <v>787</v>
      </c>
      <c r="G236" s="165" t="s">
        <v>338</v>
      </c>
      <c r="H236" s="166">
        <v>5</v>
      </c>
      <c r="I236" s="167"/>
      <c r="J236" s="168">
        <f>ROUND(I236*H236,2)</f>
        <v>0</v>
      </c>
      <c r="K236" s="169"/>
      <c r="L236" s="170"/>
      <c r="M236" s="171" t="s">
        <v>1</v>
      </c>
      <c r="N236" s="172" t="s">
        <v>38</v>
      </c>
      <c r="P236" s="155">
        <f>O236*H236</f>
        <v>0</v>
      </c>
      <c r="Q236" s="155">
        <v>1E-4</v>
      </c>
      <c r="R236" s="155">
        <f>Q236*H236</f>
        <v>5.0000000000000001E-4</v>
      </c>
      <c r="S236" s="155">
        <v>0</v>
      </c>
      <c r="T236" s="156">
        <f>S236*H236</f>
        <v>0</v>
      </c>
      <c r="AR236" s="157" t="s">
        <v>373</v>
      </c>
      <c r="AT236" s="157" t="s">
        <v>335</v>
      </c>
      <c r="AU236" s="157" t="s">
        <v>272</v>
      </c>
      <c r="AY236" s="13" t="s">
        <v>271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3" t="s">
        <v>80</v>
      </c>
      <c r="BK236" s="158">
        <f>ROUND(I236*H236,2)</f>
        <v>0</v>
      </c>
      <c r="BL236" s="13" t="s">
        <v>348</v>
      </c>
      <c r="BM236" s="157" t="s">
        <v>788</v>
      </c>
    </row>
    <row r="237" spans="2:65" s="1" customFormat="1" ht="19.2">
      <c r="B237" s="28"/>
      <c r="D237" s="159" t="s">
        <v>280</v>
      </c>
      <c r="F237" s="160" t="s">
        <v>787</v>
      </c>
      <c r="I237" s="119"/>
      <c r="L237" s="28"/>
      <c r="M237" s="161"/>
      <c r="T237" s="52"/>
      <c r="AT237" s="13" t="s">
        <v>280</v>
      </c>
      <c r="AU237" s="13" t="s">
        <v>272</v>
      </c>
    </row>
    <row r="238" spans="2:65" s="1" customFormat="1" ht="37.799999999999997" customHeight="1">
      <c r="B238" s="28"/>
      <c r="C238" s="162" t="s">
        <v>494</v>
      </c>
      <c r="D238" s="162" t="s">
        <v>335</v>
      </c>
      <c r="E238" s="163" t="s">
        <v>789</v>
      </c>
      <c r="F238" s="164" t="s">
        <v>790</v>
      </c>
      <c r="G238" s="165" t="s">
        <v>338</v>
      </c>
      <c r="H238" s="166">
        <v>11</v>
      </c>
      <c r="I238" s="167"/>
      <c r="J238" s="168">
        <f>ROUND(I238*H238,2)</f>
        <v>0</v>
      </c>
      <c r="K238" s="169"/>
      <c r="L238" s="170"/>
      <c r="M238" s="171" t="s">
        <v>1</v>
      </c>
      <c r="N238" s="172" t="s">
        <v>38</v>
      </c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AR238" s="157" t="s">
        <v>373</v>
      </c>
      <c r="AT238" s="157" t="s">
        <v>335</v>
      </c>
      <c r="AU238" s="157" t="s">
        <v>272</v>
      </c>
      <c r="AY238" s="13" t="s">
        <v>271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3" t="s">
        <v>80</v>
      </c>
      <c r="BK238" s="158">
        <f>ROUND(I238*H238,2)</f>
        <v>0</v>
      </c>
      <c r="BL238" s="13" t="s">
        <v>348</v>
      </c>
      <c r="BM238" s="157" t="s">
        <v>791</v>
      </c>
    </row>
    <row r="239" spans="2:65" s="1" customFormat="1" ht="28.8">
      <c r="B239" s="28"/>
      <c r="D239" s="159" t="s">
        <v>280</v>
      </c>
      <c r="F239" s="160" t="s">
        <v>790</v>
      </c>
      <c r="I239" s="119"/>
      <c r="L239" s="28"/>
      <c r="M239" s="161"/>
      <c r="T239" s="52"/>
      <c r="AT239" s="13" t="s">
        <v>280</v>
      </c>
      <c r="AU239" s="13" t="s">
        <v>272</v>
      </c>
    </row>
    <row r="240" spans="2:65" s="1" customFormat="1" ht="33" customHeight="1">
      <c r="B240" s="28"/>
      <c r="C240" s="146" t="s">
        <v>499</v>
      </c>
      <c r="D240" s="146" t="s">
        <v>274</v>
      </c>
      <c r="E240" s="147" t="s">
        <v>792</v>
      </c>
      <c r="F240" s="148" t="s">
        <v>793</v>
      </c>
      <c r="G240" s="149" t="s">
        <v>338</v>
      </c>
      <c r="H240" s="150">
        <v>1</v>
      </c>
      <c r="I240" s="151"/>
      <c r="J240" s="152">
        <f>ROUND(I240*H240,2)</f>
        <v>0</v>
      </c>
      <c r="K240" s="153"/>
      <c r="L240" s="28"/>
      <c r="M240" s="154" t="s">
        <v>1</v>
      </c>
      <c r="N240" s="115" t="s">
        <v>38</v>
      </c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AR240" s="157" t="s">
        <v>348</v>
      </c>
      <c r="AT240" s="157" t="s">
        <v>274</v>
      </c>
      <c r="AU240" s="157" t="s">
        <v>272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794</v>
      </c>
    </row>
    <row r="241" spans="2:65" s="1" customFormat="1" ht="28.8">
      <c r="B241" s="28"/>
      <c r="D241" s="159" t="s">
        <v>280</v>
      </c>
      <c r="F241" s="160" t="s">
        <v>795</v>
      </c>
      <c r="I241" s="119"/>
      <c r="L241" s="28"/>
      <c r="M241" s="161"/>
      <c r="T241" s="52"/>
      <c r="AT241" s="13" t="s">
        <v>280</v>
      </c>
      <c r="AU241" s="13" t="s">
        <v>272</v>
      </c>
    </row>
    <row r="242" spans="2:65" s="1" customFormat="1" ht="55.5" customHeight="1">
      <c r="B242" s="28"/>
      <c r="C242" s="146" t="s">
        <v>504</v>
      </c>
      <c r="D242" s="146" t="s">
        <v>274</v>
      </c>
      <c r="E242" s="147" t="s">
        <v>796</v>
      </c>
      <c r="F242" s="148" t="s">
        <v>797</v>
      </c>
      <c r="G242" s="149" t="s">
        <v>338</v>
      </c>
      <c r="H242" s="150">
        <v>21</v>
      </c>
      <c r="I242" s="151"/>
      <c r="J242" s="152">
        <f>ROUND(I242*H242,2)</f>
        <v>0</v>
      </c>
      <c r="K242" s="153"/>
      <c r="L242" s="28"/>
      <c r="M242" s="154" t="s">
        <v>1</v>
      </c>
      <c r="N242" s="115" t="s">
        <v>38</v>
      </c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AR242" s="157" t="s">
        <v>348</v>
      </c>
      <c r="AT242" s="157" t="s">
        <v>274</v>
      </c>
      <c r="AU242" s="157" t="s">
        <v>272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348</v>
      </c>
      <c r="BM242" s="157" t="s">
        <v>798</v>
      </c>
    </row>
    <row r="243" spans="2:65" s="1" customFormat="1" ht="38.4">
      <c r="B243" s="28"/>
      <c r="D243" s="159" t="s">
        <v>280</v>
      </c>
      <c r="F243" s="160" t="s">
        <v>799</v>
      </c>
      <c r="I243" s="119"/>
      <c r="L243" s="28"/>
      <c r="M243" s="161"/>
      <c r="T243" s="52"/>
      <c r="AT243" s="13" t="s">
        <v>280</v>
      </c>
      <c r="AU243" s="13" t="s">
        <v>272</v>
      </c>
    </row>
    <row r="244" spans="2:65" s="1" customFormat="1" ht="33" customHeight="1">
      <c r="B244" s="28"/>
      <c r="C244" s="162" t="s">
        <v>511</v>
      </c>
      <c r="D244" s="162" t="s">
        <v>335</v>
      </c>
      <c r="E244" s="163" t="s">
        <v>800</v>
      </c>
      <c r="F244" s="164" t="s">
        <v>801</v>
      </c>
      <c r="G244" s="165" t="s">
        <v>338</v>
      </c>
      <c r="H244" s="166">
        <v>1</v>
      </c>
      <c r="I244" s="167"/>
      <c r="J244" s="168">
        <f>ROUND(I244*H244,2)</f>
        <v>0</v>
      </c>
      <c r="K244" s="169"/>
      <c r="L244" s="170"/>
      <c r="M244" s="171" t="s">
        <v>1</v>
      </c>
      <c r="N244" s="172" t="s">
        <v>38</v>
      </c>
      <c r="P244" s="155">
        <f>O244*H244</f>
        <v>0</v>
      </c>
      <c r="Q244" s="155">
        <v>6.9999999999999994E-5</v>
      </c>
      <c r="R244" s="155">
        <f>Q244*H244</f>
        <v>6.9999999999999994E-5</v>
      </c>
      <c r="S244" s="155">
        <v>0</v>
      </c>
      <c r="T244" s="156">
        <f>S244*H244</f>
        <v>0</v>
      </c>
      <c r="AR244" s="157" t="s">
        <v>373</v>
      </c>
      <c r="AT244" s="157" t="s">
        <v>335</v>
      </c>
      <c r="AU244" s="157" t="s">
        <v>272</v>
      </c>
      <c r="AY244" s="13" t="s">
        <v>271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3" t="s">
        <v>80</v>
      </c>
      <c r="BK244" s="158">
        <f>ROUND(I244*H244,2)</f>
        <v>0</v>
      </c>
      <c r="BL244" s="13" t="s">
        <v>348</v>
      </c>
      <c r="BM244" s="157" t="s">
        <v>802</v>
      </c>
    </row>
    <row r="245" spans="2:65" s="1" customFormat="1" ht="19.2">
      <c r="B245" s="28"/>
      <c r="D245" s="159" t="s">
        <v>280</v>
      </c>
      <c r="F245" s="160" t="s">
        <v>801</v>
      </c>
      <c r="I245" s="119"/>
      <c r="L245" s="28"/>
      <c r="M245" s="161"/>
      <c r="T245" s="52"/>
      <c r="AT245" s="13" t="s">
        <v>280</v>
      </c>
      <c r="AU245" s="13" t="s">
        <v>272</v>
      </c>
    </row>
    <row r="246" spans="2:65" s="1" customFormat="1" ht="33" customHeight="1">
      <c r="B246" s="28"/>
      <c r="C246" s="162" t="s">
        <v>516</v>
      </c>
      <c r="D246" s="162" t="s">
        <v>335</v>
      </c>
      <c r="E246" s="163" t="s">
        <v>803</v>
      </c>
      <c r="F246" s="164" t="s">
        <v>804</v>
      </c>
      <c r="G246" s="165" t="s">
        <v>338</v>
      </c>
      <c r="H246" s="166">
        <v>21</v>
      </c>
      <c r="I246" s="167"/>
      <c r="J246" s="168">
        <f>ROUND(I246*H246,2)</f>
        <v>0</v>
      </c>
      <c r="K246" s="169"/>
      <c r="L246" s="170"/>
      <c r="M246" s="171" t="s">
        <v>1</v>
      </c>
      <c r="N246" s="172" t="s">
        <v>38</v>
      </c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AR246" s="157" t="s">
        <v>373</v>
      </c>
      <c r="AT246" s="157" t="s">
        <v>335</v>
      </c>
      <c r="AU246" s="157" t="s">
        <v>272</v>
      </c>
      <c r="AY246" s="13" t="s">
        <v>271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3" t="s">
        <v>80</v>
      </c>
      <c r="BK246" s="158">
        <f>ROUND(I246*H246,2)</f>
        <v>0</v>
      </c>
      <c r="BL246" s="13" t="s">
        <v>348</v>
      </c>
      <c r="BM246" s="157" t="s">
        <v>805</v>
      </c>
    </row>
    <row r="247" spans="2:65" s="1" customFormat="1" ht="19.2">
      <c r="B247" s="28"/>
      <c r="D247" s="159" t="s">
        <v>280</v>
      </c>
      <c r="F247" s="160" t="s">
        <v>804</v>
      </c>
      <c r="I247" s="119"/>
      <c r="L247" s="28"/>
      <c r="M247" s="161"/>
      <c r="T247" s="52"/>
      <c r="AT247" s="13" t="s">
        <v>280</v>
      </c>
      <c r="AU247" s="13" t="s">
        <v>272</v>
      </c>
    </row>
    <row r="248" spans="2:65" s="1" customFormat="1" ht="49.05" customHeight="1">
      <c r="B248" s="28"/>
      <c r="C248" s="146" t="s">
        <v>521</v>
      </c>
      <c r="D248" s="146" t="s">
        <v>274</v>
      </c>
      <c r="E248" s="147" t="s">
        <v>806</v>
      </c>
      <c r="F248" s="148" t="s">
        <v>807</v>
      </c>
      <c r="G248" s="149" t="s">
        <v>338</v>
      </c>
      <c r="H248" s="150">
        <v>15</v>
      </c>
      <c r="I248" s="151"/>
      <c r="J248" s="152">
        <f>ROUND(I248*H248,2)</f>
        <v>0</v>
      </c>
      <c r="K248" s="153"/>
      <c r="L248" s="28"/>
      <c r="M248" s="154" t="s">
        <v>1</v>
      </c>
      <c r="N248" s="115" t="s">
        <v>38</v>
      </c>
      <c r="P248" s="155">
        <f>O248*H248</f>
        <v>0</v>
      </c>
      <c r="Q248" s="155">
        <v>0</v>
      </c>
      <c r="R248" s="155">
        <f>Q248*H248</f>
        <v>0</v>
      </c>
      <c r="S248" s="155">
        <v>0</v>
      </c>
      <c r="T248" s="156">
        <f>S248*H248</f>
        <v>0</v>
      </c>
      <c r="AR248" s="157" t="s">
        <v>348</v>
      </c>
      <c r="AT248" s="157" t="s">
        <v>274</v>
      </c>
      <c r="AU248" s="157" t="s">
        <v>272</v>
      </c>
      <c r="AY248" s="13" t="s">
        <v>271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3" t="s">
        <v>80</v>
      </c>
      <c r="BK248" s="158">
        <f>ROUND(I248*H248,2)</f>
        <v>0</v>
      </c>
      <c r="BL248" s="13" t="s">
        <v>348</v>
      </c>
      <c r="BM248" s="157" t="s">
        <v>808</v>
      </c>
    </row>
    <row r="249" spans="2:65" s="1" customFormat="1" ht="28.8">
      <c r="B249" s="28"/>
      <c r="D249" s="159" t="s">
        <v>280</v>
      </c>
      <c r="F249" s="160" t="s">
        <v>807</v>
      </c>
      <c r="I249" s="119"/>
      <c r="L249" s="28"/>
      <c r="M249" s="161"/>
      <c r="T249" s="52"/>
      <c r="AT249" s="13" t="s">
        <v>280</v>
      </c>
      <c r="AU249" s="13" t="s">
        <v>272</v>
      </c>
    </row>
    <row r="250" spans="2:65" s="1" customFormat="1" ht="37.799999999999997" customHeight="1">
      <c r="B250" s="28"/>
      <c r="C250" s="162" t="s">
        <v>526</v>
      </c>
      <c r="D250" s="162" t="s">
        <v>335</v>
      </c>
      <c r="E250" s="163" t="s">
        <v>809</v>
      </c>
      <c r="F250" s="164" t="s">
        <v>810</v>
      </c>
      <c r="G250" s="165" t="s">
        <v>338</v>
      </c>
      <c r="H250" s="166">
        <v>1</v>
      </c>
      <c r="I250" s="167"/>
      <c r="J250" s="168">
        <f>ROUND(I250*H250,2)</f>
        <v>0</v>
      </c>
      <c r="K250" s="169"/>
      <c r="L250" s="170"/>
      <c r="M250" s="171" t="s">
        <v>1</v>
      </c>
      <c r="N250" s="172" t="s">
        <v>38</v>
      </c>
      <c r="P250" s="155">
        <f>O250*H250</f>
        <v>0</v>
      </c>
      <c r="Q250" s="155">
        <v>6.9999999999999994E-5</v>
      </c>
      <c r="R250" s="155">
        <f>Q250*H250</f>
        <v>6.9999999999999994E-5</v>
      </c>
      <c r="S250" s="155">
        <v>0</v>
      </c>
      <c r="T250" s="156">
        <f>S250*H250</f>
        <v>0</v>
      </c>
      <c r="AR250" s="157" t="s">
        <v>373</v>
      </c>
      <c r="AT250" s="157" t="s">
        <v>335</v>
      </c>
      <c r="AU250" s="157" t="s">
        <v>272</v>
      </c>
      <c r="AY250" s="13" t="s">
        <v>271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3" t="s">
        <v>80</v>
      </c>
      <c r="BK250" s="158">
        <f>ROUND(I250*H250,2)</f>
        <v>0</v>
      </c>
      <c r="BL250" s="13" t="s">
        <v>348</v>
      </c>
      <c r="BM250" s="157" t="s">
        <v>811</v>
      </c>
    </row>
    <row r="251" spans="2:65" s="1" customFormat="1" ht="19.2">
      <c r="B251" s="28"/>
      <c r="D251" s="159" t="s">
        <v>280</v>
      </c>
      <c r="F251" s="160" t="s">
        <v>810</v>
      </c>
      <c r="I251" s="119"/>
      <c r="L251" s="28"/>
      <c r="M251" s="161"/>
      <c r="T251" s="52"/>
      <c r="AT251" s="13" t="s">
        <v>280</v>
      </c>
      <c r="AU251" s="13" t="s">
        <v>272</v>
      </c>
    </row>
    <row r="252" spans="2:65" s="1" customFormat="1" ht="33" customHeight="1">
      <c r="B252" s="28"/>
      <c r="C252" s="162" t="s">
        <v>530</v>
      </c>
      <c r="D252" s="162" t="s">
        <v>335</v>
      </c>
      <c r="E252" s="163" t="s">
        <v>812</v>
      </c>
      <c r="F252" s="164" t="s">
        <v>813</v>
      </c>
      <c r="G252" s="165" t="s">
        <v>338</v>
      </c>
      <c r="H252" s="166">
        <v>13</v>
      </c>
      <c r="I252" s="167"/>
      <c r="J252" s="168">
        <f>ROUND(I252*H252,2)</f>
        <v>0</v>
      </c>
      <c r="K252" s="169"/>
      <c r="L252" s="170"/>
      <c r="M252" s="171" t="s">
        <v>1</v>
      </c>
      <c r="N252" s="172" t="s">
        <v>38</v>
      </c>
      <c r="P252" s="155">
        <f>O252*H252</f>
        <v>0</v>
      </c>
      <c r="Q252" s="155">
        <v>0</v>
      </c>
      <c r="R252" s="155">
        <f>Q252*H252</f>
        <v>0</v>
      </c>
      <c r="S252" s="155">
        <v>0</v>
      </c>
      <c r="T252" s="156">
        <f>S252*H252</f>
        <v>0</v>
      </c>
      <c r="AR252" s="157" t="s">
        <v>373</v>
      </c>
      <c r="AT252" s="157" t="s">
        <v>335</v>
      </c>
      <c r="AU252" s="157" t="s">
        <v>272</v>
      </c>
      <c r="AY252" s="13" t="s">
        <v>271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3" t="s">
        <v>80</v>
      </c>
      <c r="BK252" s="158">
        <f>ROUND(I252*H252,2)</f>
        <v>0</v>
      </c>
      <c r="BL252" s="13" t="s">
        <v>348</v>
      </c>
      <c r="BM252" s="157" t="s">
        <v>814</v>
      </c>
    </row>
    <row r="253" spans="2:65" s="1" customFormat="1" ht="19.2">
      <c r="B253" s="28"/>
      <c r="D253" s="159" t="s">
        <v>280</v>
      </c>
      <c r="F253" s="160" t="s">
        <v>813</v>
      </c>
      <c r="I253" s="119"/>
      <c r="L253" s="28"/>
      <c r="M253" s="161"/>
      <c r="T253" s="52"/>
      <c r="AT253" s="13" t="s">
        <v>280</v>
      </c>
      <c r="AU253" s="13" t="s">
        <v>272</v>
      </c>
    </row>
    <row r="254" spans="2:65" s="1" customFormat="1" ht="37.799999999999997" customHeight="1">
      <c r="B254" s="28"/>
      <c r="C254" s="162" t="s">
        <v>535</v>
      </c>
      <c r="D254" s="162" t="s">
        <v>335</v>
      </c>
      <c r="E254" s="163" t="s">
        <v>815</v>
      </c>
      <c r="F254" s="164" t="s">
        <v>816</v>
      </c>
      <c r="G254" s="165" t="s">
        <v>338</v>
      </c>
      <c r="H254" s="166">
        <v>1</v>
      </c>
      <c r="I254" s="167"/>
      <c r="J254" s="168">
        <f>ROUND(I254*H254,2)</f>
        <v>0</v>
      </c>
      <c r="K254" s="169"/>
      <c r="L254" s="170"/>
      <c r="M254" s="171" t="s">
        <v>1</v>
      </c>
      <c r="N254" s="172" t="s">
        <v>38</v>
      </c>
      <c r="P254" s="155">
        <f>O254*H254</f>
        <v>0</v>
      </c>
      <c r="Q254" s="155">
        <v>1E-4</v>
      </c>
      <c r="R254" s="155">
        <f>Q254*H254</f>
        <v>1E-4</v>
      </c>
      <c r="S254" s="155">
        <v>0</v>
      </c>
      <c r="T254" s="156">
        <f>S254*H254</f>
        <v>0</v>
      </c>
      <c r="AR254" s="157" t="s">
        <v>373</v>
      </c>
      <c r="AT254" s="157" t="s">
        <v>335</v>
      </c>
      <c r="AU254" s="157" t="s">
        <v>272</v>
      </c>
      <c r="AY254" s="13" t="s">
        <v>271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3" t="s">
        <v>80</v>
      </c>
      <c r="BK254" s="158">
        <f>ROUND(I254*H254,2)</f>
        <v>0</v>
      </c>
      <c r="BL254" s="13" t="s">
        <v>348</v>
      </c>
      <c r="BM254" s="157" t="s">
        <v>817</v>
      </c>
    </row>
    <row r="255" spans="2:65" s="1" customFormat="1" ht="28.8">
      <c r="B255" s="28"/>
      <c r="D255" s="159" t="s">
        <v>280</v>
      </c>
      <c r="F255" s="160" t="s">
        <v>816</v>
      </c>
      <c r="I255" s="119"/>
      <c r="L255" s="28"/>
      <c r="M255" s="161"/>
      <c r="T255" s="52"/>
      <c r="AT255" s="13" t="s">
        <v>280</v>
      </c>
      <c r="AU255" s="13" t="s">
        <v>272</v>
      </c>
    </row>
    <row r="256" spans="2:65" s="1" customFormat="1" ht="21.75" customHeight="1">
      <c r="B256" s="28"/>
      <c r="C256" s="162" t="s">
        <v>541</v>
      </c>
      <c r="D256" s="162" t="s">
        <v>335</v>
      </c>
      <c r="E256" s="163" t="s">
        <v>818</v>
      </c>
      <c r="F256" s="164" t="s">
        <v>819</v>
      </c>
      <c r="G256" s="165" t="s">
        <v>338</v>
      </c>
      <c r="H256" s="166">
        <v>1</v>
      </c>
      <c r="I256" s="167"/>
      <c r="J256" s="168">
        <f>ROUND(I256*H256,2)</f>
        <v>0</v>
      </c>
      <c r="K256" s="169"/>
      <c r="L256" s="170"/>
      <c r="M256" s="171" t="s">
        <v>1</v>
      </c>
      <c r="N256" s="172" t="s">
        <v>38</v>
      </c>
      <c r="P256" s="155">
        <f>O256*H256</f>
        <v>0</v>
      </c>
      <c r="Q256" s="155">
        <v>6.0000000000000002E-5</v>
      </c>
      <c r="R256" s="155">
        <f>Q256*H256</f>
        <v>6.0000000000000002E-5</v>
      </c>
      <c r="S256" s="155">
        <v>0</v>
      </c>
      <c r="T256" s="156">
        <f>S256*H256</f>
        <v>0</v>
      </c>
      <c r="AR256" s="157" t="s">
        <v>373</v>
      </c>
      <c r="AT256" s="157" t="s">
        <v>335</v>
      </c>
      <c r="AU256" s="157" t="s">
        <v>272</v>
      </c>
      <c r="AY256" s="13" t="s">
        <v>271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3" t="s">
        <v>80</v>
      </c>
      <c r="BK256" s="158">
        <f>ROUND(I256*H256,2)</f>
        <v>0</v>
      </c>
      <c r="BL256" s="13" t="s">
        <v>348</v>
      </c>
      <c r="BM256" s="157" t="s">
        <v>820</v>
      </c>
    </row>
    <row r="257" spans="2:65" s="1" customFormat="1" ht="10.199999999999999">
      <c r="B257" s="28"/>
      <c r="D257" s="159" t="s">
        <v>280</v>
      </c>
      <c r="F257" s="160" t="s">
        <v>819</v>
      </c>
      <c r="I257" s="119"/>
      <c r="L257" s="28"/>
      <c r="M257" s="161"/>
      <c r="T257" s="52"/>
      <c r="AT257" s="13" t="s">
        <v>280</v>
      </c>
      <c r="AU257" s="13" t="s">
        <v>272</v>
      </c>
    </row>
    <row r="258" spans="2:65" s="1" customFormat="1" ht="44.25" customHeight="1">
      <c r="B258" s="28"/>
      <c r="C258" s="146" t="s">
        <v>546</v>
      </c>
      <c r="D258" s="146" t="s">
        <v>274</v>
      </c>
      <c r="E258" s="147" t="s">
        <v>821</v>
      </c>
      <c r="F258" s="148" t="s">
        <v>822</v>
      </c>
      <c r="G258" s="149" t="s">
        <v>338</v>
      </c>
      <c r="H258" s="150">
        <v>8</v>
      </c>
      <c r="I258" s="151"/>
      <c r="J258" s="152">
        <f>ROUND(I258*H258,2)</f>
        <v>0</v>
      </c>
      <c r="K258" s="153"/>
      <c r="L258" s="28"/>
      <c r="M258" s="154" t="s">
        <v>1</v>
      </c>
      <c r="N258" s="115" t="s">
        <v>38</v>
      </c>
      <c r="P258" s="155">
        <f>O258*H258</f>
        <v>0</v>
      </c>
      <c r="Q258" s="155">
        <v>0</v>
      </c>
      <c r="R258" s="155">
        <f>Q258*H258</f>
        <v>0</v>
      </c>
      <c r="S258" s="155">
        <v>0</v>
      </c>
      <c r="T258" s="156">
        <f>S258*H258</f>
        <v>0</v>
      </c>
      <c r="AR258" s="157" t="s">
        <v>348</v>
      </c>
      <c r="AT258" s="157" t="s">
        <v>274</v>
      </c>
      <c r="AU258" s="157" t="s">
        <v>272</v>
      </c>
      <c r="AY258" s="13" t="s">
        <v>271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3" t="s">
        <v>80</v>
      </c>
      <c r="BK258" s="158">
        <f>ROUND(I258*H258,2)</f>
        <v>0</v>
      </c>
      <c r="BL258" s="13" t="s">
        <v>348</v>
      </c>
      <c r="BM258" s="157" t="s">
        <v>823</v>
      </c>
    </row>
    <row r="259" spans="2:65" s="1" customFormat="1" ht="38.4">
      <c r="B259" s="28"/>
      <c r="D259" s="159" t="s">
        <v>280</v>
      </c>
      <c r="F259" s="160" t="s">
        <v>824</v>
      </c>
      <c r="I259" s="119"/>
      <c r="L259" s="28"/>
      <c r="M259" s="161"/>
      <c r="T259" s="52"/>
      <c r="AT259" s="13" t="s">
        <v>280</v>
      </c>
      <c r="AU259" s="13" t="s">
        <v>272</v>
      </c>
    </row>
    <row r="260" spans="2:65" s="1" customFormat="1" ht="37.799999999999997" customHeight="1">
      <c r="B260" s="28"/>
      <c r="C260" s="146" t="s">
        <v>551</v>
      </c>
      <c r="D260" s="146" t="s">
        <v>274</v>
      </c>
      <c r="E260" s="147" t="s">
        <v>825</v>
      </c>
      <c r="F260" s="148" t="s">
        <v>826</v>
      </c>
      <c r="G260" s="149" t="s">
        <v>338</v>
      </c>
      <c r="H260" s="150">
        <v>20</v>
      </c>
      <c r="I260" s="151"/>
      <c r="J260" s="152">
        <f>ROUND(I260*H260,2)</f>
        <v>0</v>
      </c>
      <c r="K260" s="153"/>
      <c r="L260" s="28"/>
      <c r="M260" s="154" t="s">
        <v>1</v>
      </c>
      <c r="N260" s="115" t="s">
        <v>38</v>
      </c>
      <c r="P260" s="155">
        <f>O260*H260</f>
        <v>0</v>
      </c>
      <c r="Q260" s="155">
        <v>0</v>
      </c>
      <c r="R260" s="155">
        <f>Q260*H260</f>
        <v>0</v>
      </c>
      <c r="S260" s="155">
        <v>0</v>
      </c>
      <c r="T260" s="156">
        <f>S260*H260</f>
        <v>0</v>
      </c>
      <c r="AR260" s="157" t="s">
        <v>348</v>
      </c>
      <c r="AT260" s="157" t="s">
        <v>274</v>
      </c>
      <c r="AU260" s="157" t="s">
        <v>272</v>
      </c>
      <c r="AY260" s="13" t="s">
        <v>271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3" t="s">
        <v>80</v>
      </c>
      <c r="BK260" s="158">
        <f>ROUND(I260*H260,2)</f>
        <v>0</v>
      </c>
      <c r="BL260" s="13" t="s">
        <v>348</v>
      </c>
      <c r="BM260" s="157" t="s">
        <v>827</v>
      </c>
    </row>
    <row r="261" spans="2:65" s="1" customFormat="1" ht="28.8">
      <c r="B261" s="28"/>
      <c r="D261" s="159" t="s">
        <v>280</v>
      </c>
      <c r="F261" s="160" t="s">
        <v>826</v>
      </c>
      <c r="I261" s="119"/>
      <c r="L261" s="28"/>
      <c r="M261" s="161"/>
      <c r="T261" s="52"/>
      <c r="AT261" s="13" t="s">
        <v>280</v>
      </c>
      <c r="AU261" s="13" t="s">
        <v>272</v>
      </c>
    </row>
    <row r="262" spans="2:65" s="1" customFormat="1" ht="24.15" customHeight="1">
      <c r="B262" s="28"/>
      <c r="C262" s="162" t="s">
        <v>556</v>
      </c>
      <c r="D262" s="162" t="s">
        <v>335</v>
      </c>
      <c r="E262" s="163" t="s">
        <v>828</v>
      </c>
      <c r="F262" s="164" t="s">
        <v>829</v>
      </c>
      <c r="G262" s="165" t="s">
        <v>338</v>
      </c>
      <c r="H262" s="166">
        <v>8</v>
      </c>
      <c r="I262" s="167"/>
      <c r="J262" s="168">
        <f>ROUND(I262*H262,2)</f>
        <v>0</v>
      </c>
      <c r="K262" s="169"/>
      <c r="L262" s="170"/>
      <c r="M262" s="171" t="s">
        <v>1</v>
      </c>
      <c r="N262" s="172" t="s">
        <v>38</v>
      </c>
      <c r="P262" s="155">
        <f>O262*H262</f>
        <v>0</v>
      </c>
      <c r="Q262" s="155">
        <v>0</v>
      </c>
      <c r="R262" s="155">
        <f>Q262*H262</f>
        <v>0</v>
      </c>
      <c r="S262" s="155">
        <v>0</v>
      </c>
      <c r="T262" s="156">
        <f>S262*H262</f>
        <v>0</v>
      </c>
      <c r="AR262" s="157" t="s">
        <v>373</v>
      </c>
      <c r="AT262" s="157" t="s">
        <v>335</v>
      </c>
      <c r="AU262" s="157" t="s">
        <v>272</v>
      </c>
      <c r="AY262" s="13" t="s">
        <v>271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3" t="s">
        <v>80</v>
      </c>
      <c r="BK262" s="158">
        <f>ROUND(I262*H262,2)</f>
        <v>0</v>
      </c>
      <c r="BL262" s="13" t="s">
        <v>348</v>
      </c>
      <c r="BM262" s="157" t="s">
        <v>830</v>
      </c>
    </row>
    <row r="263" spans="2:65" s="1" customFormat="1" ht="19.2">
      <c r="B263" s="28"/>
      <c r="D263" s="159" t="s">
        <v>280</v>
      </c>
      <c r="F263" s="160" t="s">
        <v>829</v>
      </c>
      <c r="I263" s="119"/>
      <c r="L263" s="28"/>
      <c r="M263" s="161"/>
      <c r="T263" s="52"/>
      <c r="AT263" s="13" t="s">
        <v>280</v>
      </c>
      <c r="AU263" s="13" t="s">
        <v>272</v>
      </c>
    </row>
    <row r="264" spans="2:65" s="1" customFormat="1" ht="24.15" customHeight="1">
      <c r="B264" s="28"/>
      <c r="C264" s="162" t="s">
        <v>561</v>
      </c>
      <c r="D264" s="162" t="s">
        <v>335</v>
      </c>
      <c r="E264" s="163" t="s">
        <v>831</v>
      </c>
      <c r="F264" s="164" t="s">
        <v>832</v>
      </c>
      <c r="G264" s="165" t="s">
        <v>338</v>
      </c>
      <c r="H264" s="166">
        <v>20</v>
      </c>
      <c r="I264" s="167"/>
      <c r="J264" s="168">
        <f>ROUND(I264*H264,2)</f>
        <v>0</v>
      </c>
      <c r="K264" s="169"/>
      <c r="L264" s="170"/>
      <c r="M264" s="171" t="s">
        <v>1</v>
      </c>
      <c r="N264" s="172" t="s">
        <v>38</v>
      </c>
      <c r="P264" s="155">
        <f>O264*H264</f>
        <v>0</v>
      </c>
      <c r="Q264" s="155">
        <v>0</v>
      </c>
      <c r="R264" s="155">
        <f>Q264*H264</f>
        <v>0</v>
      </c>
      <c r="S264" s="155">
        <v>0</v>
      </c>
      <c r="T264" s="156">
        <f>S264*H264</f>
        <v>0</v>
      </c>
      <c r="AR264" s="157" t="s">
        <v>373</v>
      </c>
      <c r="AT264" s="157" t="s">
        <v>335</v>
      </c>
      <c r="AU264" s="157" t="s">
        <v>272</v>
      </c>
      <c r="AY264" s="13" t="s">
        <v>271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3" t="s">
        <v>80</v>
      </c>
      <c r="BK264" s="158">
        <f>ROUND(I264*H264,2)</f>
        <v>0</v>
      </c>
      <c r="BL264" s="13" t="s">
        <v>348</v>
      </c>
      <c r="BM264" s="157" t="s">
        <v>833</v>
      </c>
    </row>
    <row r="265" spans="2:65" s="1" customFormat="1" ht="19.2">
      <c r="B265" s="28"/>
      <c r="D265" s="159" t="s">
        <v>280</v>
      </c>
      <c r="F265" s="160" t="s">
        <v>832</v>
      </c>
      <c r="I265" s="119"/>
      <c r="L265" s="28"/>
      <c r="M265" s="161"/>
      <c r="T265" s="52"/>
      <c r="AT265" s="13" t="s">
        <v>280</v>
      </c>
      <c r="AU265" s="13" t="s">
        <v>272</v>
      </c>
    </row>
    <row r="266" spans="2:65" s="1" customFormat="1" ht="24.15" customHeight="1">
      <c r="B266" s="28"/>
      <c r="C266" s="162" t="s">
        <v>566</v>
      </c>
      <c r="D266" s="162" t="s">
        <v>335</v>
      </c>
      <c r="E266" s="163" t="s">
        <v>834</v>
      </c>
      <c r="F266" s="164" t="s">
        <v>835</v>
      </c>
      <c r="G266" s="165" t="s">
        <v>338</v>
      </c>
      <c r="H266" s="166">
        <v>8</v>
      </c>
      <c r="I266" s="167"/>
      <c r="J266" s="168">
        <f>ROUND(I266*H266,2)</f>
        <v>0</v>
      </c>
      <c r="K266" s="169"/>
      <c r="L266" s="170"/>
      <c r="M266" s="171" t="s">
        <v>1</v>
      </c>
      <c r="N266" s="172" t="s">
        <v>38</v>
      </c>
      <c r="P266" s="155">
        <f>O266*H266</f>
        <v>0</v>
      </c>
      <c r="Q266" s="155">
        <v>0</v>
      </c>
      <c r="R266" s="155">
        <f>Q266*H266</f>
        <v>0</v>
      </c>
      <c r="S266" s="155">
        <v>0</v>
      </c>
      <c r="T266" s="156">
        <f>S266*H266</f>
        <v>0</v>
      </c>
      <c r="AR266" s="157" t="s">
        <v>373</v>
      </c>
      <c r="AT266" s="157" t="s">
        <v>335</v>
      </c>
      <c r="AU266" s="157" t="s">
        <v>272</v>
      </c>
      <c r="AY266" s="13" t="s">
        <v>271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3" t="s">
        <v>80</v>
      </c>
      <c r="BK266" s="158">
        <f>ROUND(I266*H266,2)</f>
        <v>0</v>
      </c>
      <c r="BL266" s="13" t="s">
        <v>348</v>
      </c>
      <c r="BM266" s="157" t="s">
        <v>836</v>
      </c>
    </row>
    <row r="267" spans="2:65" s="1" customFormat="1" ht="10.199999999999999">
      <c r="B267" s="28"/>
      <c r="D267" s="159" t="s">
        <v>280</v>
      </c>
      <c r="F267" s="160" t="s">
        <v>835</v>
      </c>
      <c r="I267" s="119"/>
      <c r="L267" s="28"/>
      <c r="M267" s="161"/>
      <c r="T267" s="52"/>
      <c r="AT267" s="13" t="s">
        <v>280</v>
      </c>
      <c r="AU267" s="13" t="s">
        <v>272</v>
      </c>
    </row>
    <row r="268" spans="2:65" s="1" customFormat="1" ht="24.15" customHeight="1">
      <c r="B268" s="28"/>
      <c r="C268" s="162" t="s">
        <v>571</v>
      </c>
      <c r="D268" s="162" t="s">
        <v>335</v>
      </c>
      <c r="E268" s="163" t="s">
        <v>837</v>
      </c>
      <c r="F268" s="164" t="s">
        <v>838</v>
      </c>
      <c r="G268" s="165" t="s">
        <v>338</v>
      </c>
      <c r="H268" s="166">
        <v>20</v>
      </c>
      <c r="I268" s="167"/>
      <c r="J268" s="168">
        <f>ROUND(I268*H268,2)</f>
        <v>0</v>
      </c>
      <c r="K268" s="169"/>
      <c r="L268" s="170"/>
      <c r="M268" s="171" t="s">
        <v>1</v>
      </c>
      <c r="N268" s="172" t="s">
        <v>38</v>
      </c>
      <c r="P268" s="155">
        <f>O268*H268</f>
        <v>0</v>
      </c>
      <c r="Q268" s="155">
        <v>0</v>
      </c>
      <c r="R268" s="155">
        <f>Q268*H268</f>
        <v>0</v>
      </c>
      <c r="S268" s="155">
        <v>0</v>
      </c>
      <c r="T268" s="156">
        <f>S268*H268</f>
        <v>0</v>
      </c>
      <c r="AR268" s="157" t="s">
        <v>373</v>
      </c>
      <c r="AT268" s="157" t="s">
        <v>335</v>
      </c>
      <c r="AU268" s="157" t="s">
        <v>272</v>
      </c>
      <c r="AY268" s="13" t="s">
        <v>271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3" t="s">
        <v>80</v>
      </c>
      <c r="BK268" s="158">
        <f>ROUND(I268*H268,2)</f>
        <v>0</v>
      </c>
      <c r="BL268" s="13" t="s">
        <v>348</v>
      </c>
      <c r="BM268" s="157" t="s">
        <v>839</v>
      </c>
    </row>
    <row r="269" spans="2:65" s="1" customFormat="1" ht="19.2">
      <c r="B269" s="28"/>
      <c r="D269" s="159" t="s">
        <v>280</v>
      </c>
      <c r="F269" s="160" t="s">
        <v>838</v>
      </c>
      <c r="I269" s="119"/>
      <c r="L269" s="28"/>
      <c r="M269" s="161"/>
      <c r="T269" s="52"/>
      <c r="AT269" s="13" t="s">
        <v>280</v>
      </c>
      <c r="AU269" s="13" t="s">
        <v>272</v>
      </c>
    </row>
    <row r="270" spans="2:65" s="1" customFormat="1" ht="24.15" customHeight="1">
      <c r="B270" s="28"/>
      <c r="C270" s="162" t="s">
        <v>576</v>
      </c>
      <c r="D270" s="162" t="s">
        <v>335</v>
      </c>
      <c r="E270" s="163" t="s">
        <v>840</v>
      </c>
      <c r="F270" s="164" t="s">
        <v>841</v>
      </c>
      <c r="G270" s="165" t="s">
        <v>338</v>
      </c>
      <c r="H270" s="166">
        <v>8</v>
      </c>
      <c r="I270" s="167"/>
      <c r="J270" s="168">
        <f>ROUND(I270*H270,2)</f>
        <v>0</v>
      </c>
      <c r="K270" s="169"/>
      <c r="L270" s="170"/>
      <c r="M270" s="171" t="s">
        <v>1</v>
      </c>
      <c r="N270" s="172" t="s">
        <v>38</v>
      </c>
      <c r="P270" s="155">
        <f>O270*H270</f>
        <v>0</v>
      </c>
      <c r="Q270" s="155">
        <v>0</v>
      </c>
      <c r="R270" s="155">
        <f>Q270*H270</f>
        <v>0</v>
      </c>
      <c r="S270" s="155">
        <v>0</v>
      </c>
      <c r="T270" s="156">
        <f>S270*H270</f>
        <v>0</v>
      </c>
      <c r="AR270" s="157" t="s">
        <v>373</v>
      </c>
      <c r="AT270" s="157" t="s">
        <v>335</v>
      </c>
      <c r="AU270" s="157" t="s">
        <v>272</v>
      </c>
      <c r="AY270" s="13" t="s">
        <v>271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3" t="s">
        <v>80</v>
      </c>
      <c r="BK270" s="158">
        <f>ROUND(I270*H270,2)</f>
        <v>0</v>
      </c>
      <c r="BL270" s="13" t="s">
        <v>348</v>
      </c>
      <c r="BM270" s="157" t="s">
        <v>842</v>
      </c>
    </row>
    <row r="271" spans="2:65" s="1" customFormat="1" ht="19.2">
      <c r="B271" s="28"/>
      <c r="D271" s="159" t="s">
        <v>280</v>
      </c>
      <c r="F271" s="160" t="s">
        <v>841</v>
      </c>
      <c r="I271" s="119"/>
      <c r="L271" s="28"/>
      <c r="M271" s="161"/>
      <c r="T271" s="52"/>
      <c r="AT271" s="13" t="s">
        <v>280</v>
      </c>
      <c r="AU271" s="13" t="s">
        <v>272</v>
      </c>
    </row>
    <row r="272" spans="2:65" s="1" customFormat="1" ht="24.15" customHeight="1">
      <c r="B272" s="28"/>
      <c r="C272" s="162" t="s">
        <v>14</v>
      </c>
      <c r="D272" s="162" t="s">
        <v>335</v>
      </c>
      <c r="E272" s="163" t="s">
        <v>843</v>
      </c>
      <c r="F272" s="164" t="s">
        <v>844</v>
      </c>
      <c r="G272" s="165" t="s">
        <v>338</v>
      </c>
      <c r="H272" s="166">
        <v>20</v>
      </c>
      <c r="I272" s="167"/>
      <c r="J272" s="168">
        <f>ROUND(I272*H272,2)</f>
        <v>0</v>
      </c>
      <c r="K272" s="169"/>
      <c r="L272" s="170"/>
      <c r="M272" s="171" t="s">
        <v>1</v>
      </c>
      <c r="N272" s="172" t="s">
        <v>38</v>
      </c>
      <c r="P272" s="155">
        <f>O272*H272</f>
        <v>0</v>
      </c>
      <c r="Q272" s="155">
        <v>0</v>
      </c>
      <c r="R272" s="155">
        <f>Q272*H272</f>
        <v>0</v>
      </c>
      <c r="S272" s="155">
        <v>0</v>
      </c>
      <c r="T272" s="156">
        <f>S272*H272</f>
        <v>0</v>
      </c>
      <c r="AR272" s="157" t="s">
        <v>373</v>
      </c>
      <c r="AT272" s="157" t="s">
        <v>335</v>
      </c>
      <c r="AU272" s="157" t="s">
        <v>272</v>
      </c>
      <c r="AY272" s="13" t="s">
        <v>271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3" t="s">
        <v>80</v>
      </c>
      <c r="BK272" s="158">
        <f>ROUND(I272*H272,2)</f>
        <v>0</v>
      </c>
      <c r="BL272" s="13" t="s">
        <v>348</v>
      </c>
      <c r="BM272" s="157" t="s">
        <v>845</v>
      </c>
    </row>
    <row r="273" spans="2:65" s="1" customFormat="1" ht="19.2">
      <c r="B273" s="28"/>
      <c r="D273" s="159" t="s">
        <v>280</v>
      </c>
      <c r="F273" s="160" t="s">
        <v>844</v>
      </c>
      <c r="I273" s="119"/>
      <c r="L273" s="28"/>
      <c r="M273" s="161"/>
      <c r="T273" s="52"/>
      <c r="AT273" s="13" t="s">
        <v>280</v>
      </c>
      <c r="AU273" s="13" t="s">
        <v>272</v>
      </c>
    </row>
    <row r="274" spans="2:65" s="1" customFormat="1" ht="24.15" customHeight="1">
      <c r="B274" s="28"/>
      <c r="C274" s="146" t="s">
        <v>586</v>
      </c>
      <c r="D274" s="146" t="s">
        <v>274</v>
      </c>
      <c r="E274" s="147" t="s">
        <v>846</v>
      </c>
      <c r="F274" s="148" t="s">
        <v>847</v>
      </c>
      <c r="G274" s="149" t="s">
        <v>338</v>
      </c>
      <c r="H274" s="150">
        <v>18</v>
      </c>
      <c r="I274" s="151"/>
      <c r="J274" s="152">
        <f>ROUND(I274*H274,2)</f>
        <v>0</v>
      </c>
      <c r="K274" s="153"/>
      <c r="L274" s="28"/>
      <c r="M274" s="154" t="s">
        <v>1</v>
      </c>
      <c r="N274" s="115" t="s">
        <v>38</v>
      </c>
      <c r="P274" s="155">
        <f>O274*H274</f>
        <v>0</v>
      </c>
      <c r="Q274" s="155">
        <v>0</v>
      </c>
      <c r="R274" s="155">
        <f>Q274*H274</f>
        <v>0</v>
      </c>
      <c r="S274" s="155">
        <v>0</v>
      </c>
      <c r="T274" s="156">
        <f>S274*H274</f>
        <v>0</v>
      </c>
      <c r="AR274" s="157" t="s">
        <v>348</v>
      </c>
      <c r="AT274" s="157" t="s">
        <v>274</v>
      </c>
      <c r="AU274" s="157" t="s">
        <v>272</v>
      </c>
      <c r="AY274" s="13" t="s">
        <v>271</v>
      </c>
      <c r="BE274" s="158">
        <f>IF(N274="základní",J274,0)</f>
        <v>0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3" t="s">
        <v>80</v>
      </c>
      <c r="BK274" s="158">
        <f>ROUND(I274*H274,2)</f>
        <v>0</v>
      </c>
      <c r="BL274" s="13" t="s">
        <v>348</v>
      </c>
      <c r="BM274" s="157" t="s">
        <v>848</v>
      </c>
    </row>
    <row r="275" spans="2:65" s="1" customFormat="1" ht="19.2">
      <c r="B275" s="28"/>
      <c r="D275" s="159" t="s">
        <v>280</v>
      </c>
      <c r="F275" s="160" t="s">
        <v>847</v>
      </c>
      <c r="I275" s="119"/>
      <c r="L275" s="28"/>
      <c r="M275" s="161"/>
      <c r="T275" s="52"/>
      <c r="AT275" s="13" t="s">
        <v>280</v>
      </c>
      <c r="AU275" s="13" t="s">
        <v>272</v>
      </c>
    </row>
    <row r="276" spans="2:65" s="1" customFormat="1" ht="21.75" customHeight="1">
      <c r="B276" s="28"/>
      <c r="C276" s="162" t="s">
        <v>591</v>
      </c>
      <c r="D276" s="162" t="s">
        <v>335</v>
      </c>
      <c r="E276" s="163" t="s">
        <v>849</v>
      </c>
      <c r="F276" s="164" t="s">
        <v>850</v>
      </c>
      <c r="G276" s="165" t="s">
        <v>338</v>
      </c>
      <c r="H276" s="166">
        <v>8</v>
      </c>
      <c r="I276" s="167"/>
      <c r="J276" s="168">
        <f>ROUND(I276*H276,2)</f>
        <v>0</v>
      </c>
      <c r="K276" s="169"/>
      <c r="L276" s="170"/>
      <c r="M276" s="171" t="s">
        <v>1</v>
      </c>
      <c r="N276" s="172" t="s">
        <v>38</v>
      </c>
      <c r="P276" s="155">
        <f>O276*H276</f>
        <v>0</v>
      </c>
      <c r="Q276" s="155">
        <v>5.0000000000000002E-5</v>
      </c>
      <c r="R276" s="155">
        <f>Q276*H276</f>
        <v>4.0000000000000002E-4</v>
      </c>
      <c r="S276" s="155">
        <v>0</v>
      </c>
      <c r="T276" s="156">
        <f>S276*H276</f>
        <v>0</v>
      </c>
      <c r="AR276" s="157" t="s">
        <v>373</v>
      </c>
      <c r="AT276" s="157" t="s">
        <v>335</v>
      </c>
      <c r="AU276" s="157" t="s">
        <v>272</v>
      </c>
      <c r="AY276" s="13" t="s">
        <v>271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3" t="s">
        <v>80</v>
      </c>
      <c r="BK276" s="158">
        <f>ROUND(I276*H276,2)</f>
        <v>0</v>
      </c>
      <c r="BL276" s="13" t="s">
        <v>348</v>
      </c>
      <c r="BM276" s="157" t="s">
        <v>851</v>
      </c>
    </row>
    <row r="277" spans="2:65" s="1" customFormat="1" ht="10.199999999999999">
      <c r="B277" s="28"/>
      <c r="D277" s="159" t="s">
        <v>280</v>
      </c>
      <c r="F277" s="160" t="s">
        <v>850</v>
      </c>
      <c r="I277" s="119"/>
      <c r="L277" s="28"/>
      <c r="M277" s="161"/>
      <c r="T277" s="52"/>
      <c r="AT277" s="13" t="s">
        <v>280</v>
      </c>
      <c r="AU277" s="13" t="s">
        <v>272</v>
      </c>
    </row>
    <row r="278" spans="2:65" s="1" customFormat="1" ht="21.75" customHeight="1">
      <c r="B278" s="28"/>
      <c r="C278" s="162" t="s">
        <v>596</v>
      </c>
      <c r="D278" s="162" t="s">
        <v>335</v>
      </c>
      <c r="E278" s="163" t="s">
        <v>852</v>
      </c>
      <c r="F278" s="164" t="s">
        <v>853</v>
      </c>
      <c r="G278" s="165" t="s">
        <v>338</v>
      </c>
      <c r="H278" s="166">
        <v>20</v>
      </c>
      <c r="I278" s="167"/>
      <c r="J278" s="168">
        <f>ROUND(I278*H278,2)</f>
        <v>0</v>
      </c>
      <c r="K278" s="169"/>
      <c r="L278" s="170"/>
      <c r="M278" s="171" t="s">
        <v>1</v>
      </c>
      <c r="N278" s="172" t="s">
        <v>38</v>
      </c>
      <c r="P278" s="155">
        <f>O278*H278</f>
        <v>0</v>
      </c>
      <c r="Q278" s="155">
        <v>5.0000000000000002E-5</v>
      </c>
      <c r="R278" s="155">
        <f>Q278*H278</f>
        <v>1E-3</v>
      </c>
      <c r="S278" s="155">
        <v>0</v>
      </c>
      <c r="T278" s="156">
        <f>S278*H278</f>
        <v>0</v>
      </c>
      <c r="AR278" s="157" t="s">
        <v>373</v>
      </c>
      <c r="AT278" s="157" t="s">
        <v>335</v>
      </c>
      <c r="AU278" s="157" t="s">
        <v>272</v>
      </c>
      <c r="AY278" s="13" t="s">
        <v>271</v>
      </c>
      <c r="BE278" s="158">
        <f>IF(N278="základní",J278,0)</f>
        <v>0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3" t="s">
        <v>80</v>
      </c>
      <c r="BK278" s="158">
        <f>ROUND(I278*H278,2)</f>
        <v>0</v>
      </c>
      <c r="BL278" s="13" t="s">
        <v>348</v>
      </c>
      <c r="BM278" s="157" t="s">
        <v>854</v>
      </c>
    </row>
    <row r="279" spans="2:65" s="1" customFormat="1" ht="10.199999999999999">
      <c r="B279" s="28"/>
      <c r="D279" s="159" t="s">
        <v>280</v>
      </c>
      <c r="F279" s="160" t="s">
        <v>853</v>
      </c>
      <c r="I279" s="119"/>
      <c r="L279" s="28"/>
      <c r="M279" s="161"/>
      <c r="T279" s="52"/>
      <c r="AT279" s="13" t="s">
        <v>280</v>
      </c>
      <c r="AU279" s="13" t="s">
        <v>272</v>
      </c>
    </row>
    <row r="280" spans="2:65" s="1" customFormat="1" ht="44.25" customHeight="1">
      <c r="B280" s="28"/>
      <c r="C280" s="162" t="s">
        <v>601</v>
      </c>
      <c r="D280" s="162" t="s">
        <v>335</v>
      </c>
      <c r="E280" s="163" t="s">
        <v>855</v>
      </c>
      <c r="F280" s="164" t="s">
        <v>856</v>
      </c>
      <c r="G280" s="165" t="s">
        <v>338</v>
      </c>
      <c r="H280" s="166">
        <v>20</v>
      </c>
      <c r="I280" s="167"/>
      <c r="J280" s="168">
        <f>ROUND(I280*H280,2)</f>
        <v>0</v>
      </c>
      <c r="K280" s="169"/>
      <c r="L280" s="170"/>
      <c r="M280" s="171" t="s">
        <v>1</v>
      </c>
      <c r="N280" s="172" t="s">
        <v>38</v>
      </c>
      <c r="P280" s="155">
        <f>O280*H280</f>
        <v>0</v>
      </c>
      <c r="Q280" s="155">
        <v>5.0000000000000002E-5</v>
      </c>
      <c r="R280" s="155">
        <f>Q280*H280</f>
        <v>1E-3</v>
      </c>
      <c r="S280" s="155">
        <v>0</v>
      </c>
      <c r="T280" s="156">
        <f>S280*H280</f>
        <v>0</v>
      </c>
      <c r="AR280" s="157" t="s">
        <v>373</v>
      </c>
      <c r="AT280" s="157" t="s">
        <v>335</v>
      </c>
      <c r="AU280" s="157" t="s">
        <v>272</v>
      </c>
      <c r="AY280" s="13" t="s">
        <v>271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3" t="s">
        <v>80</v>
      </c>
      <c r="BK280" s="158">
        <f>ROUND(I280*H280,2)</f>
        <v>0</v>
      </c>
      <c r="BL280" s="13" t="s">
        <v>348</v>
      </c>
      <c r="BM280" s="157" t="s">
        <v>857</v>
      </c>
    </row>
    <row r="281" spans="2:65" s="1" customFormat="1" ht="28.8">
      <c r="B281" s="28"/>
      <c r="D281" s="159" t="s">
        <v>280</v>
      </c>
      <c r="F281" s="160" t="s">
        <v>856</v>
      </c>
      <c r="I281" s="119"/>
      <c r="L281" s="28"/>
      <c r="M281" s="161"/>
      <c r="T281" s="52"/>
      <c r="AT281" s="13" t="s">
        <v>280</v>
      </c>
      <c r="AU281" s="13" t="s">
        <v>272</v>
      </c>
    </row>
    <row r="282" spans="2:65" s="1" customFormat="1" ht="16.5" customHeight="1">
      <c r="B282" s="28"/>
      <c r="C282" s="146" t="s">
        <v>605</v>
      </c>
      <c r="D282" s="146" t="s">
        <v>274</v>
      </c>
      <c r="E282" s="147" t="s">
        <v>858</v>
      </c>
      <c r="F282" s="148" t="s">
        <v>859</v>
      </c>
      <c r="G282" s="149" t="s">
        <v>338</v>
      </c>
      <c r="H282" s="150">
        <v>10</v>
      </c>
      <c r="I282" s="151"/>
      <c r="J282" s="152">
        <f>ROUND(I282*H282,2)</f>
        <v>0</v>
      </c>
      <c r="K282" s="153"/>
      <c r="L282" s="28"/>
      <c r="M282" s="154" t="s">
        <v>1</v>
      </c>
      <c r="N282" s="115" t="s">
        <v>38</v>
      </c>
      <c r="P282" s="155">
        <f>O282*H282</f>
        <v>0</v>
      </c>
      <c r="Q282" s="155">
        <v>0</v>
      </c>
      <c r="R282" s="155">
        <f>Q282*H282</f>
        <v>0</v>
      </c>
      <c r="S282" s="155">
        <v>0</v>
      </c>
      <c r="T282" s="156">
        <f>S282*H282</f>
        <v>0</v>
      </c>
      <c r="AR282" s="157" t="s">
        <v>348</v>
      </c>
      <c r="AT282" s="157" t="s">
        <v>274</v>
      </c>
      <c r="AU282" s="157" t="s">
        <v>272</v>
      </c>
      <c r="AY282" s="13" t="s">
        <v>271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3" t="s">
        <v>80</v>
      </c>
      <c r="BK282" s="158">
        <f>ROUND(I282*H282,2)</f>
        <v>0</v>
      </c>
      <c r="BL282" s="13" t="s">
        <v>348</v>
      </c>
      <c r="BM282" s="157" t="s">
        <v>860</v>
      </c>
    </row>
    <row r="283" spans="2:65" s="1" customFormat="1" ht="28.8">
      <c r="B283" s="28"/>
      <c r="D283" s="159" t="s">
        <v>280</v>
      </c>
      <c r="F283" s="160" t="s">
        <v>861</v>
      </c>
      <c r="I283" s="119"/>
      <c r="L283" s="28"/>
      <c r="M283" s="161"/>
      <c r="T283" s="52"/>
      <c r="AT283" s="13" t="s">
        <v>280</v>
      </c>
      <c r="AU283" s="13" t="s">
        <v>272</v>
      </c>
    </row>
    <row r="284" spans="2:65" s="1" customFormat="1" ht="21.75" customHeight="1">
      <c r="B284" s="28"/>
      <c r="C284" s="162" t="s">
        <v>607</v>
      </c>
      <c r="D284" s="162" t="s">
        <v>335</v>
      </c>
      <c r="E284" s="163" t="s">
        <v>862</v>
      </c>
      <c r="F284" s="164" t="s">
        <v>863</v>
      </c>
      <c r="G284" s="165" t="s">
        <v>338</v>
      </c>
      <c r="H284" s="166">
        <v>6</v>
      </c>
      <c r="I284" s="167"/>
      <c r="J284" s="168">
        <f>ROUND(I284*H284,2)</f>
        <v>0</v>
      </c>
      <c r="K284" s="169"/>
      <c r="L284" s="170"/>
      <c r="M284" s="171" t="s">
        <v>1</v>
      </c>
      <c r="N284" s="172" t="s">
        <v>38</v>
      </c>
      <c r="P284" s="155">
        <f>O284*H284</f>
        <v>0</v>
      </c>
      <c r="Q284" s="155">
        <v>4.0000000000000003E-5</v>
      </c>
      <c r="R284" s="155">
        <f>Q284*H284</f>
        <v>2.4000000000000003E-4</v>
      </c>
      <c r="S284" s="155">
        <v>0</v>
      </c>
      <c r="T284" s="156">
        <f>S284*H284</f>
        <v>0</v>
      </c>
      <c r="AR284" s="157" t="s">
        <v>373</v>
      </c>
      <c r="AT284" s="157" t="s">
        <v>335</v>
      </c>
      <c r="AU284" s="157" t="s">
        <v>272</v>
      </c>
      <c r="AY284" s="13" t="s">
        <v>271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3" t="s">
        <v>80</v>
      </c>
      <c r="BK284" s="158">
        <f>ROUND(I284*H284,2)</f>
        <v>0</v>
      </c>
      <c r="BL284" s="13" t="s">
        <v>348</v>
      </c>
      <c r="BM284" s="157" t="s">
        <v>864</v>
      </c>
    </row>
    <row r="285" spans="2:65" s="1" customFormat="1" ht="10.199999999999999">
      <c r="B285" s="28"/>
      <c r="D285" s="159" t="s">
        <v>280</v>
      </c>
      <c r="F285" s="160" t="s">
        <v>863</v>
      </c>
      <c r="I285" s="119"/>
      <c r="L285" s="28"/>
      <c r="M285" s="161"/>
      <c r="T285" s="52"/>
      <c r="AT285" s="13" t="s">
        <v>280</v>
      </c>
      <c r="AU285" s="13" t="s">
        <v>272</v>
      </c>
    </row>
    <row r="286" spans="2:65" s="1" customFormat="1" ht="24.15" customHeight="1">
      <c r="B286" s="28"/>
      <c r="C286" s="162" t="s">
        <v>611</v>
      </c>
      <c r="D286" s="162" t="s">
        <v>335</v>
      </c>
      <c r="E286" s="163" t="s">
        <v>865</v>
      </c>
      <c r="F286" s="164" t="s">
        <v>866</v>
      </c>
      <c r="G286" s="165" t="s">
        <v>338</v>
      </c>
      <c r="H286" s="166">
        <v>4</v>
      </c>
      <c r="I286" s="167"/>
      <c r="J286" s="168">
        <f>ROUND(I286*H286,2)</f>
        <v>0</v>
      </c>
      <c r="K286" s="169"/>
      <c r="L286" s="170"/>
      <c r="M286" s="171" t="s">
        <v>1</v>
      </c>
      <c r="N286" s="172" t="s">
        <v>38</v>
      </c>
      <c r="P286" s="155">
        <f>O286*H286</f>
        <v>0</v>
      </c>
      <c r="Q286" s="155">
        <v>5.0000000000000002E-5</v>
      </c>
      <c r="R286" s="155">
        <f>Q286*H286</f>
        <v>2.0000000000000001E-4</v>
      </c>
      <c r="S286" s="155">
        <v>0</v>
      </c>
      <c r="T286" s="156">
        <f>S286*H286</f>
        <v>0</v>
      </c>
      <c r="AR286" s="157" t="s">
        <v>373</v>
      </c>
      <c r="AT286" s="157" t="s">
        <v>335</v>
      </c>
      <c r="AU286" s="157" t="s">
        <v>272</v>
      </c>
      <c r="AY286" s="13" t="s">
        <v>271</v>
      </c>
      <c r="BE286" s="158">
        <f>IF(N286="základní",J286,0)</f>
        <v>0</v>
      </c>
      <c r="BF286" s="158">
        <f>IF(N286="snížená",J286,0)</f>
        <v>0</v>
      </c>
      <c r="BG286" s="158">
        <f>IF(N286="zákl. přenesená",J286,0)</f>
        <v>0</v>
      </c>
      <c r="BH286" s="158">
        <f>IF(N286="sníž. přenesená",J286,0)</f>
        <v>0</v>
      </c>
      <c r="BI286" s="158">
        <f>IF(N286="nulová",J286,0)</f>
        <v>0</v>
      </c>
      <c r="BJ286" s="13" t="s">
        <v>80</v>
      </c>
      <c r="BK286" s="158">
        <f>ROUND(I286*H286,2)</f>
        <v>0</v>
      </c>
      <c r="BL286" s="13" t="s">
        <v>348</v>
      </c>
      <c r="BM286" s="157" t="s">
        <v>867</v>
      </c>
    </row>
    <row r="287" spans="2:65" s="1" customFormat="1" ht="10.199999999999999">
      <c r="B287" s="28"/>
      <c r="D287" s="159" t="s">
        <v>280</v>
      </c>
      <c r="F287" s="160" t="s">
        <v>866</v>
      </c>
      <c r="I287" s="119"/>
      <c r="L287" s="28"/>
      <c r="M287" s="161"/>
      <c r="T287" s="52"/>
      <c r="AT287" s="13" t="s">
        <v>280</v>
      </c>
      <c r="AU287" s="13" t="s">
        <v>272</v>
      </c>
    </row>
    <row r="288" spans="2:65" s="1" customFormat="1" ht="16.5" customHeight="1">
      <c r="B288" s="28"/>
      <c r="C288" s="146" t="s">
        <v>615</v>
      </c>
      <c r="D288" s="146" t="s">
        <v>274</v>
      </c>
      <c r="E288" s="147" t="s">
        <v>868</v>
      </c>
      <c r="F288" s="148" t="s">
        <v>869</v>
      </c>
      <c r="G288" s="149" t="s">
        <v>338</v>
      </c>
      <c r="H288" s="150">
        <v>1</v>
      </c>
      <c r="I288" s="151"/>
      <c r="J288" s="152">
        <f>ROUND(I288*H288,2)</f>
        <v>0</v>
      </c>
      <c r="K288" s="153"/>
      <c r="L288" s="28"/>
      <c r="M288" s="154" t="s">
        <v>1</v>
      </c>
      <c r="N288" s="115" t="s">
        <v>38</v>
      </c>
      <c r="P288" s="155">
        <f>O288*H288</f>
        <v>0</v>
      </c>
      <c r="Q288" s="155">
        <v>0</v>
      </c>
      <c r="R288" s="155">
        <f>Q288*H288</f>
        <v>0</v>
      </c>
      <c r="S288" s="155">
        <v>0</v>
      </c>
      <c r="T288" s="156">
        <f>S288*H288</f>
        <v>0</v>
      </c>
      <c r="AR288" s="157" t="s">
        <v>348</v>
      </c>
      <c r="AT288" s="157" t="s">
        <v>274</v>
      </c>
      <c r="AU288" s="157" t="s">
        <v>272</v>
      </c>
      <c r="AY288" s="13" t="s">
        <v>271</v>
      </c>
      <c r="BE288" s="158">
        <f>IF(N288="základní",J288,0)</f>
        <v>0</v>
      </c>
      <c r="BF288" s="158">
        <f>IF(N288="snížená",J288,0)</f>
        <v>0</v>
      </c>
      <c r="BG288" s="158">
        <f>IF(N288="zákl. přenesená",J288,0)</f>
        <v>0</v>
      </c>
      <c r="BH288" s="158">
        <f>IF(N288="sníž. přenesená",J288,0)</f>
        <v>0</v>
      </c>
      <c r="BI288" s="158">
        <f>IF(N288="nulová",J288,0)</f>
        <v>0</v>
      </c>
      <c r="BJ288" s="13" t="s">
        <v>80</v>
      </c>
      <c r="BK288" s="158">
        <f>ROUND(I288*H288,2)</f>
        <v>0</v>
      </c>
      <c r="BL288" s="13" t="s">
        <v>348</v>
      </c>
      <c r="BM288" s="157" t="s">
        <v>870</v>
      </c>
    </row>
    <row r="289" spans="2:65" s="1" customFormat="1" ht="28.8">
      <c r="B289" s="28"/>
      <c r="D289" s="159" t="s">
        <v>280</v>
      </c>
      <c r="F289" s="160" t="s">
        <v>871</v>
      </c>
      <c r="I289" s="119"/>
      <c r="L289" s="28"/>
      <c r="M289" s="161"/>
      <c r="T289" s="52"/>
      <c r="AT289" s="13" t="s">
        <v>280</v>
      </c>
      <c r="AU289" s="13" t="s">
        <v>272</v>
      </c>
    </row>
    <row r="290" spans="2:65" s="1" customFormat="1" ht="24.15" customHeight="1">
      <c r="B290" s="28"/>
      <c r="C290" s="162" t="s">
        <v>622</v>
      </c>
      <c r="D290" s="162" t="s">
        <v>335</v>
      </c>
      <c r="E290" s="163" t="s">
        <v>872</v>
      </c>
      <c r="F290" s="164" t="s">
        <v>873</v>
      </c>
      <c r="G290" s="165" t="s">
        <v>338</v>
      </c>
      <c r="H290" s="166">
        <v>1</v>
      </c>
      <c r="I290" s="167"/>
      <c r="J290" s="168">
        <f>ROUND(I290*H290,2)</f>
        <v>0</v>
      </c>
      <c r="K290" s="169"/>
      <c r="L290" s="170"/>
      <c r="M290" s="171" t="s">
        <v>1</v>
      </c>
      <c r="N290" s="172" t="s">
        <v>38</v>
      </c>
      <c r="P290" s="155">
        <f>O290*H290</f>
        <v>0</v>
      </c>
      <c r="Q290" s="155">
        <v>2.3000000000000001E-4</v>
      </c>
      <c r="R290" s="155">
        <f>Q290*H290</f>
        <v>2.3000000000000001E-4</v>
      </c>
      <c r="S290" s="155">
        <v>0</v>
      </c>
      <c r="T290" s="156">
        <f>S290*H290</f>
        <v>0</v>
      </c>
      <c r="AR290" s="157" t="s">
        <v>373</v>
      </c>
      <c r="AT290" s="157" t="s">
        <v>335</v>
      </c>
      <c r="AU290" s="157" t="s">
        <v>272</v>
      </c>
      <c r="AY290" s="13" t="s">
        <v>271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3" t="s">
        <v>80</v>
      </c>
      <c r="BK290" s="158">
        <f>ROUND(I290*H290,2)</f>
        <v>0</v>
      </c>
      <c r="BL290" s="13" t="s">
        <v>348</v>
      </c>
      <c r="BM290" s="157" t="s">
        <v>874</v>
      </c>
    </row>
    <row r="291" spans="2:65" s="1" customFormat="1" ht="19.2">
      <c r="B291" s="28"/>
      <c r="D291" s="159" t="s">
        <v>280</v>
      </c>
      <c r="F291" s="160" t="s">
        <v>873</v>
      </c>
      <c r="I291" s="119"/>
      <c r="L291" s="28"/>
      <c r="M291" s="161"/>
      <c r="T291" s="52"/>
      <c r="AT291" s="13" t="s">
        <v>280</v>
      </c>
      <c r="AU291" s="13" t="s">
        <v>272</v>
      </c>
    </row>
    <row r="292" spans="2:65" s="1" customFormat="1" ht="33" customHeight="1">
      <c r="B292" s="28"/>
      <c r="C292" s="146" t="s">
        <v>875</v>
      </c>
      <c r="D292" s="146" t="s">
        <v>274</v>
      </c>
      <c r="E292" s="147" t="s">
        <v>876</v>
      </c>
      <c r="F292" s="148" t="s">
        <v>877</v>
      </c>
      <c r="G292" s="149" t="s">
        <v>412</v>
      </c>
      <c r="H292" s="150">
        <v>4</v>
      </c>
      <c r="I292" s="151"/>
      <c r="J292" s="152">
        <f>ROUND(I292*H292,2)</f>
        <v>0</v>
      </c>
      <c r="K292" s="153"/>
      <c r="L292" s="28"/>
      <c r="M292" s="154" t="s">
        <v>1</v>
      </c>
      <c r="N292" s="115" t="s">
        <v>38</v>
      </c>
      <c r="P292" s="155">
        <f>O292*H292</f>
        <v>0</v>
      </c>
      <c r="Q292" s="155">
        <v>0</v>
      </c>
      <c r="R292" s="155">
        <f>Q292*H292</f>
        <v>0</v>
      </c>
      <c r="S292" s="155">
        <v>0</v>
      </c>
      <c r="T292" s="156">
        <f>S292*H292</f>
        <v>0</v>
      </c>
      <c r="AR292" s="157" t="s">
        <v>348</v>
      </c>
      <c r="AT292" s="157" t="s">
        <v>274</v>
      </c>
      <c r="AU292" s="157" t="s">
        <v>272</v>
      </c>
      <c r="AY292" s="13" t="s">
        <v>271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3" t="s">
        <v>80</v>
      </c>
      <c r="BK292" s="158">
        <f>ROUND(I292*H292,2)</f>
        <v>0</v>
      </c>
      <c r="BL292" s="13" t="s">
        <v>348</v>
      </c>
      <c r="BM292" s="157" t="s">
        <v>878</v>
      </c>
    </row>
    <row r="293" spans="2:65" s="1" customFormat="1" ht="19.2">
      <c r="B293" s="28"/>
      <c r="D293" s="159" t="s">
        <v>280</v>
      </c>
      <c r="F293" s="160" t="s">
        <v>877</v>
      </c>
      <c r="I293" s="119"/>
      <c r="L293" s="28"/>
      <c r="M293" s="161"/>
      <c r="T293" s="52"/>
      <c r="AT293" s="13" t="s">
        <v>280</v>
      </c>
      <c r="AU293" s="13" t="s">
        <v>272</v>
      </c>
    </row>
    <row r="294" spans="2:65" s="1" customFormat="1" ht="24.15" customHeight="1">
      <c r="B294" s="28"/>
      <c r="C294" s="162" t="s">
        <v>879</v>
      </c>
      <c r="D294" s="162" t="s">
        <v>335</v>
      </c>
      <c r="E294" s="163" t="s">
        <v>880</v>
      </c>
      <c r="F294" s="164" t="s">
        <v>881</v>
      </c>
      <c r="G294" s="165" t="s">
        <v>412</v>
      </c>
      <c r="H294" s="166">
        <v>4</v>
      </c>
      <c r="I294" s="167"/>
      <c r="J294" s="168">
        <f>ROUND(I294*H294,2)</f>
        <v>0</v>
      </c>
      <c r="K294" s="169"/>
      <c r="L294" s="170"/>
      <c r="M294" s="171" t="s">
        <v>1</v>
      </c>
      <c r="N294" s="172" t="s">
        <v>38</v>
      </c>
      <c r="P294" s="155">
        <f>O294*H294</f>
        <v>0</v>
      </c>
      <c r="Q294" s="155">
        <v>1.0000000000000001E-5</v>
      </c>
      <c r="R294" s="155">
        <f>Q294*H294</f>
        <v>4.0000000000000003E-5</v>
      </c>
      <c r="S294" s="155">
        <v>0</v>
      </c>
      <c r="T294" s="156">
        <f>S294*H294</f>
        <v>0</v>
      </c>
      <c r="AR294" s="157" t="s">
        <v>373</v>
      </c>
      <c r="AT294" s="157" t="s">
        <v>335</v>
      </c>
      <c r="AU294" s="157" t="s">
        <v>272</v>
      </c>
      <c r="AY294" s="13" t="s">
        <v>271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3" t="s">
        <v>80</v>
      </c>
      <c r="BK294" s="158">
        <f>ROUND(I294*H294,2)</f>
        <v>0</v>
      </c>
      <c r="BL294" s="13" t="s">
        <v>348</v>
      </c>
      <c r="BM294" s="157" t="s">
        <v>882</v>
      </c>
    </row>
    <row r="295" spans="2:65" s="1" customFormat="1" ht="19.2">
      <c r="B295" s="28"/>
      <c r="D295" s="159" t="s">
        <v>280</v>
      </c>
      <c r="F295" s="160" t="s">
        <v>881</v>
      </c>
      <c r="I295" s="119"/>
      <c r="L295" s="28"/>
      <c r="M295" s="161"/>
      <c r="T295" s="52"/>
      <c r="AT295" s="13" t="s">
        <v>280</v>
      </c>
      <c r="AU295" s="13" t="s">
        <v>272</v>
      </c>
    </row>
    <row r="296" spans="2:65" s="1" customFormat="1" ht="24.15" customHeight="1">
      <c r="B296" s="28"/>
      <c r="C296" s="162" t="s">
        <v>883</v>
      </c>
      <c r="D296" s="162" t="s">
        <v>335</v>
      </c>
      <c r="E296" s="163" t="s">
        <v>884</v>
      </c>
      <c r="F296" s="164" t="s">
        <v>885</v>
      </c>
      <c r="G296" s="165" t="s">
        <v>338</v>
      </c>
      <c r="H296" s="166">
        <v>1</v>
      </c>
      <c r="I296" s="167"/>
      <c r="J296" s="168">
        <f>ROUND(I296*H296,2)</f>
        <v>0</v>
      </c>
      <c r="K296" s="169"/>
      <c r="L296" s="170"/>
      <c r="M296" s="171" t="s">
        <v>1</v>
      </c>
      <c r="N296" s="172" t="s">
        <v>38</v>
      </c>
      <c r="P296" s="155">
        <f>O296*H296</f>
        <v>0</v>
      </c>
      <c r="Q296" s="155">
        <v>1.0000000000000001E-5</v>
      </c>
      <c r="R296" s="155">
        <f>Q296*H296</f>
        <v>1.0000000000000001E-5</v>
      </c>
      <c r="S296" s="155">
        <v>0</v>
      </c>
      <c r="T296" s="156">
        <f>S296*H296</f>
        <v>0</v>
      </c>
      <c r="AR296" s="157" t="s">
        <v>373</v>
      </c>
      <c r="AT296" s="157" t="s">
        <v>335</v>
      </c>
      <c r="AU296" s="157" t="s">
        <v>272</v>
      </c>
      <c r="AY296" s="13" t="s">
        <v>271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3" t="s">
        <v>80</v>
      </c>
      <c r="BK296" s="158">
        <f>ROUND(I296*H296,2)</f>
        <v>0</v>
      </c>
      <c r="BL296" s="13" t="s">
        <v>348</v>
      </c>
      <c r="BM296" s="157" t="s">
        <v>886</v>
      </c>
    </row>
    <row r="297" spans="2:65" s="1" customFormat="1" ht="19.2">
      <c r="B297" s="28"/>
      <c r="D297" s="159" t="s">
        <v>280</v>
      </c>
      <c r="F297" s="160" t="s">
        <v>885</v>
      </c>
      <c r="I297" s="119"/>
      <c r="L297" s="28"/>
      <c r="M297" s="161"/>
      <c r="T297" s="52"/>
      <c r="AT297" s="13" t="s">
        <v>280</v>
      </c>
      <c r="AU297" s="13" t="s">
        <v>272</v>
      </c>
    </row>
    <row r="298" spans="2:65" s="1" customFormat="1" ht="24.15" customHeight="1">
      <c r="B298" s="28"/>
      <c r="C298" s="162" t="s">
        <v>887</v>
      </c>
      <c r="D298" s="162" t="s">
        <v>335</v>
      </c>
      <c r="E298" s="163" t="s">
        <v>888</v>
      </c>
      <c r="F298" s="164" t="s">
        <v>889</v>
      </c>
      <c r="G298" s="165" t="s">
        <v>338</v>
      </c>
      <c r="H298" s="166">
        <v>1</v>
      </c>
      <c r="I298" s="167"/>
      <c r="J298" s="168">
        <f>ROUND(I298*H298,2)</f>
        <v>0</v>
      </c>
      <c r="K298" s="169"/>
      <c r="L298" s="170"/>
      <c r="M298" s="171" t="s">
        <v>1</v>
      </c>
      <c r="N298" s="172" t="s">
        <v>38</v>
      </c>
      <c r="P298" s="155">
        <f>O298*H298</f>
        <v>0</v>
      </c>
      <c r="Q298" s="155">
        <v>1.0000000000000001E-5</v>
      </c>
      <c r="R298" s="155">
        <f>Q298*H298</f>
        <v>1.0000000000000001E-5</v>
      </c>
      <c r="S298" s="155">
        <v>0</v>
      </c>
      <c r="T298" s="156">
        <f>S298*H298</f>
        <v>0</v>
      </c>
      <c r="AR298" s="157" t="s">
        <v>373</v>
      </c>
      <c r="AT298" s="157" t="s">
        <v>335</v>
      </c>
      <c r="AU298" s="157" t="s">
        <v>272</v>
      </c>
      <c r="AY298" s="13" t="s">
        <v>271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3" t="s">
        <v>80</v>
      </c>
      <c r="BK298" s="158">
        <f>ROUND(I298*H298,2)</f>
        <v>0</v>
      </c>
      <c r="BL298" s="13" t="s">
        <v>348</v>
      </c>
      <c r="BM298" s="157" t="s">
        <v>890</v>
      </c>
    </row>
    <row r="299" spans="2:65" s="1" customFormat="1" ht="19.2">
      <c r="B299" s="28"/>
      <c r="D299" s="159" t="s">
        <v>280</v>
      </c>
      <c r="F299" s="160" t="s">
        <v>889</v>
      </c>
      <c r="I299" s="119"/>
      <c r="L299" s="28"/>
      <c r="M299" s="161"/>
      <c r="T299" s="52"/>
      <c r="AT299" s="13" t="s">
        <v>280</v>
      </c>
      <c r="AU299" s="13" t="s">
        <v>272</v>
      </c>
    </row>
    <row r="300" spans="2:65" s="1" customFormat="1" ht="24.15" customHeight="1">
      <c r="B300" s="28"/>
      <c r="C300" s="162" t="s">
        <v>891</v>
      </c>
      <c r="D300" s="162" t="s">
        <v>335</v>
      </c>
      <c r="E300" s="163" t="s">
        <v>892</v>
      </c>
      <c r="F300" s="164" t="s">
        <v>893</v>
      </c>
      <c r="G300" s="165" t="s">
        <v>338</v>
      </c>
      <c r="H300" s="166">
        <v>2</v>
      </c>
      <c r="I300" s="167"/>
      <c r="J300" s="168">
        <f>ROUND(I300*H300,2)</f>
        <v>0</v>
      </c>
      <c r="K300" s="169"/>
      <c r="L300" s="170"/>
      <c r="M300" s="171" t="s">
        <v>1</v>
      </c>
      <c r="N300" s="172" t="s">
        <v>38</v>
      </c>
      <c r="P300" s="155">
        <f>O300*H300</f>
        <v>0</v>
      </c>
      <c r="Q300" s="155">
        <v>1.0000000000000001E-5</v>
      </c>
      <c r="R300" s="155">
        <f>Q300*H300</f>
        <v>2.0000000000000002E-5</v>
      </c>
      <c r="S300" s="155">
        <v>0</v>
      </c>
      <c r="T300" s="156">
        <f>S300*H300</f>
        <v>0</v>
      </c>
      <c r="AR300" s="157" t="s">
        <v>373</v>
      </c>
      <c r="AT300" s="157" t="s">
        <v>335</v>
      </c>
      <c r="AU300" s="157" t="s">
        <v>272</v>
      </c>
      <c r="AY300" s="13" t="s">
        <v>271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3" t="s">
        <v>80</v>
      </c>
      <c r="BK300" s="158">
        <f>ROUND(I300*H300,2)</f>
        <v>0</v>
      </c>
      <c r="BL300" s="13" t="s">
        <v>348</v>
      </c>
      <c r="BM300" s="157" t="s">
        <v>894</v>
      </c>
    </row>
    <row r="301" spans="2:65" s="1" customFormat="1" ht="19.2">
      <c r="B301" s="28"/>
      <c r="D301" s="159" t="s">
        <v>280</v>
      </c>
      <c r="F301" s="160" t="s">
        <v>893</v>
      </c>
      <c r="I301" s="119"/>
      <c r="L301" s="28"/>
      <c r="M301" s="161"/>
      <c r="T301" s="52"/>
      <c r="AT301" s="13" t="s">
        <v>280</v>
      </c>
      <c r="AU301" s="13" t="s">
        <v>272</v>
      </c>
    </row>
    <row r="302" spans="2:65" s="1" customFormat="1" ht="24.15" customHeight="1">
      <c r="B302" s="28"/>
      <c r="C302" s="162" t="s">
        <v>895</v>
      </c>
      <c r="D302" s="162" t="s">
        <v>335</v>
      </c>
      <c r="E302" s="163" t="s">
        <v>896</v>
      </c>
      <c r="F302" s="164" t="s">
        <v>897</v>
      </c>
      <c r="G302" s="165" t="s">
        <v>338</v>
      </c>
      <c r="H302" s="166">
        <v>4</v>
      </c>
      <c r="I302" s="167"/>
      <c r="J302" s="168">
        <f>ROUND(I302*H302,2)</f>
        <v>0</v>
      </c>
      <c r="K302" s="169"/>
      <c r="L302" s="170"/>
      <c r="M302" s="171" t="s">
        <v>1</v>
      </c>
      <c r="N302" s="172" t="s">
        <v>38</v>
      </c>
      <c r="P302" s="155">
        <f>O302*H302</f>
        <v>0</v>
      </c>
      <c r="Q302" s="155">
        <v>1.0000000000000001E-5</v>
      </c>
      <c r="R302" s="155">
        <f>Q302*H302</f>
        <v>4.0000000000000003E-5</v>
      </c>
      <c r="S302" s="155">
        <v>0</v>
      </c>
      <c r="T302" s="156">
        <f>S302*H302</f>
        <v>0</v>
      </c>
      <c r="AR302" s="157" t="s">
        <v>373</v>
      </c>
      <c r="AT302" s="157" t="s">
        <v>335</v>
      </c>
      <c r="AU302" s="157" t="s">
        <v>272</v>
      </c>
      <c r="AY302" s="13" t="s">
        <v>271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3" t="s">
        <v>80</v>
      </c>
      <c r="BK302" s="158">
        <f>ROUND(I302*H302,2)</f>
        <v>0</v>
      </c>
      <c r="BL302" s="13" t="s">
        <v>348</v>
      </c>
      <c r="BM302" s="157" t="s">
        <v>898</v>
      </c>
    </row>
    <row r="303" spans="2:65" s="1" customFormat="1" ht="19.2">
      <c r="B303" s="28"/>
      <c r="D303" s="159" t="s">
        <v>280</v>
      </c>
      <c r="F303" s="160" t="s">
        <v>897</v>
      </c>
      <c r="I303" s="119"/>
      <c r="L303" s="28"/>
      <c r="M303" s="161"/>
      <c r="T303" s="52"/>
      <c r="AT303" s="13" t="s">
        <v>280</v>
      </c>
      <c r="AU303" s="13" t="s">
        <v>272</v>
      </c>
    </row>
    <row r="304" spans="2:65" s="1" customFormat="1" ht="33" customHeight="1">
      <c r="B304" s="28"/>
      <c r="C304" s="146" t="s">
        <v>899</v>
      </c>
      <c r="D304" s="146" t="s">
        <v>274</v>
      </c>
      <c r="E304" s="147" t="s">
        <v>900</v>
      </c>
      <c r="F304" s="148" t="s">
        <v>901</v>
      </c>
      <c r="G304" s="149" t="s">
        <v>692</v>
      </c>
      <c r="H304" s="150">
        <v>1</v>
      </c>
      <c r="I304" s="151"/>
      <c r="J304" s="152">
        <f>ROUND(I304*H304,2)</f>
        <v>0</v>
      </c>
      <c r="K304" s="153"/>
      <c r="L304" s="28"/>
      <c r="M304" s="154" t="s">
        <v>1</v>
      </c>
      <c r="N304" s="115" t="s">
        <v>38</v>
      </c>
      <c r="P304" s="155">
        <f>O304*H304</f>
        <v>0</v>
      </c>
      <c r="Q304" s="155">
        <v>0</v>
      </c>
      <c r="R304" s="155">
        <f>Q304*H304</f>
        <v>0</v>
      </c>
      <c r="S304" s="155">
        <v>0</v>
      </c>
      <c r="T304" s="156">
        <f>S304*H304</f>
        <v>0</v>
      </c>
      <c r="AR304" s="157" t="s">
        <v>348</v>
      </c>
      <c r="AT304" s="157" t="s">
        <v>274</v>
      </c>
      <c r="AU304" s="157" t="s">
        <v>272</v>
      </c>
      <c r="AY304" s="13" t="s">
        <v>271</v>
      </c>
      <c r="BE304" s="158">
        <f>IF(N304="základní",J304,0)</f>
        <v>0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3" t="s">
        <v>80</v>
      </c>
      <c r="BK304" s="158">
        <f>ROUND(I304*H304,2)</f>
        <v>0</v>
      </c>
      <c r="BL304" s="13" t="s">
        <v>348</v>
      </c>
      <c r="BM304" s="157" t="s">
        <v>902</v>
      </c>
    </row>
    <row r="305" spans="2:65" s="1" customFormat="1" ht="38.4">
      <c r="B305" s="28"/>
      <c r="D305" s="159" t="s">
        <v>280</v>
      </c>
      <c r="F305" s="160" t="s">
        <v>903</v>
      </c>
      <c r="I305" s="119"/>
      <c r="L305" s="28"/>
      <c r="M305" s="161"/>
      <c r="T305" s="52"/>
      <c r="AT305" s="13" t="s">
        <v>280</v>
      </c>
      <c r="AU305" s="13" t="s">
        <v>272</v>
      </c>
    </row>
    <row r="306" spans="2:65" s="1" customFormat="1" ht="33" customHeight="1">
      <c r="B306" s="28"/>
      <c r="C306" s="146" t="s">
        <v>904</v>
      </c>
      <c r="D306" s="146" t="s">
        <v>274</v>
      </c>
      <c r="E306" s="147" t="s">
        <v>905</v>
      </c>
      <c r="F306" s="148" t="s">
        <v>906</v>
      </c>
      <c r="G306" s="149" t="s">
        <v>412</v>
      </c>
      <c r="H306" s="150">
        <v>340</v>
      </c>
      <c r="I306" s="151"/>
      <c r="J306" s="152">
        <f>ROUND(I306*H306,2)</f>
        <v>0</v>
      </c>
      <c r="K306" s="153"/>
      <c r="L306" s="28"/>
      <c r="M306" s="154" t="s">
        <v>1</v>
      </c>
      <c r="N306" s="115" t="s">
        <v>38</v>
      </c>
      <c r="P306" s="155">
        <f>O306*H306</f>
        <v>0</v>
      </c>
      <c r="Q306" s="155">
        <v>0</v>
      </c>
      <c r="R306" s="155">
        <f>Q306*H306</f>
        <v>0</v>
      </c>
      <c r="S306" s="155">
        <v>0</v>
      </c>
      <c r="T306" s="156">
        <f>S306*H306</f>
        <v>0</v>
      </c>
      <c r="AR306" s="157" t="s">
        <v>348</v>
      </c>
      <c r="AT306" s="157" t="s">
        <v>274</v>
      </c>
      <c r="AU306" s="157" t="s">
        <v>272</v>
      </c>
      <c r="AY306" s="13" t="s">
        <v>271</v>
      </c>
      <c r="BE306" s="158">
        <f>IF(N306="základní",J306,0)</f>
        <v>0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3" t="s">
        <v>80</v>
      </c>
      <c r="BK306" s="158">
        <f>ROUND(I306*H306,2)</f>
        <v>0</v>
      </c>
      <c r="BL306" s="13" t="s">
        <v>348</v>
      </c>
      <c r="BM306" s="157" t="s">
        <v>907</v>
      </c>
    </row>
    <row r="307" spans="2:65" s="1" customFormat="1" ht="48">
      <c r="B307" s="28"/>
      <c r="D307" s="159" t="s">
        <v>280</v>
      </c>
      <c r="F307" s="160" t="s">
        <v>908</v>
      </c>
      <c r="I307" s="119"/>
      <c r="L307" s="28"/>
      <c r="M307" s="161"/>
      <c r="T307" s="52"/>
      <c r="AT307" s="13" t="s">
        <v>280</v>
      </c>
      <c r="AU307" s="13" t="s">
        <v>272</v>
      </c>
    </row>
    <row r="308" spans="2:65" s="1" customFormat="1" ht="24.15" customHeight="1">
      <c r="B308" s="28"/>
      <c r="C308" s="162" t="s">
        <v>909</v>
      </c>
      <c r="D308" s="162" t="s">
        <v>335</v>
      </c>
      <c r="E308" s="163" t="s">
        <v>910</v>
      </c>
      <c r="F308" s="164" t="s">
        <v>911</v>
      </c>
      <c r="G308" s="165" t="s">
        <v>412</v>
      </c>
      <c r="H308" s="166">
        <v>340</v>
      </c>
      <c r="I308" s="167"/>
      <c r="J308" s="168">
        <f>ROUND(I308*H308,2)</f>
        <v>0</v>
      </c>
      <c r="K308" s="169"/>
      <c r="L308" s="170"/>
      <c r="M308" s="171" t="s">
        <v>1</v>
      </c>
      <c r="N308" s="172" t="s">
        <v>38</v>
      </c>
      <c r="P308" s="155">
        <f>O308*H308</f>
        <v>0</v>
      </c>
      <c r="Q308" s="155">
        <v>1.7000000000000001E-4</v>
      </c>
      <c r="R308" s="155">
        <f>Q308*H308</f>
        <v>5.7800000000000004E-2</v>
      </c>
      <c r="S308" s="155">
        <v>0</v>
      </c>
      <c r="T308" s="156">
        <f>S308*H308</f>
        <v>0</v>
      </c>
      <c r="AR308" s="157" t="s">
        <v>373</v>
      </c>
      <c r="AT308" s="157" t="s">
        <v>335</v>
      </c>
      <c r="AU308" s="157" t="s">
        <v>272</v>
      </c>
      <c r="AY308" s="13" t="s">
        <v>271</v>
      </c>
      <c r="BE308" s="158">
        <f>IF(N308="základní",J308,0)</f>
        <v>0</v>
      </c>
      <c r="BF308" s="158">
        <f>IF(N308="snížená",J308,0)</f>
        <v>0</v>
      </c>
      <c r="BG308" s="158">
        <f>IF(N308="zákl. přenesená",J308,0)</f>
        <v>0</v>
      </c>
      <c r="BH308" s="158">
        <f>IF(N308="sníž. přenesená",J308,0)</f>
        <v>0</v>
      </c>
      <c r="BI308" s="158">
        <f>IF(N308="nulová",J308,0)</f>
        <v>0</v>
      </c>
      <c r="BJ308" s="13" t="s">
        <v>80</v>
      </c>
      <c r="BK308" s="158">
        <f>ROUND(I308*H308,2)</f>
        <v>0</v>
      </c>
      <c r="BL308" s="13" t="s">
        <v>348</v>
      </c>
      <c r="BM308" s="157" t="s">
        <v>912</v>
      </c>
    </row>
    <row r="309" spans="2:65" s="1" customFormat="1" ht="19.2">
      <c r="B309" s="28"/>
      <c r="D309" s="159" t="s">
        <v>280</v>
      </c>
      <c r="F309" s="160" t="s">
        <v>911</v>
      </c>
      <c r="I309" s="119"/>
      <c r="L309" s="28"/>
      <c r="M309" s="161"/>
      <c r="T309" s="52"/>
      <c r="AT309" s="13" t="s">
        <v>280</v>
      </c>
      <c r="AU309" s="13" t="s">
        <v>272</v>
      </c>
    </row>
    <row r="310" spans="2:65" s="1" customFormat="1" ht="33" customHeight="1">
      <c r="B310" s="28"/>
      <c r="C310" s="146" t="s">
        <v>913</v>
      </c>
      <c r="D310" s="146" t="s">
        <v>274</v>
      </c>
      <c r="E310" s="147" t="s">
        <v>914</v>
      </c>
      <c r="F310" s="148" t="s">
        <v>915</v>
      </c>
      <c r="G310" s="149" t="s">
        <v>412</v>
      </c>
      <c r="H310" s="150">
        <v>50</v>
      </c>
      <c r="I310" s="151"/>
      <c r="J310" s="152">
        <f>ROUND(I310*H310,2)</f>
        <v>0</v>
      </c>
      <c r="K310" s="153"/>
      <c r="L310" s="28"/>
      <c r="M310" s="154" t="s">
        <v>1</v>
      </c>
      <c r="N310" s="115" t="s">
        <v>38</v>
      </c>
      <c r="P310" s="155">
        <f>O310*H310</f>
        <v>0</v>
      </c>
      <c r="Q310" s="155">
        <v>0</v>
      </c>
      <c r="R310" s="155">
        <f>Q310*H310</f>
        <v>0</v>
      </c>
      <c r="S310" s="155">
        <v>0</v>
      </c>
      <c r="T310" s="156">
        <f>S310*H310</f>
        <v>0</v>
      </c>
      <c r="AR310" s="157" t="s">
        <v>348</v>
      </c>
      <c r="AT310" s="157" t="s">
        <v>274</v>
      </c>
      <c r="AU310" s="157" t="s">
        <v>272</v>
      </c>
      <c r="AY310" s="13" t="s">
        <v>271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3" t="s">
        <v>80</v>
      </c>
      <c r="BK310" s="158">
        <f>ROUND(I310*H310,2)</f>
        <v>0</v>
      </c>
      <c r="BL310" s="13" t="s">
        <v>348</v>
      </c>
      <c r="BM310" s="157" t="s">
        <v>916</v>
      </c>
    </row>
    <row r="311" spans="2:65" s="1" customFormat="1" ht="28.8">
      <c r="B311" s="28"/>
      <c r="D311" s="159" t="s">
        <v>280</v>
      </c>
      <c r="F311" s="160" t="s">
        <v>917</v>
      </c>
      <c r="I311" s="119"/>
      <c r="L311" s="28"/>
      <c r="M311" s="161"/>
      <c r="T311" s="52"/>
      <c r="AT311" s="13" t="s">
        <v>280</v>
      </c>
      <c r="AU311" s="13" t="s">
        <v>272</v>
      </c>
    </row>
    <row r="312" spans="2:65" s="1" customFormat="1" ht="24.15" customHeight="1">
      <c r="B312" s="28"/>
      <c r="C312" s="162" t="s">
        <v>918</v>
      </c>
      <c r="D312" s="162" t="s">
        <v>335</v>
      </c>
      <c r="E312" s="163" t="s">
        <v>919</v>
      </c>
      <c r="F312" s="164" t="s">
        <v>920</v>
      </c>
      <c r="G312" s="165" t="s">
        <v>412</v>
      </c>
      <c r="H312" s="166">
        <v>50</v>
      </c>
      <c r="I312" s="167"/>
      <c r="J312" s="168">
        <f>ROUND(I312*H312,2)</f>
        <v>0</v>
      </c>
      <c r="K312" s="169"/>
      <c r="L312" s="170"/>
      <c r="M312" s="171" t="s">
        <v>1</v>
      </c>
      <c r="N312" s="172" t="s">
        <v>38</v>
      </c>
      <c r="P312" s="155">
        <f>O312*H312</f>
        <v>0</v>
      </c>
      <c r="Q312" s="155">
        <v>6.9999999999999994E-5</v>
      </c>
      <c r="R312" s="155">
        <f>Q312*H312</f>
        <v>3.4999999999999996E-3</v>
      </c>
      <c r="S312" s="155">
        <v>0</v>
      </c>
      <c r="T312" s="156">
        <f>S312*H312</f>
        <v>0</v>
      </c>
      <c r="AR312" s="157" t="s">
        <v>373</v>
      </c>
      <c r="AT312" s="157" t="s">
        <v>335</v>
      </c>
      <c r="AU312" s="157" t="s">
        <v>272</v>
      </c>
      <c r="AY312" s="13" t="s">
        <v>271</v>
      </c>
      <c r="BE312" s="158">
        <f>IF(N312="základní",J312,0)</f>
        <v>0</v>
      </c>
      <c r="BF312" s="158">
        <f>IF(N312="snížená",J312,0)</f>
        <v>0</v>
      </c>
      <c r="BG312" s="158">
        <f>IF(N312="zákl. přenesená",J312,0)</f>
        <v>0</v>
      </c>
      <c r="BH312" s="158">
        <f>IF(N312="sníž. přenesená",J312,0)</f>
        <v>0</v>
      </c>
      <c r="BI312" s="158">
        <f>IF(N312="nulová",J312,0)</f>
        <v>0</v>
      </c>
      <c r="BJ312" s="13" t="s">
        <v>80</v>
      </c>
      <c r="BK312" s="158">
        <f>ROUND(I312*H312,2)</f>
        <v>0</v>
      </c>
      <c r="BL312" s="13" t="s">
        <v>348</v>
      </c>
      <c r="BM312" s="157" t="s">
        <v>921</v>
      </c>
    </row>
    <row r="313" spans="2:65" s="1" customFormat="1" ht="19.2">
      <c r="B313" s="28"/>
      <c r="D313" s="159" t="s">
        <v>280</v>
      </c>
      <c r="F313" s="160" t="s">
        <v>920</v>
      </c>
      <c r="I313" s="119"/>
      <c r="L313" s="28"/>
      <c r="M313" s="161"/>
      <c r="T313" s="52"/>
      <c r="AT313" s="13" t="s">
        <v>280</v>
      </c>
      <c r="AU313" s="13" t="s">
        <v>272</v>
      </c>
    </row>
    <row r="314" spans="2:65" s="1" customFormat="1" ht="33" customHeight="1">
      <c r="B314" s="28"/>
      <c r="C314" s="146" t="s">
        <v>922</v>
      </c>
      <c r="D314" s="146" t="s">
        <v>274</v>
      </c>
      <c r="E314" s="147" t="s">
        <v>923</v>
      </c>
      <c r="F314" s="148" t="s">
        <v>924</v>
      </c>
      <c r="G314" s="149" t="s">
        <v>412</v>
      </c>
      <c r="H314" s="150">
        <v>70</v>
      </c>
      <c r="I314" s="151"/>
      <c r="J314" s="152">
        <f>ROUND(I314*H314,2)</f>
        <v>0</v>
      </c>
      <c r="K314" s="153"/>
      <c r="L314" s="28"/>
      <c r="M314" s="154" t="s">
        <v>1</v>
      </c>
      <c r="N314" s="115" t="s">
        <v>38</v>
      </c>
      <c r="P314" s="155">
        <f>O314*H314</f>
        <v>0</v>
      </c>
      <c r="Q314" s="155">
        <v>0</v>
      </c>
      <c r="R314" s="155">
        <f>Q314*H314</f>
        <v>0</v>
      </c>
      <c r="S314" s="155">
        <v>0</v>
      </c>
      <c r="T314" s="156">
        <f>S314*H314</f>
        <v>0</v>
      </c>
      <c r="AR314" s="157" t="s">
        <v>348</v>
      </c>
      <c r="AT314" s="157" t="s">
        <v>274</v>
      </c>
      <c r="AU314" s="157" t="s">
        <v>272</v>
      </c>
      <c r="AY314" s="13" t="s">
        <v>271</v>
      </c>
      <c r="BE314" s="158">
        <f>IF(N314="základní",J314,0)</f>
        <v>0</v>
      </c>
      <c r="BF314" s="158">
        <f>IF(N314="snížená",J314,0)</f>
        <v>0</v>
      </c>
      <c r="BG314" s="158">
        <f>IF(N314="zákl. přenesená",J314,0)</f>
        <v>0</v>
      </c>
      <c r="BH314" s="158">
        <f>IF(N314="sníž. přenesená",J314,0)</f>
        <v>0</v>
      </c>
      <c r="BI314" s="158">
        <f>IF(N314="nulová",J314,0)</f>
        <v>0</v>
      </c>
      <c r="BJ314" s="13" t="s">
        <v>80</v>
      </c>
      <c r="BK314" s="158">
        <f>ROUND(I314*H314,2)</f>
        <v>0</v>
      </c>
      <c r="BL314" s="13" t="s">
        <v>348</v>
      </c>
      <c r="BM314" s="157" t="s">
        <v>925</v>
      </c>
    </row>
    <row r="315" spans="2:65" s="1" customFormat="1" ht="19.2">
      <c r="B315" s="28"/>
      <c r="D315" s="159" t="s">
        <v>280</v>
      </c>
      <c r="F315" s="160" t="s">
        <v>924</v>
      </c>
      <c r="I315" s="119"/>
      <c r="L315" s="28"/>
      <c r="M315" s="161"/>
      <c r="T315" s="52"/>
      <c r="AT315" s="13" t="s">
        <v>280</v>
      </c>
      <c r="AU315" s="13" t="s">
        <v>272</v>
      </c>
    </row>
    <row r="316" spans="2:65" s="1" customFormat="1" ht="24.15" customHeight="1">
      <c r="B316" s="28"/>
      <c r="C316" s="162" t="s">
        <v>926</v>
      </c>
      <c r="D316" s="162" t="s">
        <v>335</v>
      </c>
      <c r="E316" s="163" t="s">
        <v>927</v>
      </c>
      <c r="F316" s="164" t="s">
        <v>928</v>
      </c>
      <c r="G316" s="165" t="s">
        <v>412</v>
      </c>
      <c r="H316" s="166">
        <v>30</v>
      </c>
      <c r="I316" s="167"/>
      <c r="J316" s="168">
        <f>ROUND(I316*H316,2)</f>
        <v>0</v>
      </c>
      <c r="K316" s="169"/>
      <c r="L316" s="170"/>
      <c r="M316" s="171" t="s">
        <v>1</v>
      </c>
      <c r="N316" s="172" t="s">
        <v>38</v>
      </c>
      <c r="P316" s="155">
        <f>O316*H316</f>
        <v>0</v>
      </c>
      <c r="Q316" s="155">
        <v>6.9999999999999994E-5</v>
      </c>
      <c r="R316" s="155">
        <f>Q316*H316</f>
        <v>2.0999999999999999E-3</v>
      </c>
      <c r="S316" s="155">
        <v>0</v>
      </c>
      <c r="T316" s="156">
        <f>S316*H316</f>
        <v>0</v>
      </c>
      <c r="AR316" s="157" t="s">
        <v>373</v>
      </c>
      <c r="AT316" s="157" t="s">
        <v>335</v>
      </c>
      <c r="AU316" s="157" t="s">
        <v>272</v>
      </c>
      <c r="AY316" s="13" t="s">
        <v>271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3" t="s">
        <v>80</v>
      </c>
      <c r="BK316" s="158">
        <f>ROUND(I316*H316,2)</f>
        <v>0</v>
      </c>
      <c r="BL316" s="13" t="s">
        <v>348</v>
      </c>
      <c r="BM316" s="157" t="s">
        <v>929</v>
      </c>
    </row>
    <row r="317" spans="2:65" s="1" customFormat="1" ht="10.199999999999999">
      <c r="B317" s="28"/>
      <c r="D317" s="159" t="s">
        <v>280</v>
      </c>
      <c r="F317" s="160" t="s">
        <v>928</v>
      </c>
      <c r="I317" s="119"/>
      <c r="L317" s="28"/>
      <c r="M317" s="161"/>
      <c r="T317" s="52"/>
      <c r="AT317" s="13" t="s">
        <v>280</v>
      </c>
      <c r="AU317" s="13" t="s">
        <v>272</v>
      </c>
    </row>
    <row r="318" spans="2:65" s="1" customFormat="1" ht="37.799999999999997" customHeight="1">
      <c r="B318" s="28"/>
      <c r="C318" s="162" t="s">
        <v>930</v>
      </c>
      <c r="D318" s="162" t="s">
        <v>335</v>
      </c>
      <c r="E318" s="163" t="s">
        <v>931</v>
      </c>
      <c r="F318" s="164" t="s">
        <v>932</v>
      </c>
      <c r="G318" s="165" t="s">
        <v>412</v>
      </c>
      <c r="H318" s="166">
        <v>40</v>
      </c>
      <c r="I318" s="167"/>
      <c r="J318" s="168">
        <f>ROUND(I318*H318,2)</f>
        <v>0</v>
      </c>
      <c r="K318" s="169"/>
      <c r="L318" s="170"/>
      <c r="M318" s="171" t="s">
        <v>1</v>
      </c>
      <c r="N318" s="172" t="s">
        <v>38</v>
      </c>
      <c r="P318" s="155">
        <f>O318*H318</f>
        <v>0</v>
      </c>
      <c r="Q318" s="155">
        <v>6.9999999999999994E-5</v>
      </c>
      <c r="R318" s="155">
        <f>Q318*H318</f>
        <v>2.7999999999999995E-3</v>
      </c>
      <c r="S318" s="155">
        <v>0</v>
      </c>
      <c r="T318" s="156">
        <f>S318*H318</f>
        <v>0</v>
      </c>
      <c r="AR318" s="157" t="s">
        <v>373</v>
      </c>
      <c r="AT318" s="157" t="s">
        <v>335</v>
      </c>
      <c r="AU318" s="157" t="s">
        <v>272</v>
      </c>
      <c r="AY318" s="13" t="s">
        <v>271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3" t="s">
        <v>80</v>
      </c>
      <c r="BK318" s="158">
        <f>ROUND(I318*H318,2)</f>
        <v>0</v>
      </c>
      <c r="BL318" s="13" t="s">
        <v>348</v>
      </c>
      <c r="BM318" s="157" t="s">
        <v>933</v>
      </c>
    </row>
    <row r="319" spans="2:65" s="1" customFormat="1" ht="28.8">
      <c r="B319" s="28"/>
      <c r="D319" s="159" t="s">
        <v>280</v>
      </c>
      <c r="F319" s="160" t="s">
        <v>932</v>
      </c>
      <c r="I319" s="119"/>
      <c r="L319" s="28"/>
      <c r="M319" s="161"/>
      <c r="T319" s="52"/>
      <c r="AT319" s="13" t="s">
        <v>280</v>
      </c>
      <c r="AU319" s="13" t="s">
        <v>272</v>
      </c>
    </row>
    <row r="320" spans="2:65" s="1" customFormat="1" ht="24.15" customHeight="1">
      <c r="B320" s="28"/>
      <c r="C320" s="146" t="s">
        <v>934</v>
      </c>
      <c r="D320" s="146" t="s">
        <v>274</v>
      </c>
      <c r="E320" s="147" t="s">
        <v>935</v>
      </c>
      <c r="F320" s="148" t="s">
        <v>936</v>
      </c>
      <c r="G320" s="149" t="s">
        <v>338</v>
      </c>
      <c r="H320" s="150">
        <v>1</v>
      </c>
      <c r="I320" s="151"/>
      <c r="J320" s="152">
        <f>ROUND(I320*H320,2)</f>
        <v>0</v>
      </c>
      <c r="K320" s="153"/>
      <c r="L320" s="28"/>
      <c r="M320" s="154" t="s">
        <v>1</v>
      </c>
      <c r="N320" s="115" t="s">
        <v>38</v>
      </c>
      <c r="P320" s="155">
        <f>O320*H320</f>
        <v>0</v>
      </c>
      <c r="Q320" s="155">
        <v>0</v>
      </c>
      <c r="R320" s="155">
        <f>Q320*H320</f>
        <v>0</v>
      </c>
      <c r="S320" s="155">
        <v>5.0000000000000002E-5</v>
      </c>
      <c r="T320" s="156">
        <f>S320*H320</f>
        <v>5.0000000000000002E-5</v>
      </c>
      <c r="AR320" s="157" t="s">
        <v>348</v>
      </c>
      <c r="AT320" s="157" t="s">
        <v>274</v>
      </c>
      <c r="AU320" s="157" t="s">
        <v>272</v>
      </c>
      <c r="AY320" s="13" t="s">
        <v>271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3" t="s">
        <v>80</v>
      </c>
      <c r="BK320" s="158">
        <f>ROUND(I320*H320,2)</f>
        <v>0</v>
      </c>
      <c r="BL320" s="13" t="s">
        <v>348</v>
      </c>
      <c r="BM320" s="157" t="s">
        <v>937</v>
      </c>
    </row>
    <row r="321" spans="2:65" s="1" customFormat="1" ht="76.8">
      <c r="B321" s="28"/>
      <c r="D321" s="159" t="s">
        <v>280</v>
      </c>
      <c r="F321" s="160" t="s">
        <v>938</v>
      </c>
      <c r="I321" s="119"/>
      <c r="L321" s="28"/>
      <c r="M321" s="161"/>
      <c r="T321" s="52"/>
      <c r="AT321" s="13" t="s">
        <v>280</v>
      </c>
      <c r="AU321" s="13" t="s">
        <v>272</v>
      </c>
    </row>
    <row r="322" spans="2:65" s="1" customFormat="1" ht="37.799999999999997" customHeight="1">
      <c r="B322" s="28"/>
      <c r="C322" s="146" t="s">
        <v>939</v>
      </c>
      <c r="D322" s="146" t="s">
        <v>274</v>
      </c>
      <c r="E322" s="147" t="s">
        <v>940</v>
      </c>
      <c r="F322" s="148" t="s">
        <v>941</v>
      </c>
      <c r="G322" s="149" t="s">
        <v>338</v>
      </c>
      <c r="H322" s="150">
        <v>1</v>
      </c>
      <c r="I322" s="151"/>
      <c r="J322" s="152">
        <f>ROUND(I322*H322,2)</f>
        <v>0</v>
      </c>
      <c r="K322" s="153"/>
      <c r="L322" s="28"/>
      <c r="M322" s="154" t="s">
        <v>1</v>
      </c>
      <c r="N322" s="115" t="s">
        <v>38</v>
      </c>
      <c r="P322" s="155">
        <f>O322*H322</f>
        <v>0</v>
      </c>
      <c r="Q322" s="155">
        <v>0</v>
      </c>
      <c r="R322" s="155">
        <f>Q322*H322</f>
        <v>0</v>
      </c>
      <c r="S322" s="155">
        <v>5.0000000000000002E-5</v>
      </c>
      <c r="T322" s="156">
        <f>S322*H322</f>
        <v>5.0000000000000002E-5</v>
      </c>
      <c r="AR322" s="157" t="s">
        <v>348</v>
      </c>
      <c r="AT322" s="157" t="s">
        <v>274</v>
      </c>
      <c r="AU322" s="157" t="s">
        <v>272</v>
      </c>
      <c r="AY322" s="13" t="s">
        <v>271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3" t="s">
        <v>80</v>
      </c>
      <c r="BK322" s="158">
        <f>ROUND(I322*H322,2)</f>
        <v>0</v>
      </c>
      <c r="BL322" s="13" t="s">
        <v>348</v>
      </c>
      <c r="BM322" s="157" t="s">
        <v>942</v>
      </c>
    </row>
    <row r="323" spans="2:65" s="1" customFormat="1" ht="86.4">
      <c r="B323" s="28"/>
      <c r="D323" s="159" t="s">
        <v>280</v>
      </c>
      <c r="F323" s="160" t="s">
        <v>943</v>
      </c>
      <c r="I323" s="119"/>
      <c r="L323" s="28"/>
      <c r="M323" s="161"/>
      <c r="T323" s="52"/>
      <c r="AT323" s="13" t="s">
        <v>280</v>
      </c>
      <c r="AU323" s="13" t="s">
        <v>272</v>
      </c>
    </row>
    <row r="324" spans="2:65" s="1" customFormat="1" ht="21.75" customHeight="1">
      <c r="B324" s="28"/>
      <c r="C324" s="146" t="s">
        <v>944</v>
      </c>
      <c r="D324" s="146" t="s">
        <v>274</v>
      </c>
      <c r="E324" s="147" t="s">
        <v>945</v>
      </c>
      <c r="F324" s="148" t="s">
        <v>946</v>
      </c>
      <c r="G324" s="149" t="s">
        <v>338</v>
      </c>
      <c r="H324" s="150">
        <v>1</v>
      </c>
      <c r="I324" s="151"/>
      <c r="J324" s="152">
        <f>ROUND(I324*H324,2)</f>
        <v>0</v>
      </c>
      <c r="K324" s="153"/>
      <c r="L324" s="28"/>
      <c r="M324" s="154" t="s">
        <v>1</v>
      </c>
      <c r="N324" s="115" t="s">
        <v>38</v>
      </c>
      <c r="P324" s="155">
        <f>O324*H324</f>
        <v>0</v>
      </c>
      <c r="Q324" s="155">
        <v>0</v>
      </c>
      <c r="R324" s="155">
        <f>Q324*H324</f>
        <v>0</v>
      </c>
      <c r="S324" s="155">
        <v>5.0000000000000002E-5</v>
      </c>
      <c r="T324" s="156">
        <f>S324*H324</f>
        <v>5.0000000000000002E-5</v>
      </c>
      <c r="AR324" s="157" t="s">
        <v>348</v>
      </c>
      <c r="AT324" s="157" t="s">
        <v>274</v>
      </c>
      <c r="AU324" s="157" t="s">
        <v>272</v>
      </c>
      <c r="AY324" s="13" t="s">
        <v>271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3" t="s">
        <v>80</v>
      </c>
      <c r="BK324" s="158">
        <f>ROUND(I324*H324,2)</f>
        <v>0</v>
      </c>
      <c r="BL324" s="13" t="s">
        <v>348</v>
      </c>
      <c r="BM324" s="157" t="s">
        <v>947</v>
      </c>
    </row>
    <row r="325" spans="2:65" s="1" customFormat="1" ht="10.199999999999999">
      <c r="B325" s="28"/>
      <c r="D325" s="159" t="s">
        <v>280</v>
      </c>
      <c r="F325" s="160" t="s">
        <v>946</v>
      </c>
      <c r="I325" s="119"/>
      <c r="L325" s="28"/>
      <c r="M325" s="161"/>
      <c r="T325" s="52"/>
      <c r="AT325" s="13" t="s">
        <v>280</v>
      </c>
      <c r="AU325" s="13" t="s">
        <v>272</v>
      </c>
    </row>
    <row r="326" spans="2:65" s="1" customFormat="1" ht="16.5" customHeight="1">
      <c r="B326" s="28"/>
      <c r="C326" s="162" t="s">
        <v>948</v>
      </c>
      <c r="D326" s="162" t="s">
        <v>335</v>
      </c>
      <c r="E326" s="163" t="s">
        <v>949</v>
      </c>
      <c r="F326" s="164" t="s">
        <v>950</v>
      </c>
      <c r="G326" s="165" t="s">
        <v>412</v>
      </c>
      <c r="H326" s="166">
        <v>1</v>
      </c>
      <c r="I326" s="167"/>
      <c r="J326" s="168">
        <f>ROUND(I326*H326,2)</f>
        <v>0</v>
      </c>
      <c r="K326" s="169"/>
      <c r="L326" s="170"/>
      <c r="M326" s="171" t="s">
        <v>1</v>
      </c>
      <c r="N326" s="172" t="s">
        <v>38</v>
      </c>
      <c r="P326" s="155">
        <f>O326*H326</f>
        <v>0</v>
      </c>
      <c r="Q326" s="155">
        <v>6.9999999999999994E-5</v>
      </c>
      <c r="R326" s="155">
        <f>Q326*H326</f>
        <v>6.9999999999999994E-5</v>
      </c>
      <c r="S326" s="155">
        <v>0</v>
      </c>
      <c r="T326" s="156">
        <f>S326*H326</f>
        <v>0</v>
      </c>
      <c r="AR326" s="157" t="s">
        <v>373</v>
      </c>
      <c r="AT326" s="157" t="s">
        <v>335</v>
      </c>
      <c r="AU326" s="157" t="s">
        <v>272</v>
      </c>
      <c r="AY326" s="13" t="s">
        <v>271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3" t="s">
        <v>80</v>
      </c>
      <c r="BK326" s="158">
        <f>ROUND(I326*H326,2)</f>
        <v>0</v>
      </c>
      <c r="BL326" s="13" t="s">
        <v>348</v>
      </c>
      <c r="BM326" s="157" t="s">
        <v>951</v>
      </c>
    </row>
    <row r="327" spans="2:65" s="1" customFormat="1" ht="10.199999999999999">
      <c r="B327" s="28"/>
      <c r="D327" s="159" t="s">
        <v>280</v>
      </c>
      <c r="F327" s="160" t="s">
        <v>950</v>
      </c>
      <c r="I327" s="119"/>
      <c r="L327" s="28"/>
      <c r="M327" s="161"/>
      <c r="T327" s="52"/>
      <c r="AT327" s="13" t="s">
        <v>280</v>
      </c>
      <c r="AU327" s="13" t="s">
        <v>272</v>
      </c>
    </row>
    <row r="328" spans="2:65" s="1" customFormat="1" ht="24.15" customHeight="1">
      <c r="B328" s="28"/>
      <c r="C328" s="146" t="s">
        <v>952</v>
      </c>
      <c r="D328" s="146" t="s">
        <v>274</v>
      </c>
      <c r="E328" s="147" t="s">
        <v>953</v>
      </c>
      <c r="F328" s="148" t="s">
        <v>954</v>
      </c>
      <c r="G328" s="149" t="s">
        <v>338</v>
      </c>
      <c r="H328" s="150">
        <v>20</v>
      </c>
      <c r="I328" s="151"/>
      <c r="J328" s="152">
        <f>ROUND(I328*H328,2)</f>
        <v>0</v>
      </c>
      <c r="K328" s="153"/>
      <c r="L328" s="28"/>
      <c r="M328" s="154" t="s">
        <v>1</v>
      </c>
      <c r="N328" s="115" t="s">
        <v>38</v>
      </c>
      <c r="P328" s="155">
        <f>O328*H328</f>
        <v>0</v>
      </c>
      <c r="Q328" s="155">
        <v>0</v>
      </c>
      <c r="R328" s="155">
        <f>Q328*H328</f>
        <v>0</v>
      </c>
      <c r="S328" s="155">
        <v>0</v>
      </c>
      <c r="T328" s="156">
        <f>S328*H328</f>
        <v>0</v>
      </c>
      <c r="AR328" s="157" t="s">
        <v>348</v>
      </c>
      <c r="AT328" s="157" t="s">
        <v>274</v>
      </c>
      <c r="AU328" s="157" t="s">
        <v>272</v>
      </c>
      <c r="AY328" s="13" t="s">
        <v>271</v>
      </c>
      <c r="BE328" s="158">
        <f>IF(N328="základní",J328,0)</f>
        <v>0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3" t="s">
        <v>80</v>
      </c>
      <c r="BK328" s="158">
        <f>ROUND(I328*H328,2)</f>
        <v>0</v>
      </c>
      <c r="BL328" s="13" t="s">
        <v>348</v>
      </c>
      <c r="BM328" s="157" t="s">
        <v>955</v>
      </c>
    </row>
    <row r="329" spans="2:65" s="1" customFormat="1" ht="19.2">
      <c r="B329" s="28"/>
      <c r="D329" s="159" t="s">
        <v>280</v>
      </c>
      <c r="F329" s="160" t="s">
        <v>956</v>
      </c>
      <c r="I329" s="119"/>
      <c r="L329" s="28"/>
      <c r="M329" s="161"/>
      <c r="T329" s="52"/>
      <c r="AT329" s="13" t="s">
        <v>280</v>
      </c>
      <c r="AU329" s="13" t="s">
        <v>272</v>
      </c>
    </row>
    <row r="330" spans="2:65" s="1" customFormat="1" ht="16.5" customHeight="1">
      <c r="B330" s="28"/>
      <c r="C330" s="162" t="s">
        <v>957</v>
      </c>
      <c r="D330" s="162" t="s">
        <v>335</v>
      </c>
      <c r="E330" s="163" t="s">
        <v>958</v>
      </c>
      <c r="F330" s="164" t="s">
        <v>959</v>
      </c>
      <c r="G330" s="165" t="s">
        <v>338</v>
      </c>
      <c r="H330" s="166">
        <v>20</v>
      </c>
      <c r="I330" s="167"/>
      <c r="J330" s="168">
        <f>ROUND(I330*H330,2)</f>
        <v>0</v>
      </c>
      <c r="K330" s="169"/>
      <c r="L330" s="170"/>
      <c r="M330" s="171" t="s">
        <v>1</v>
      </c>
      <c r="N330" s="172" t="s">
        <v>38</v>
      </c>
      <c r="P330" s="155">
        <f>O330*H330</f>
        <v>0</v>
      </c>
      <c r="Q330" s="155">
        <v>9.0000000000000006E-5</v>
      </c>
      <c r="R330" s="155">
        <f>Q330*H330</f>
        <v>1.8000000000000002E-3</v>
      </c>
      <c r="S330" s="155">
        <v>0</v>
      </c>
      <c r="T330" s="156">
        <f>S330*H330</f>
        <v>0</v>
      </c>
      <c r="AR330" s="157" t="s">
        <v>373</v>
      </c>
      <c r="AT330" s="157" t="s">
        <v>335</v>
      </c>
      <c r="AU330" s="157" t="s">
        <v>272</v>
      </c>
      <c r="AY330" s="13" t="s">
        <v>271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3" t="s">
        <v>80</v>
      </c>
      <c r="BK330" s="158">
        <f>ROUND(I330*H330,2)</f>
        <v>0</v>
      </c>
      <c r="BL330" s="13" t="s">
        <v>348</v>
      </c>
      <c r="BM330" s="157" t="s">
        <v>960</v>
      </c>
    </row>
    <row r="331" spans="2:65" s="1" customFormat="1" ht="10.199999999999999">
      <c r="B331" s="28"/>
      <c r="D331" s="159" t="s">
        <v>280</v>
      </c>
      <c r="F331" s="160" t="s">
        <v>959</v>
      </c>
      <c r="I331" s="119"/>
      <c r="L331" s="28"/>
      <c r="M331" s="161"/>
      <c r="T331" s="52"/>
      <c r="AT331" s="13" t="s">
        <v>280</v>
      </c>
      <c r="AU331" s="13" t="s">
        <v>272</v>
      </c>
    </row>
    <row r="332" spans="2:65" s="1" customFormat="1" ht="21.75" customHeight="1">
      <c r="B332" s="28"/>
      <c r="C332" s="146" t="s">
        <v>961</v>
      </c>
      <c r="D332" s="146" t="s">
        <v>274</v>
      </c>
      <c r="E332" s="147" t="s">
        <v>962</v>
      </c>
      <c r="F332" s="148" t="s">
        <v>963</v>
      </c>
      <c r="G332" s="149" t="s">
        <v>338</v>
      </c>
      <c r="H332" s="150">
        <v>1</v>
      </c>
      <c r="I332" s="151"/>
      <c r="J332" s="152">
        <f>ROUND(I332*H332,2)</f>
        <v>0</v>
      </c>
      <c r="K332" s="153"/>
      <c r="L332" s="28"/>
      <c r="M332" s="154" t="s">
        <v>1</v>
      </c>
      <c r="N332" s="115" t="s">
        <v>38</v>
      </c>
      <c r="P332" s="155">
        <f>O332*H332</f>
        <v>0</v>
      </c>
      <c r="Q332" s="155">
        <v>0</v>
      </c>
      <c r="R332" s="155">
        <f>Q332*H332</f>
        <v>0</v>
      </c>
      <c r="S332" s="155">
        <v>0</v>
      </c>
      <c r="T332" s="156">
        <f>S332*H332</f>
        <v>0</v>
      </c>
      <c r="AR332" s="157" t="s">
        <v>348</v>
      </c>
      <c r="AT332" s="157" t="s">
        <v>274</v>
      </c>
      <c r="AU332" s="157" t="s">
        <v>272</v>
      </c>
      <c r="AY332" s="13" t="s">
        <v>271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3" t="s">
        <v>80</v>
      </c>
      <c r="BK332" s="158">
        <f>ROUND(I332*H332,2)</f>
        <v>0</v>
      </c>
      <c r="BL332" s="13" t="s">
        <v>348</v>
      </c>
      <c r="BM332" s="157" t="s">
        <v>964</v>
      </c>
    </row>
    <row r="333" spans="2:65" s="1" customFormat="1" ht="19.2">
      <c r="B333" s="28"/>
      <c r="D333" s="159" t="s">
        <v>280</v>
      </c>
      <c r="F333" s="160" t="s">
        <v>965</v>
      </c>
      <c r="I333" s="119"/>
      <c r="L333" s="28"/>
      <c r="M333" s="161"/>
      <c r="T333" s="52"/>
      <c r="AT333" s="13" t="s">
        <v>280</v>
      </c>
      <c r="AU333" s="13" t="s">
        <v>272</v>
      </c>
    </row>
    <row r="334" spans="2:65" s="1" customFormat="1" ht="16.5" customHeight="1">
      <c r="B334" s="28"/>
      <c r="C334" s="146" t="s">
        <v>966</v>
      </c>
      <c r="D334" s="146" t="s">
        <v>274</v>
      </c>
      <c r="E334" s="147" t="s">
        <v>967</v>
      </c>
      <c r="F334" s="148" t="s">
        <v>968</v>
      </c>
      <c r="G334" s="149" t="s">
        <v>969</v>
      </c>
      <c r="H334" s="150">
        <v>1</v>
      </c>
      <c r="I334" s="151"/>
      <c r="J334" s="152">
        <f>ROUND(I334*H334,2)</f>
        <v>0</v>
      </c>
      <c r="K334" s="153"/>
      <c r="L334" s="28"/>
      <c r="M334" s="154" t="s">
        <v>1</v>
      </c>
      <c r="N334" s="115" t="s">
        <v>38</v>
      </c>
      <c r="P334" s="155">
        <f>O334*H334</f>
        <v>0</v>
      </c>
      <c r="Q334" s="155">
        <v>0</v>
      </c>
      <c r="R334" s="155">
        <f>Q334*H334</f>
        <v>0</v>
      </c>
      <c r="S334" s="155">
        <v>0</v>
      </c>
      <c r="T334" s="156">
        <f>S334*H334</f>
        <v>0</v>
      </c>
      <c r="AR334" s="157" t="s">
        <v>348</v>
      </c>
      <c r="AT334" s="157" t="s">
        <v>274</v>
      </c>
      <c r="AU334" s="157" t="s">
        <v>272</v>
      </c>
      <c r="AY334" s="13" t="s">
        <v>271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3" t="s">
        <v>80</v>
      </c>
      <c r="BK334" s="158">
        <f>ROUND(I334*H334,2)</f>
        <v>0</v>
      </c>
      <c r="BL334" s="13" t="s">
        <v>348</v>
      </c>
      <c r="BM334" s="157" t="s">
        <v>970</v>
      </c>
    </row>
    <row r="335" spans="2:65" s="1" customFormat="1" ht="10.199999999999999">
      <c r="B335" s="28"/>
      <c r="D335" s="159" t="s">
        <v>280</v>
      </c>
      <c r="F335" s="160" t="s">
        <v>968</v>
      </c>
      <c r="I335" s="119"/>
      <c r="L335" s="28"/>
      <c r="M335" s="161"/>
      <c r="T335" s="52"/>
      <c r="AT335" s="13" t="s">
        <v>280</v>
      </c>
      <c r="AU335" s="13" t="s">
        <v>272</v>
      </c>
    </row>
    <row r="336" spans="2:65" s="11" customFormat="1" ht="20.85" customHeight="1">
      <c r="B336" s="134"/>
      <c r="D336" s="135" t="s">
        <v>72</v>
      </c>
      <c r="E336" s="144" t="s">
        <v>971</v>
      </c>
      <c r="F336" s="144" t="s">
        <v>972</v>
      </c>
      <c r="I336" s="137"/>
      <c r="J336" s="145">
        <f>BK336</f>
        <v>0</v>
      </c>
      <c r="L336" s="134"/>
      <c r="M336" s="139"/>
      <c r="P336" s="140">
        <f>SUM(P337:P378)</f>
        <v>0</v>
      </c>
      <c r="R336" s="140">
        <f>SUM(R337:R378)</f>
        <v>2.8769999999999997E-2</v>
      </c>
      <c r="T336" s="141">
        <f>SUM(T337:T378)</f>
        <v>0</v>
      </c>
      <c r="AR336" s="135" t="s">
        <v>82</v>
      </c>
      <c r="AT336" s="142" t="s">
        <v>72</v>
      </c>
      <c r="AU336" s="142" t="s">
        <v>82</v>
      </c>
      <c r="AY336" s="135" t="s">
        <v>271</v>
      </c>
      <c r="BK336" s="143">
        <f>SUM(BK337:BK378)</f>
        <v>0</v>
      </c>
    </row>
    <row r="337" spans="2:65" s="1" customFormat="1" ht="33" customHeight="1">
      <c r="B337" s="28"/>
      <c r="C337" s="146" t="s">
        <v>973</v>
      </c>
      <c r="D337" s="146" t="s">
        <v>274</v>
      </c>
      <c r="E337" s="147" t="s">
        <v>974</v>
      </c>
      <c r="F337" s="148" t="s">
        <v>975</v>
      </c>
      <c r="G337" s="149" t="s">
        <v>412</v>
      </c>
      <c r="H337" s="150">
        <v>35</v>
      </c>
      <c r="I337" s="151"/>
      <c r="J337" s="152">
        <f>ROUND(I337*H337,2)</f>
        <v>0</v>
      </c>
      <c r="K337" s="153"/>
      <c r="L337" s="28"/>
      <c r="M337" s="154" t="s">
        <v>1</v>
      </c>
      <c r="N337" s="115" t="s">
        <v>38</v>
      </c>
      <c r="P337" s="155">
        <f>O337*H337</f>
        <v>0</v>
      </c>
      <c r="Q337" s="155">
        <v>0</v>
      </c>
      <c r="R337" s="155">
        <f>Q337*H337</f>
        <v>0</v>
      </c>
      <c r="S337" s="155">
        <v>0</v>
      </c>
      <c r="T337" s="156">
        <f>S337*H337</f>
        <v>0</v>
      </c>
      <c r="AR337" s="157" t="s">
        <v>348</v>
      </c>
      <c r="AT337" s="157" t="s">
        <v>274</v>
      </c>
      <c r="AU337" s="157" t="s">
        <v>272</v>
      </c>
      <c r="AY337" s="13" t="s">
        <v>271</v>
      </c>
      <c r="BE337" s="158">
        <f>IF(N337="základní",J337,0)</f>
        <v>0</v>
      </c>
      <c r="BF337" s="158">
        <f>IF(N337="snížená",J337,0)</f>
        <v>0</v>
      </c>
      <c r="BG337" s="158">
        <f>IF(N337="zákl. přenesená",J337,0)</f>
        <v>0</v>
      </c>
      <c r="BH337" s="158">
        <f>IF(N337="sníž. přenesená",J337,0)</f>
        <v>0</v>
      </c>
      <c r="BI337" s="158">
        <f>IF(N337="nulová",J337,0)</f>
        <v>0</v>
      </c>
      <c r="BJ337" s="13" t="s">
        <v>80</v>
      </c>
      <c r="BK337" s="158">
        <f>ROUND(I337*H337,2)</f>
        <v>0</v>
      </c>
      <c r="BL337" s="13" t="s">
        <v>348</v>
      </c>
      <c r="BM337" s="157" t="s">
        <v>976</v>
      </c>
    </row>
    <row r="338" spans="2:65" s="1" customFormat="1" ht="38.4">
      <c r="B338" s="28"/>
      <c r="D338" s="159" t="s">
        <v>280</v>
      </c>
      <c r="F338" s="160" t="s">
        <v>977</v>
      </c>
      <c r="I338" s="119"/>
      <c r="L338" s="28"/>
      <c r="M338" s="161"/>
      <c r="T338" s="52"/>
      <c r="AT338" s="13" t="s">
        <v>280</v>
      </c>
      <c r="AU338" s="13" t="s">
        <v>272</v>
      </c>
    </row>
    <row r="339" spans="2:65" s="1" customFormat="1" ht="33" customHeight="1">
      <c r="B339" s="28"/>
      <c r="C339" s="162" t="s">
        <v>978</v>
      </c>
      <c r="D339" s="162" t="s">
        <v>335</v>
      </c>
      <c r="E339" s="163" t="s">
        <v>979</v>
      </c>
      <c r="F339" s="164" t="s">
        <v>980</v>
      </c>
      <c r="G339" s="165" t="s">
        <v>412</v>
      </c>
      <c r="H339" s="166">
        <v>35</v>
      </c>
      <c r="I339" s="167"/>
      <c r="J339" s="168">
        <f>ROUND(I339*H339,2)</f>
        <v>0</v>
      </c>
      <c r="K339" s="169"/>
      <c r="L339" s="170"/>
      <c r="M339" s="171" t="s">
        <v>1</v>
      </c>
      <c r="N339" s="172" t="s">
        <v>38</v>
      </c>
      <c r="P339" s="155">
        <f>O339*H339</f>
        <v>0</v>
      </c>
      <c r="Q339" s="155">
        <v>5.2999999999999998E-4</v>
      </c>
      <c r="R339" s="155">
        <f>Q339*H339</f>
        <v>1.8550000000000001E-2</v>
      </c>
      <c r="S339" s="155">
        <v>0</v>
      </c>
      <c r="T339" s="156">
        <f>S339*H339</f>
        <v>0</v>
      </c>
      <c r="AR339" s="157" t="s">
        <v>373</v>
      </c>
      <c r="AT339" s="157" t="s">
        <v>335</v>
      </c>
      <c r="AU339" s="157" t="s">
        <v>272</v>
      </c>
      <c r="AY339" s="13" t="s">
        <v>271</v>
      </c>
      <c r="BE339" s="158">
        <f>IF(N339="základní",J339,0)</f>
        <v>0</v>
      </c>
      <c r="BF339" s="158">
        <f>IF(N339="snížená",J339,0)</f>
        <v>0</v>
      </c>
      <c r="BG339" s="158">
        <f>IF(N339="zákl. přenesená",J339,0)</f>
        <v>0</v>
      </c>
      <c r="BH339" s="158">
        <f>IF(N339="sníž. přenesená",J339,0)</f>
        <v>0</v>
      </c>
      <c r="BI339" s="158">
        <f>IF(N339="nulová",J339,0)</f>
        <v>0</v>
      </c>
      <c r="BJ339" s="13" t="s">
        <v>80</v>
      </c>
      <c r="BK339" s="158">
        <f>ROUND(I339*H339,2)</f>
        <v>0</v>
      </c>
      <c r="BL339" s="13" t="s">
        <v>348</v>
      </c>
      <c r="BM339" s="157" t="s">
        <v>981</v>
      </c>
    </row>
    <row r="340" spans="2:65" s="1" customFormat="1" ht="19.2">
      <c r="B340" s="28"/>
      <c r="D340" s="159" t="s">
        <v>280</v>
      </c>
      <c r="F340" s="160" t="s">
        <v>980</v>
      </c>
      <c r="I340" s="119"/>
      <c r="L340" s="28"/>
      <c r="M340" s="161"/>
      <c r="T340" s="52"/>
      <c r="AT340" s="13" t="s">
        <v>280</v>
      </c>
      <c r="AU340" s="13" t="s">
        <v>272</v>
      </c>
    </row>
    <row r="341" spans="2:65" s="1" customFormat="1" ht="37.799999999999997" customHeight="1">
      <c r="B341" s="28"/>
      <c r="C341" s="146" t="s">
        <v>982</v>
      </c>
      <c r="D341" s="146" t="s">
        <v>274</v>
      </c>
      <c r="E341" s="147" t="s">
        <v>983</v>
      </c>
      <c r="F341" s="148" t="s">
        <v>984</v>
      </c>
      <c r="G341" s="149" t="s">
        <v>412</v>
      </c>
      <c r="H341" s="150">
        <v>35</v>
      </c>
      <c r="I341" s="151"/>
      <c r="J341" s="152">
        <f>ROUND(I341*H341,2)</f>
        <v>0</v>
      </c>
      <c r="K341" s="153"/>
      <c r="L341" s="28"/>
      <c r="M341" s="154" t="s">
        <v>1</v>
      </c>
      <c r="N341" s="115" t="s">
        <v>38</v>
      </c>
      <c r="P341" s="155">
        <f>O341*H341</f>
        <v>0</v>
      </c>
      <c r="Q341" s="155">
        <v>0</v>
      </c>
      <c r="R341" s="155">
        <f>Q341*H341</f>
        <v>0</v>
      </c>
      <c r="S341" s="155">
        <v>0</v>
      </c>
      <c r="T341" s="156">
        <f>S341*H341</f>
        <v>0</v>
      </c>
      <c r="AR341" s="157" t="s">
        <v>348</v>
      </c>
      <c r="AT341" s="157" t="s">
        <v>274</v>
      </c>
      <c r="AU341" s="157" t="s">
        <v>272</v>
      </c>
      <c r="AY341" s="13" t="s">
        <v>271</v>
      </c>
      <c r="BE341" s="158">
        <f>IF(N341="základní",J341,0)</f>
        <v>0</v>
      </c>
      <c r="BF341" s="158">
        <f>IF(N341="snížená",J341,0)</f>
        <v>0</v>
      </c>
      <c r="BG341" s="158">
        <f>IF(N341="zákl. přenesená",J341,0)</f>
        <v>0</v>
      </c>
      <c r="BH341" s="158">
        <f>IF(N341="sníž. přenesená",J341,0)</f>
        <v>0</v>
      </c>
      <c r="BI341" s="158">
        <f>IF(N341="nulová",J341,0)</f>
        <v>0</v>
      </c>
      <c r="BJ341" s="13" t="s">
        <v>80</v>
      </c>
      <c r="BK341" s="158">
        <f>ROUND(I341*H341,2)</f>
        <v>0</v>
      </c>
      <c r="BL341" s="13" t="s">
        <v>348</v>
      </c>
      <c r="BM341" s="157" t="s">
        <v>985</v>
      </c>
    </row>
    <row r="342" spans="2:65" s="1" customFormat="1" ht="48">
      <c r="B342" s="28"/>
      <c r="D342" s="159" t="s">
        <v>280</v>
      </c>
      <c r="F342" s="160" t="s">
        <v>986</v>
      </c>
      <c r="I342" s="119"/>
      <c r="L342" s="28"/>
      <c r="M342" s="161"/>
      <c r="T342" s="52"/>
      <c r="AT342" s="13" t="s">
        <v>280</v>
      </c>
      <c r="AU342" s="13" t="s">
        <v>272</v>
      </c>
    </row>
    <row r="343" spans="2:65" s="1" customFormat="1" ht="33" customHeight="1">
      <c r="B343" s="28"/>
      <c r="C343" s="162" t="s">
        <v>987</v>
      </c>
      <c r="D343" s="162" t="s">
        <v>335</v>
      </c>
      <c r="E343" s="163" t="s">
        <v>988</v>
      </c>
      <c r="F343" s="164" t="s">
        <v>989</v>
      </c>
      <c r="G343" s="165" t="s">
        <v>412</v>
      </c>
      <c r="H343" s="166">
        <v>35</v>
      </c>
      <c r="I343" s="167"/>
      <c r="J343" s="168">
        <f>ROUND(I343*H343,2)</f>
        <v>0</v>
      </c>
      <c r="K343" s="169"/>
      <c r="L343" s="170"/>
      <c r="M343" s="171" t="s">
        <v>1</v>
      </c>
      <c r="N343" s="172" t="s">
        <v>38</v>
      </c>
      <c r="P343" s="155">
        <f>O343*H343</f>
        <v>0</v>
      </c>
      <c r="Q343" s="155">
        <v>1.1E-4</v>
      </c>
      <c r="R343" s="155">
        <f>Q343*H343</f>
        <v>3.8500000000000001E-3</v>
      </c>
      <c r="S343" s="155">
        <v>0</v>
      </c>
      <c r="T343" s="156">
        <f>S343*H343</f>
        <v>0</v>
      </c>
      <c r="AR343" s="157" t="s">
        <v>373</v>
      </c>
      <c r="AT343" s="157" t="s">
        <v>335</v>
      </c>
      <c r="AU343" s="157" t="s">
        <v>272</v>
      </c>
      <c r="AY343" s="13" t="s">
        <v>271</v>
      </c>
      <c r="BE343" s="158">
        <f>IF(N343="základní",J343,0)</f>
        <v>0</v>
      </c>
      <c r="BF343" s="158">
        <f>IF(N343="snížená",J343,0)</f>
        <v>0</v>
      </c>
      <c r="BG343" s="158">
        <f>IF(N343="zákl. přenesená",J343,0)</f>
        <v>0</v>
      </c>
      <c r="BH343" s="158">
        <f>IF(N343="sníž. přenesená",J343,0)</f>
        <v>0</v>
      </c>
      <c r="BI343" s="158">
        <f>IF(N343="nulová",J343,0)</f>
        <v>0</v>
      </c>
      <c r="BJ343" s="13" t="s">
        <v>80</v>
      </c>
      <c r="BK343" s="158">
        <f>ROUND(I343*H343,2)</f>
        <v>0</v>
      </c>
      <c r="BL343" s="13" t="s">
        <v>348</v>
      </c>
      <c r="BM343" s="157" t="s">
        <v>990</v>
      </c>
    </row>
    <row r="344" spans="2:65" s="1" customFormat="1" ht="19.2">
      <c r="B344" s="28"/>
      <c r="D344" s="159" t="s">
        <v>280</v>
      </c>
      <c r="F344" s="160" t="s">
        <v>989</v>
      </c>
      <c r="I344" s="119"/>
      <c r="L344" s="28"/>
      <c r="M344" s="161"/>
      <c r="T344" s="52"/>
      <c r="AT344" s="13" t="s">
        <v>280</v>
      </c>
      <c r="AU344" s="13" t="s">
        <v>272</v>
      </c>
    </row>
    <row r="345" spans="2:65" s="1" customFormat="1" ht="24.15" customHeight="1">
      <c r="B345" s="28"/>
      <c r="C345" s="146" t="s">
        <v>991</v>
      </c>
      <c r="D345" s="146" t="s">
        <v>274</v>
      </c>
      <c r="E345" s="147" t="s">
        <v>992</v>
      </c>
      <c r="F345" s="148" t="s">
        <v>993</v>
      </c>
      <c r="G345" s="149" t="s">
        <v>338</v>
      </c>
      <c r="H345" s="150">
        <v>1</v>
      </c>
      <c r="I345" s="151"/>
      <c r="J345" s="152">
        <f>ROUND(I345*H345,2)</f>
        <v>0</v>
      </c>
      <c r="K345" s="153"/>
      <c r="L345" s="28"/>
      <c r="M345" s="154" t="s">
        <v>1</v>
      </c>
      <c r="N345" s="115" t="s">
        <v>38</v>
      </c>
      <c r="P345" s="155">
        <f>O345*H345</f>
        <v>0</v>
      </c>
      <c r="Q345" s="155">
        <v>0</v>
      </c>
      <c r="R345" s="155">
        <f>Q345*H345</f>
        <v>0</v>
      </c>
      <c r="S345" s="155">
        <v>0</v>
      </c>
      <c r="T345" s="156">
        <f>S345*H345</f>
        <v>0</v>
      </c>
      <c r="AR345" s="157" t="s">
        <v>348</v>
      </c>
      <c r="AT345" s="157" t="s">
        <v>274</v>
      </c>
      <c r="AU345" s="157" t="s">
        <v>272</v>
      </c>
      <c r="AY345" s="13" t="s">
        <v>271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3" t="s">
        <v>80</v>
      </c>
      <c r="BK345" s="158">
        <f>ROUND(I345*H345,2)</f>
        <v>0</v>
      </c>
      <c r="BL345" s="13" t="s">
        <v>348</v>
      </c>
      <c r="BM345" s="157" t="s">
        <v>994</v>
      </c>
    </row>
    <row r="346" spans="2:65" s="1" customFormat="1" ht="19.2">
      <c r="B346" s="28"/>
      <c r="D346" s="159" t="s">
        <v>280</v>
      </c>
      <c r="F346" s="160" t="s">
        <v>995</v>
      </c>
      <c r="I346" s="119"/>
      <c r="L346" s="28"/>
      <c r="M346" s="161"/>
      <c r="T346" s="52"/>
      <c r="AT346" s="13" t="s">
        <v>280</v>
      </c>
      <c r="AU346" s="13" t="s">
        <v>272</v>
      </c>
    </row>
    <row r="347" spans="2:65" s="1" customFormat="1" ht="24.15" customHeight="1">
      <c r="B347" s="28"/>
      <c r="C347" s="162" t="s">
        <v>996</v>
      </c>
      <c r="D347" s="162" t="s">
        <v>335</v>
      </c>
      <c r="E347" s="163" t="s">
        <v>997</v>
      </c>
      <c r="F347" s="164" t="s">
        <v>998</v>
      </c>
      <c r="G347" s="165" t="s">
        <v>338</v>
      </c>
      <c r="H347" s="166">
        <v>1</v>
      </c>
      <c r="I347" s="167"/>
      <c r="J347" s="168">
        <f>ROUND(I347*H347,2)</f>
        <v>0</v>
      </c>
      <c r="K347" s="169"/>
      <c r="L347" s="170"/>
      <c r="M347" s="171" t="s">
        <v>1</v>
      </c>
      <c r="N347" s="172" t="s">
        <v>38</v>
      </c>
      <c r="P347" s="155">
        <f>O347*H347</f>
        <v>0</v>
      </c>
      <c r="Q347" s="155">
        <v>1.0499999999999999E-3</v>
      </c>
      <c r="R347" s="155">
        <f>Q347*H347</f>
        <v>1.0499999999999999E-3</v>
      </c>
      <c r="S347" s="155">
        <v>0</v>
      </c>
      <c r="T347" s="156">
        <f>S347*H347</f>
        <v>0</v>
      </c>
      <c r="AR347" s="157" t="s">
        <v>373</v>
      </c>
      <c r="AT347" s="157" t="s">
        <v>335</v>
      </c>
      <c r="AU347" s="157" t="s">
        <v>272</v>
      </c>
      <c r="AY347" s="13" t="s">
        <v>271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3" t="s">
        <v>80</v>
      </c>
      <c r="BK347" s="158">
        <f>ROUND(I347*H347,2)</f>
        <v>0</v>
      </c>
      <c r="BL347" s="13" t="s">
        <v>348</v>
      </c>
      <c r="BM347" s="157" t="s">
        <v>999</v>
      </c>
    </row>
    <row r="348" spans="2:65" s="1" customFormat="1" ht="19.2">
      <c r="B348" s="28"/>
      <c r="D348" s="159" t="s">
        <v>280</v>
      </c>
      <c r="F348" s="160" t="s">
        <v>998</v>
      </c>
      <c r="I348" s="119"/>
      <c r="L348" s="28"/>
      <c r="M348" s="161"/>
      <c r="T348" s="52"/>
      <c r="AT348" s="13" t="s">
        <v>280</v>
      </c>
      <c r="AU348" s="13" t="s">
        <v>272</v>
      </c>
    </row>
    <row r="349" spans="2:65" s="1" customFormat="1" ht="33" customHeight="1">
      <c r="B349" s="28"/>
      <c r="C349" s="146" t="s">
        <v>1000</v>
      </c>
      <c r="D349" s="146" t="s">
        <v>274</v>
      </c>
      <c r="E349" s="147" t="s">
        <v>1001</v>
      </c>
      <c r="F349" s="148" t="s">
        <v>1002</v>
      </c>
      <c r="G349" s="149" t="s">
        <v>338</v>
      </c>
      <c r="H349" s="150">
        <v>1</v>
      </c>
      <c r="I349" s="151"/>
      <c r="J349" s="152">
        <f>ROUND(I349*H349,2)</f>
        <v>0</v>
      </c>
      <c r="K349" s="153"/>
      <c r="L349" s="28"/>
      <c r="M349" s="154" t="s">
        <v>1</v>
      </c>
      <c r="N349" s="115" t="s">
        <v>38</v>
      </c>
      <c r="P349" s="155">
        <f>O349*H349</f>
        <v>0</v>
      </c>
      <c r="Q349" s="155">
        <v>0</v>
      </c>
      <c r="R349" s="155">
        <f>Q349*H349</f>
        <v>0</v>
      </c>
      <c r="S349" s="155">
        <v>0</v>
      </c>
      <c r="T349" s="156">
        <f>S349*H349</f>
        <v>0</v>
      </c>
      <c r="AR349" s="157" t="s">
        <v>348</v>
      </c>
      <c r="AT349" s="157" t="s">
        <v>274</v>
      </c>
      <c r="AU349" s="157" t="s">
        <v>272</v>
      </c>
      <c r="AY349" s="13" t="s">
        <v>271</v>
      </c>
      <c r="BE349" s="158">
        <f>IF(N349="základní",J349,0)</f>
        <v>0</v>
      </c>
      <c r="BF349" s="158">
        <f>IF(N349="snížená",J349,0)</f>
        <v>0</v>
      </c>
      <c r="BG349" s="158">
        <f>IF(N349="zákl. přenesená",J349,0)</f>
        <v>0</v>
      </c>
      <c r="BH349" s="158">
        <f>IF(N349="sníž. přenesená",J349,0)</f>
        <v>0</v>
      </c>
      <c r="BI349" s="158">
        <f>IF(N349="nulová",J349,0)</f>
        <v>0</v>
      </c>
      <c r="BJ349" s="13" t="s">
        <v>80</v>
      </c>
      <c r="BK349" s="158">
        <f>ROUND(I349*H349,2)</f>
        <v>0</v>
      </c>
      <c r="BL349" s="13" t="s">
        <v>348</v>
      </c>
      <c r="BM349" s="157" t="s">
        <v>1003</v>
      </c>
    </row>
    <row r="350" spans="2:65" s="1" customFormat="1" ht="28.8">
      <c r="B350" s="28"/>
      <c r="D350" s="159" t="s">
        <v>280</v>
      </c>
      <c r="F350" s="160" t="s">
        <v>1004</v>
      </c>
      <c r="I350" s="119"/>
      <c r="L350" s="28"/>
      <c r="M350" s="161"/>
      <c r="T350" s="52"/>
      <c r="AT350" s="13" t="s">
        <v>280</v>
      </c>
      <c r="AU350" s="13" t="s">
        <v>272</v>
      </c>
    </row>
    <row r="351" spans="2:65" s="1" customFormat="1" ht="24.15" customHeight="1">
      <c r="B351" s="28"/>
      <c r="C351" s="162" t="s">
        <v>1005</v>
      </c>
      <c r="D351" s="162" t="s">
        <v>335</v>
      </c>
      <c r="E351" s="163" t="s">
        <v>1006</v>
      </c>
      <c r="F351" s="164" t="s">
        <v>1007</v>
      </c>
      <c r="G351" s="165" t="s">
        <v>692</v>
      </c>
      <c r="H351" s="166">
        <v>1</v>
      </c>
      <c r="I351" s="167"/>
      <c r="J351" s="168">
        <f>ROUND(I351*H351,2)</f>
        <v>0</v>
      </c>
      <c r="K351" s="169"/>
      <c r="L351" s="170"/>
      <c r="M351" s="171" t="s">
        <v>1</v>
      </c>
      <c r="N351" s="172" t="s">
        <v>38</v>
      </c>
      <c r="P351" s="155">
        <f>O351*H351</f>
        <v>0</v>
      </c>
      <c r="Q351" s="155">
        <v>5.9999999999999995E-4</v>
      </c>
      <c r="R351" s="155">
        <f>Q351*H351</f>
        <v>5.9999999999999995E-4</v>
      </c>
      <c r="S351" s="155">
        <v>0</v>
      </c>
      <c r="T351" s="156">
        <f>S351*H351</f>
        <v>0</v>
      </c>
      <c r="AR351" s="157" t="s">
        <v>373</v>
      </c>
      <c r="AT351" s="157" t="s">
        <v>335</v>
      </c>
      <c r="AU351" s="157" t="s">
        <v>272</v>
      </c>
      <c r="AY351" s="13" t="s">
        <v>271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3" t="s">
        <v>80</v>
      </c>
      <c r="BK351" s="158">
        <f>ROUND(I351*H351,2)</f>
        <v>0</v>
      </c>
      <c r="BL351" s="13" t="s">
        <v>348</v>
      </c>
      <c r="BM351" s="157" t="s">
        <v>1008</v>
      </c>
    </row>
    <row r="352" spans="2:65" s="1" customFormat="1" ht="19.2">
      <c r="B352" s="28"/>
      <c r="D352" s="159" t="s">
        <v>280</v>
      </c>
      <c r="F352" s="160" t="s">
        <v>1007</v>
      </c>
      <c r="I352" s="119"/>
      <c r="L352" s="28"/>
      <c r="M352" s="161"/>
      <c r="T352" s="52"/>
      <c r="AT352" s="13" t="s">
        <v>280</v>
      </c>
      <c r="AU352" s="13" t="s">
        <v>272</v>
      </c>
    </row>
    <row r="353" spans="2:65" s="1" customFormat="1" ht="21.75" customHeight="1">
      <c r="B353" s="28"/>
      <c r="C353" s="146" t="s">
        <v>1009</v>
      </c>
      <c r="D353" s="146" t="s">
        <v>274</v>
      </c>
      <c r="E353" s="147" t="s">
        <v>1010</v>
      </c>
      <c r="F353" s="148" t="s">
        <v>1011</v>
      </c>
      <c r="G353" s="149" t="s">
        <v>338</v>
      </c>
      <c r="H353" s="150">
        <v>6</v>
      </c>
      <c r="I353" s="151"/>
      <c r="J353" s="152">
        <f>ROUND(I353*H353,2)</f>
        <v>0</v>
      </c>
      <c r="K353" s="153"/>
      <c r="L353" s="28"/>
      <c r="M353" s="154" t="s">
        <v>1</v>
      </c>
      <c r="N353" s="115" t="s">
        <v>38</v>
      </c>
      <c r="P353" s="155">
        <f>O353*H353</f>
        <v>0</v>
      </c>
      <c r="Q353" s="155">
        <v>0</v>
      </c>
      <c r="R353" s="155">
        <f>Q353*H353</f>
        <v>0</v>
      </c>
      <c r="S353" s="155">
        <v>0</v>
      </c>
      <c r="T353" s="156">
        <f>S353*H353</f>
        <v>0</v>
      </c>
      <c r="AR353" s="157" t="s">
        <v>348</v>
      </c>
      <c r="AT353" s="157" t="s">
        <v>274</v>
      </c>
      <c r="AU353" s="157" t="s">
        <v>272</v>
      </c>
      <c r="AY353" s="13" t="s">
        <v>271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3" t="s">
        <v>80</v>
      </c>
      <c r="BK353" s="158">
        <f>ROUND(I353*H353,2)</f>
        <v>0</v>
      </c>
      <c r="BL353" s="13" t="s">
        <v>348</v>
      </c>
      <c r="BM353" s="157" t="s">
        <v>1012</v>
      </c>
    </row>
    <row r="354" spans="2:65" s="1" customFormat="1" ht="28.8">
      <c r="B354" s="28"/>
      <c r="D354" s="159" t="s">
        <v>280</v>
      </c>
      <c r="F354" s="160" t="s">
        <v>1013</v>
      </c>
      <c r="I354" s="119"/>
      <c r="L354" s="28"/>
      <c r="M354" s="161"/>
      <c r="T354" s="52"/>
      <c r="AT354" s="13" t="s">
        <v>280</v>
      </c>
      <c r="AU354" s="13" t="s">
        <v>272</v>
      </c>
    </row>
    <row r="355" spans="2:65" s="1" customFormat="1" ht="16.5" customHeight="1">
      <c r="B355" s="28"/>
      <c r="C355" s="162" t="s">
        <v>1014</v>
      </c>
      <c r="D355" s="162" t="s">
        <v>335</v>
      </c>
      <c r="E355" s="163" t="s">
        <v>1015</v>
      </c>
      <c r="F355" s="164" t="s">
        <v>1016</v>
      </c>
      <c r="G355" s="165" t="s">
        <v>338</v>
      </c>
      <c r="H355" s="166">
        <v>6</v>
      </c>
      <c r="I355" s="167"/>
      <c r="J355" s="168">
        <f>ROUND(I355*H355,2)</f>
        <v>0</v>
      </c>
      <c r="K355" s="169"/>
      <c r="L355" s="170"/>
      <c r="M355" s="171" t="s">
        <v>1</v>
      </c>
      <c r="N355" s="172" t="s">
        <v>38</v>
      </c>
      <c r="P355" s="155">
        <f>O355*H355</f>
        <v>0</v>
      </c>
      <c r="Q355" s="155">
        <v>1.0000000000000001E-5</v>
      </c>
      <c r="R355" s="155">
        <f>Q355*H355</f>
        <v>6.0000000000000008E-5</v>
      </c>
      <c r="S355" s="155">
        <v>0</v>
      </c>
      <c r="T355" s="156">
        <f>S355*H355</f>
        <v>0</v>
      </c>
      <c r="AR355" s="157" t="s">
        <v>373</v>
      </c>
      <c r="AT355" s="157" t="s">
        <v>335</v>
      </c>
      <c r="AU355" s="157" t="s">
        <v>272</v>
      </c>
      <c r="AY355" s="13" t="s">
        <v>271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3" t="s">
        <v>80</v>
      </c>
      <c r="BK355" s="158">
        <f>ROUND(I355*H355,2)</f>
        <v>0</v>
      </c>
      <c r="BL355" s="13" t="s">
        <v>348</v>
      </c>
      <c r="BM355" s="157" t="s">
        <v>1017</v>
      </c>
    </row>
    <row r="356" spans="2:65" s="1" customFormat="1" ht="10.199999999999999">
      <c r="B356" s="28"/>
      <c r="D356" s="159" t="s">
        <v>280</v>
      </c>
      <c r="F356" s="160" t="s">
        <v>1016</v>
      </c>
      <c r="I356" s="119"/>
      <c r="L356" s="28"/>
      <c r="M356" s="161"/>
      <c r="T356" s="52"/>
      <c r="AT356" s="13" t="s">
        <v>280</v>
      </c>
      <c r="AU356" s="13" t="s">
        <v>272</v>
      </c>
    </row>
    <row r="357" spans="2:65" s="1" customFormat="1" ht="24.15" customHeight="1">
      <c r="B357" s="28"/>
      <c r="C357" s="146" t="s">
        <v>1018</v>
      </c>
      <c r="D357" s="146" t="s">
        <v>274</v>
      </c>
      <c r="E357" s="147" t="s">
        <v>1019</v>
      </c>
      <c r="F357" s="148" t="s">
        <v>1020</v>
      </c>
      <c r="G357" s="149" t="s">
        <v>412</v>
      </c>
      <c r="H357" s="150">
        <v>4</v>
      </c>
      <c r="I357" s="151"/>
      <c r="J357" s="152">
        <f>ROUND(I357*H357,2)</f>
        <v>0</v>
      </c>
      <c r="K357" s="153"/>
      <c r="L357" s="28"/>
      <c r="M357" s="154" t="s">
        <v>1</v>
      </c>
      <c r="N357" s="115" t="s">
        <v>38</v>
      </c>
      <c r="P357" s="155">
        <f>O357*H357</f>
        <v>0</v>
      </c>
      <c r="Q357" s="155">
        <v>0</v>
      </c>
      <c r="R357" s="155">
        <f>Q357*H357</f>
        <v>0</v>
      </c>
      <c r="S357" s="155">
        <v>0</v>
      </c>
      <c r="T357" s="156">
        <f>S357*H357</f>
        <v>0</v>
      </c>
      <c r="AR357" s="157" t="s">
        <v>348</v>
      </c>
      <c r="AT357" s="157" t="s">
        <v>274</v>
      </c>
      <c r="AU357" s="157" t="s">
        <v>272</v>
      </c>
      <c r="AY357" s="13" t="s">
        <v>271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3" t="s">
        <v>80</v>
      </c>
      <c r="BK357" s="158">
        <f>ROUND(I357*H357,2)</f>
        <v>0</v>
      </c>
      <c r="BL357" s="13" t="s">
        <v>348</v>
      </c>
      <c r="BM357" s="157" t="s">
        <v>1021</v>
      </c>
    </row>
    <row r="358" spans="2:65" s="1" customFormat="1" ht="28.8">
      <c r="B358" s="28"/>
      <c r="D358" s="159" t="s">
        <v>280</v>
      </c>
      <c r="F358" s="160" t="s">
        <v>1022</v>
      </c>
      <c r="I358" s="119"/>
      <c r="L358" s="28"/>
      <c r="M358" s="161"/>
      <c r="T358" s="52"/>
      <c r="AT358" s="13" t="s">
        <v>280</v>
      </c>
      <c r="AU358" s="13" t="s">
        <v>272</v>
      </c>
    </row>
    <row r="359" spans="2:65" s="1" customFormat="1" ht="16.5" customHeight="1">
      <c r="B359" s="28"/>
      <c r="C359" s="162" t="s">
        <v>1023</v>
      </c>
      <c r="D359" s="162" t="s">
        <v>335</v>
      </c>
      <c r="E359" s="163" t="s">
        <v>1024</v>
      </c>
      <c r="F359" s="164" t="s">
        <v>1025</v>
      </c>
      <c r="G359" s="165" t="s">
        <v>412</v>
      </c>
      <c r="H359" s="166">
        <v>4</v>
      </c>
      <c r="I359" s="167"/>
      <c r="J359" s="168">
        <f>ROUND(I359*H359,2)</f>
        <v>0</v>
      </c>
      <c r="K359" s="169"/>
      <c r="L359" s="170"/>
      <c r="M359" s="171" t="s">
        <v>1</v>
      </c>
      <c r="N359" s="172" t="s">
        <v>38</v>
      </c>
      <c r="P359" s="155">
        <f>O359*H359</f>
        <v>0</v>
      </c>
      <c r="Q359" s="155">
        <v>5.4000000000000001E-4</v>
      </c>
      <c r="R359" s="155">
        <f>Q359*H359</f>
        <v>2.16E-3</v>
      </c>
      <c r="S359" s="155">
        <v>0</v>
      </c>
      <c r="T359" s="156">
        <f>S359*H359</f>
        <v>0</v>
      </c>
      <c r="AR359" s="157" t="s">
        <v>373</v>
      </c>
      <c r="AT359" s="157" t="s">
        <v>335</v>
      </c>
      <c r="AU359" s="157" t="s">
        <v>272</v>
      </c>
      <c r="AY359" s="13" t="s">
        <v>271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3" t="s">
        <v>80</v>
      </c>
      <c r="BK359" s="158">
        <f>ROUND(I359*H359,2)</f>
        <v>0</v>
      </c>
      <c r="BL359" s="13" t="s">
        <v>348</v>
      </c>
      <c r="BM359" s="157" t="s">
        <v>1026</v>
      </c>
    </row>
    <row r="360" spans="2:65" s="1" customFormat="1" ht="10.199999999999999">
      <c r="B360" s="28"/>
      <c r="D360" s="159" t="s">
        <v>280</v>
      </c>
      <c r="F360" s="160" t="s">
        <v>1025</v>
      </c>
      <c r="I360" s="119"/>
      <c r="L360" s="28"/>
      <c r="M360" s="161"/>
      <c r="T360" s="52"/>
      <c r="AT360" s="13" t="s">
        <v>280</v>
      </c>
      <c r="AU360" s="13" t="s">
        <v>272</v>
      </c>
    </row>
    <row r="361" spans="2:65" s="1" customFormat="1" ht="24.15" customHeight="1">
      <c r="B361" s="28"/>
      <c r="C361" s="162" t="s">
        <v>1027</v>
      </c>
      <c r="D361" s="162" t="s">
        <v>335</v>
      </c>
      <c r="E361" s="163" t="s">
        <v>1028</v>
      </c>
      <c r="F361" s="164" t="s">
        <v>1029</v>
      </c>
      <c r="G361" s="165" t="s">
        <v>338</v>
      </c>
      <c r="H361" s="166">
        <v>2</v>
      </c>
      <c r="I361" s="167"/>
      <c r="J361" s="168">
        <f>ROUND(I361*H361,2)</f>
        <v>0</v>
      </c>
      <c r="K361" s="169"/>
      <c r="L361" s="170"/>
      <c r="M361" s="171" t="s">
        <v>1</v>
      </c>
      <c r="N361" s="172" t="s">
        <v>38</v>
      </c>
      <c r="P361" s="155">
        <f>O361*H361</f>
        <v>0</v>
      </c>
      <c r="Q361" s="155">
        <v>1.0000000000000001E-5</v>
      </c>
      <c r="R361" s="155">
        <f>Q361*H361</f>
        <v>2.0000000000000002E-5</v>
      </c>
      <c r="S361" s="155">
        <v>0</v>
      </c>
      <c r="T361" s="156">
        <f>S361*H361</f>
        <v>0</v>
      </c>
      <c r="AR361" s="157" t="s">
        <v>373</v>
      </c>
      <c r="AT361" s="157" t="s">
        <v>335</v>
      </c>
      <c r="AU361" s="157" t="s">
        <v>272</v>
      </c>
      <c r="AY361" s="13" t="s">
        <v>271</v>
      </c>
      <c r="BE361" s="158">
        <f>IF(N361="základní",J361,0)</f>
        <v>0</v>
      </c>
      <c r="BF361" s="158">
        <f>IF(N361="snížená",J361,0)</f>
        <v>0</v>
      </c>
      <c r="BG361" s="158">
        <f>IF(N361="zákl. přenesená",J361,0)</f>
        <v>0</v>
      </c>
      <c r="BH361" s="158">
        <f>IF(N361="sníž. přenesená",J361,0)</f>
        <v>0</v>
      </c>
      <c r="BI361" s="158">
        <f>IF(N361="nulová",J361,0)</f>
        <v>0</v>
      </c>
      <c r="BJ361" s="13" t="s">
        <v>80</v>
      </c>
      <c r="BK361" s="158">
        <f>ROUND(I361*H361,2)</f>
        <v>0</v>
      </c>
      <c r="BL361" s="13" t="s">
        <v>348</v>
      </c>
      <c r="BM361" s="157" t="s">
        <v>1030</v>
      </c>
    </row>
    <row r="362" spans="2:65" s="1" customFormat="1" ht="10.199999999999999">
      <c r="B362" s="28"/>
      <c r="D362" s="159" t="s">
        <v>280</v>
      </c>
      <c r="F362" s="160" t="s">
        <v>1029</v>
      </c>
      <c r="I362" s="119"/>
      <c r="L362" s="28"/>
      <c r="M362" s="161"/>
      <c r="T362" s="52"/>
      <c r="AT362" s="13" t="s">
        <v>280</v>
      </c>
      <c r="AU362" s="13" t="s">
        <v>272</v>
      </c>
    </row>
    <row r="363" spans="2:65" s="1" customFormat="1" ht="24.15" customHeight="1">
      <c r="B363" s="28"/>
      <c r="C363" s="162" t="s">
        <v>1031</v>
      </c>
      <c r="D363" s="162" t="s">
        <v>335</v>
      </c>
      <c r="E363" s="163" t="s">
        <v>1032</v>
      </c>
      <c r="F363" s="164" t="s">
        <v>1033</v>
      </c>
      <c r="G363" s="165" t="s">
        <v>338</v>
      </c>
      <c r="H363" s="166">
        <v>2</v>
      </c>
      <c r="I363" s="167"/>
      <c r="J363" s="168">
        <f>ROUND(I363*H363,2)</f>
        <v>0</v>
      </c>
      <c r="K363" s="169"/>
      <c r="L363" s="170"/>
      <c r="M363" s="171" t="s">
        <v>1</v>
      </c>
      <c r="N363" s="172" t="s">
        <v>38</v>
      </c>
      <c r="P363" s="155">
        <f>O363*H363</f>
        <v>0</v>
      </c>
      <c r="Q363" s="155">
        <v>1.0000000000000001E-5</v>
      </c>
      <c r="R363" s="155">
        <f>Q363*H363</f>
        <v>2.0000000000000002E-5</v>
      </c>
      <c r="S363" s="155">
        <v>0</v>
      </c>
      <c r="T363" s="156">
        <f>S363*H363</f>
        <v>0</v>
      </c>
      <c r="AR363" s="157" t="s">
        <v>373</v>
      </c>
      <c r="AT363" s="157" t="s">
        <v>335</v>
      </c>
      <c r="AU363" s="157" t="s">
        <v>272</v>
      </c>
      <c r="AY363" s="13" t="s">
        <v>271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3" t="s">
        <v>80</v>
      </c>
      <c r="BK363" s="158">
        <f>ROUND(I363*H363,2)</f>
        <v>0</v>
      </c>
      <c r="BL363" s="13" t="s">
        <v>348</v>
      </c>
      <c r="BM363" s="157" t="s">
        <v>1034</v>
      </c>
    </row>
    <row r="364" spans="2:65" s="1" customFormat="1" ht="10.199999999999999">
      <c r="B364" s="28"/>
      <c r="D364" s="159" t="s">
        <v>280</v>
      </c>
      <c r="F364" s="160" t="s">
        <v>1033</v>
      </c>
      <c r="I364" s="119"/>
      <c r="L364" s="28"/>
      <c r="M364" s="161"/>
      <c r="T364" s="52"/>
      <c r="AT364" s="13" t="s">
        <v>280</v>
      </c>
      <c r="AU364" s="13" t="s">
        <v>272</v>
      </c>
    </row>
    <row r="365" spans="2:65" s="1" customFormat="1" ht="21.75" customHeight="1">
      <c r="B365" s="28"/>
      <c r="C365" s="146" t="s">
        <v>1035</v>
      </c>
      <c r="D365" s="146" t="s">
        <v>274</v>
      </c>
      <c r="E365" s="147" t="s">
        <v>1036</v>
      </c>
      <c r="F365" s="148" t="s">
        <v>1037</v>
      </c>
      <c r="G365" s="149" t="s">
        <v>412</v>
      </c>
      <c r="H365" s="150">
        <v>2</v>
      </c>
      <c r="I365" s="151"/>
      <c r="J365" s="152">
        <f>ROUND(I365*H365,2)</f>
        <v>0</v>
      </c>
      <c r="K365" s="153"/>
      <c r="L365" s="28"/>
      <c r="M365" s="154" t="s">
        <v>1</v>
      </c>
      <c r="N365" s="115" t="s">
        <v>38</v>
      </c>
      <c r="P365" s="155">
        <f>O365*H365</f>
        <v>0</v>
      </c>
      <c r="Q365" s="155">
        <v>0</v>
      </c>
      <c r="R365" s="155">
        <f>Q365*H365</f>
        <v>0</v>
      </c>
      <c r="S365" s="155">
        <v>0</v>
      </c>
      <c r="T365" s="156">
        <f>S365*H365</f>
        <v>0</v>
      </c>
      <c r="AR365" s="157" t="s">
        <v>348</v>
      </c>
      <c r="AT365" s="157" t="s">
        <v>274</v>
      </c>
      <c r="AU365" s="157" t="s">
        <v>272</v>
      </c>
      <c r="AY365" s="13" t="s">
        <v>271</v>
      </c>
      <c r="BE365" s="158">
        <f>IF(N365="základní",J365,0)</f>
        <v>0</v>
      </c>
      <c r="BF365" s="158">
        <f>IF(N365="snížená",J365,0)</f>
        <v>0</v>
      </c>
      <c r="BG365" s="158">
        <f>IF(N365="zákl. přenesená",J365,0)</f>
        <v>0</v>
      </c>
      <c r="BH365" s="158">
        <f>IF(N365="sníž. přenesená",J365,0)</f>
        <v>0</v>
      </c>
      <c r="BI365" s="158">
        <f>IF(N365="nulová",J365,0)</f>
        <v>0</v>
      </c>
      <c r="BJ365" s="13" t="s">
        <v>80</v>
      </c>
      <c r="BK365" s="158">
        <f>ROUND(I365*H365,2)</f>
        <v>0</v>
      </c>
      <c r="BL365" s="13" t="s">
        <v>348</v>
      </c>
      <c r="BM365" s="157" t="s">
        <v>1038</v>
      </c>
    </row>
    <row r="366" spans="2:65" s="1" customFormat="1" ht="28.8">
      <c r="B366" s="28"/>
      <c r="D366" s="159" t="s">
        <v>280</v>
      </c>
      <c r="F366" s="160" t="s">
        <v>1039</v>
      </c>
      <c r="I366" s="119"/>
      <c r="L366" s="28"/>
      <c r="M366" s="161"/>
      <c r="T366" s="52"/>
      <c r="AT366" s="13" t="s">
        <v>280</v>
      </c>
      <c r="AU366" s="13" t="s">
        <v>272</v>
      </c>
    </row>
    <row r="367" spans="2:65" s="1" customFormat="1" ht="24.15" customHeight="1">
      <c r="B367" s="28"/>
      <c r="C367" s="162" t="s">
        <v>1040</v>
      </c>
      <c r="D367" s="162" t="s">
        <v>335</v>
      </c>
      <c r="E367" s="163" t="s">
        <v>1041</v>
      </c>
      <c r="F367" s="164" t="s">
        <v>1042</v>
      </c>
      <c r="G367" s="165" t="s">
        <v>338</v>
      </c>
      <c r="H367" s="166">
        <v>2</v>
      </c>
      <c r="I367" s="167"/>
      <c r="J367" s="168">
        <f>ROUND(I367*H367,2)</f>
        <v>0</v>
      </c>
      <c r="K367" s="169"/>
      <c r="L367" s="170"/>
      <c r="M367" s="171" t="s">
        <v>1</v>
      </c>
      <c r="N367" s="172" t="s">
        <v>38</v>
      </c>
      <c r="P367" s="155">
        <f>O367*H367</f>
        <v>0</v>
      </c>
      <c r="Q367" s="155">
        <v>1.0000000000000001E-5</v>
      </c>
      <c r="R367" s="155">
        <f>Q367*H367</f>
        <v>2.0000000000000002E-5</v>
      </c>
      <c r="S367" s="155">
        <v>0</v>
      </c>
      <c r="T367" s="156">
        <f>S367*H367</f>
        <v>0</v>
      </c>
      <c r="AR367" s="157" t="s">
        <v>373</v>
      </c>
      <c r="AT367" s="157" t="s">
        <v>335</v>
      </c>
      <c r="AU367" s="157" t="s">
        <v>272</v>
      </c>
      <c r="AY367" s="13" t="s">
        <v>271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3" t="s">
        <v>80</v>
      </c>
      <c r="BK367" s="158">
        <f>ROUND(I367*H367,2)</f>
        <v>0</v>
      </c>
      <c r="BL367" s="13" t="s">
        <v>348</v>
      </c>
      <c r="BM367" s="157" t="s">
        <v>1043</v>
      </c>
    </row>
    <row r="368" spans="2:65" s="1" customFormat="1" ht="19.2">
      <c r="B368" s="28"/>
      <c r="D368" s="159" t="s">
        <v>280</v>
      </c>
      <c r="F368" s="160" t="s">
        <v>1042</v>
      </c>
      <c r="I368" s="119"/>
      <c r="L368" s="28"/>
      <c r="M368" s="161"/>
      <c r="T368" s="52"/>
      <c r="AT368" s="13" t="s">
        <v>280</v>
      </c>
      <c r="AU368" s="13" t="s">
        <v>272</v>
      </c>
    </row>
    <row r="369" spans="2:65" s="1" customFormat="1" ht="24.15" customHeight="1">
      <c r="B369" s="28"/>
      <c r="C369" s="146" t="s">
        <v>1044</v>
      </c>
      <c r="D369" s="146" t="s">
        <v>274</v>
      </c>
      <c r="E369" s="147" t="s">
        <v>953</v>
      </c>
      <c r="F369" s="148" t="s">
        <v>954</v>
      </c>
      <c r="G369" s="149" t="s">
        <v>338</v>
      </c>
      <c r="H369" s="150">
        <v>20</v>
      </c>
      <c r="I369" s="151"/>
      <c r="J369" s="152">
        <f>ROUND(I369*H369,2)</f>
        <v>0</v>
      </c>
      <c r="K369" s="153"/>
      <c r="L369" s="28"/>
      <c r="M369" s="154" t="s">
        <v>1</v>
      </c>
      <c r="N369" s="115" t="s">
        <v>38</v>
      </c>
      <c r="P369" s="155">
        <f>O369*H369</f>
        <v>0</v>
      </c>
      <c r="Q369" s="155">
        <v>0</v>
      </c>
      <c r="R369" s="155">
        <f>Q369*H369</f>
        <v>0</v>
      </c>
      <c r="S369" s="155">
        <v>0</v>
      </c>
      <c r="T369" s="156">
        <f>S369*H369</f>
        <v>0</v>
      </c>
      <c r="AR369" s="157" t="s">
        <v>348</v>
      </c>
      <c r="AT369" s="157" t="s">
        <v>274</v>
      </c>
      <c r="AU369" s="157" t="s">
        <v>272</v>
      </c>
      <c r="AY369" s="13" t="s">
        <v>271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3" t="s">
        <v>80</v>
      </c>
      <c r="BK369" s="158">
        <f>ROUND(I369*H369,2)</f>
        <v>0</v>
      </c>
      <c r="BL369" s="13" t="s">
        <v>348</v>
      </c>
      <c r="BM369" s="157" t="s">
        <v>1045</v>
      </c>
    </row>
    <row r="370" spans="2:65" s="1" customFormat="1" ht="19.2">
      <c r="B370" s="28"/>
      <c r="D370" s="159" t="s">
        <v>280</v>
      </c>
      <c r="F370" s="160" t="s">
        <v>956</v>
      </c>
      <c r="I370" s="119"/>
      <c r="L370" s="28"/>
      <c r="M370" s="161"/>
      <c r="T370" s="52"/>
      <c r="AT370" s="13" t="s">
        <v>280</v>
      </c>
      <c r="AU370" s="13" t="s">
        <v>272</v>
      </c>
    </row>
    <row r="371" spans="2:65" s="1" customFormat="1" ht="33" customHeight="1">
      <c r="B371" s="28"/>
      <c r="C371" s="162" t="s">
        <v>1046</v>
      </c>
      <c r="D371" s="162" t="s">
        <v>335</v>
      </c>
      <c r="E371" s="163" t="s">
        <v>1047</v>
      </c>
      <c r="F371" s="164" t="s">
        <v>1048</v>
      </c>
      <c r="G371" s="165" t="s">
        <v>338</v>
      </c>
      <c r="H371" s="166">
        <v>20</v>
      </c>
      <c r="I371" s="167"/>
      <c r="J371" s="168">
        <f>ROUND(I371*H371,2)</f>
        <v>0</v>
      </c>
      <c r="K371" s="169"/>
      <c r="L371" s="170"/>
      <c r="M371" s="171" t="s">
        <v>1</v>
      </c>
      <c r="N371" s="172" t="s">
        <v>38</v>
      </c>
      <c r="P371" s="155">
        <f>O371*H371</f>
        <v>0</v>
      </c>
      <c r="Q371" s="155">
        <v>9.0000000000000006E-5</v>
      </c>
      <c r="R371" s="155">
        <f>Q371*H371</f>
        <v>1.8000000000000002E-3</v>
      </c>
      <c r="S371" s="155">
        <v>0</v>
      </c>
      <c r="T371" s="156">
        <f>S371*H371</f>
        <v>0</v>
      </c>
      <c r="AR371" s="157" t="s">
        <v>373</v>
      </c>
      <c r="AT371" s="157" t="s">
        <v>335</v>
      </c>
      <c r="AU371" s="157" t="s">
        <v>272</v>
      </c>
      <c r="AY371" s="13" t="s">
        <v>271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3" t="s">
        <v>80</v>
      </c>
      <c r="BK371" s="158">
        <f>ROUND(I371*H371,2)</f>
        <v>0</v>
      </c>
      <c r="BL371" s="13" t="s">
        <v>348</v>
      </c>
      <c r="BM371" s="157" t="s">
        <v>1049</v>
      </c>
    </row>
    <row r="372" spans="2:65" s="1" customFormat="1" ht="19.2">
      <c r="B372" s="28"/>
      <c r="D372" s="159" t="s">
        <v>280</v>
      </c>
      <c r="F372" s="160" t="s">
        <v>1048</v>
      </c>
      <c r="I372" s="119"/>
      <c r="L372" s="28"/>
      <c r="M372" s="161"/>
      <c r="T372" s="52"/>
      <c r="AT372" s="13" t="s">
        <v>280</v>
      </c>
      <c r="AU372" s="13" t="s">
        <v>272</v>
      </c>
    </row>
    <row r="373" spans="2:65" s="1" customFormat="1" ht="44.25" customHeight="1">
      <c r="B373" s="28"/>
      <c r="C373" s="146" t="s">
        <v>1050</v>
      </c>
      <c r="D373" s="146" t="s">
        <v>274</v>
      </c>
      <c r="E373" s="147" t="s">
        <v>1051</v>
      </c>
      <c r="F373" s="148" t="s">
        <v>1052</v>
      </c>
      <c r="G373" s="149" t="s">
        <v>412</v>
      </c>
      <c r="H373" s="150">
        <v>15</v>
      </c>
      <c r="I373" s="151"/>
      <c r="J373" s="152">
        <f>ROUND(I373*H373,2)</f>
        <v>0</v>
      </c>
      <c r="K373" s="153"/>
      <c r="L373" s="28"/>
      <c r="M373" s="154" t="s">
        <v>1</v>
      </c>
      <c r="N373" s="115" t="s">
        <v>38</v>
      </c>
      <c r="P373" s="155">
        <f>O373*H373</f>
        <v>0</v>
      </c>
      <c r="Q373" s="155">
        <v>0</v>
      </c>
      <c r="R373" s="155">
        <f>Q373*H373</f>
        <v>0</v>
      </c>
      <c r="S373" s="155">
        <v>0</v>
      </c>
      <c r="T373" s="156">
        <f>S373*H373</f>
        <v>0</v>
      </c>
      <c r="AR373" s="157" t="s">
        <v>348</v>
      </c>
      <c r="AT373" s="157" t="s">
        <v>274</v>
      </c>
      <c r="AU373" s="157" t="s">
        <v>272</v>
      </c>
      <c r="AY373" s="13" t="s">
        <v>271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3" t="s">
        <v>80</v>
      </c>
      <c r="BK373" s="158">
        <f>ROUND(I373*H373,2)</f>
        <v>0</v>
      </c>
      <c r="BL373" s="13" t="s">
        <v>348</v>
      </c>
      <c r="BM373" s="157" t="s">
        <v>1053</v>
      </c>
    </row>
    <row r="374" spans="2:65" s="1" customFormat="1" ht="28.8">
      <c r="B374" s="28"/>
      <c r="D374" s="159" t="s">
        <v>280</v>
      </c>
      <c r="F374" s="160" t="s">
        <v>1054</v>
      </c>
      <c r="I374" s="119"/>
      <c r="L374" s="28"/>
      <c r="M374" s="161"/>
      <c r="T374" s="52"/>
      <c r="AT374" s="13" t="s">
        <v>280</v>
      </c>
      <c r="AU374" s="13" t="s">
        <v>272</v>
      </c>
    </row>
    <row r="375" spans="2:65" s="1" customFormat="1" ht="55.5" customHeight="1">
      <c r="B375" s="28"/>
      <c r="C375" s="146" t="s">
        <v>1055</v>
      </c>
      <c r="D375" s="146" t="s">
        <v>274</v>
      </c>
      <c r="E375" s="147" t="s">
        <v>1056</v>
      </c>
      <c r="F375" s="148" t="s">
        <v>1057</v>
      </c>
      <c r="G375" s="149" t="s">
        <v>338</v>
      </c>
      <c r="H375" s="150">
        <v>1</v>
      </c>
      <c r="I375" s="151"/>
      <c r="J375" s="152">
        <f>ROUND(I375*H375,2)</f>
        <v>0</v>
      </c>
      <c r="K375" s="153"/>
      <c r="L375" s="28"/>
      <c r="M375" s="154" t="s">
        <v>1</v>
      </c>
      <c r="N375" s="115" t="s">
        <v>38</v>
      </c>
      <c r="P375" s="155">
        <f>O375*H375</f>
        <v>0</v>
      </c>
      <c r="Q375" s="155">
        <v>6.4000000000000005E-4</v>
      </c>
      <c r="R375" s="155">
        <f>Q375*H375</f>
        <v>6.4000000000000005E-4</v>
      </c>
      <c r="S375" s="155">
        <v>0</v>
      </c>
      <c r="T375" s="156">
        <f>S375*H375</f>
        <v>0</v>
      </c>
      <c r="AR375" s="157" t="s">
        <v>348</v>
      </c>
      <c r="AT375" s="157" t="s">
        <v>274</v>
      </c>
      <c r="AU375" s="157" t="s">
        <v>272</v>
      </c>
      <c r="AY375" s="13" t="s">
        <v>271</v>
      </c>
      <c r="BE375" s="158">
        <f>IF(N375="základní",J375,0)</f>
        <v>0</v>
      </c>
      <c r="BF375" s="158">
        <f>IF(N375="snížená",J375,0)</f>
        <v>0</v>
      </c>
      <c r="BG375" s="158">
        <f>IF(N375="zákl. přenesená",J375,0)</f>
        <v>0</v>
      </c>
      <c r="BH375" s="158">
        <f>IF(N375="sníž. přenesená",J375,0)</f>
        <v>0</v>
      </c>
      <c r="BI375" s="158">
        <f>IF(N375="nulová",J375,0)</f>
        <v>0</v>
      </c>
      <c r="BJ375" s="13" t="s">
        <v>80</v>
      </c>
      <c r="BK375" s="158">
        <f>ROUND(I375*H375,2)</f>
        <v>0</v>
      </c>
      <c r="BL375" s="13" t="s">
        <v>348</v>
      </c>
      <c r="BM375" s="157" t="s">
        <v>1058</v>
      </c>
    </row>
    <row r="376" spans="2:65" s="1" customFormat="1" ht="38.4">
      <c r="B376" s="28"/>
      <c r="D376" s="159" t="s">
        <v>280</v>
      </c>
      <c r="F376" s="160" t="s">
        <v>1057</v>
      </c>
      <c r="I376" s="119"/>
      <c r="L376" s="28"/>
      <c r="M376" s="161"/>
      <c r="T376" s="52"/>
      <c r="AT376" s="13" t="s">
        <v>280</v>
      </c>
      <c r="AU376" s="13" t="s">
        <v>272</v>
      </c>
    </row>
    <row r="377" spans="2:65" s="1" customFormat="1" ht="37.799999999999997" customHeight="1">
      <c r="B377" s="28"/>
      <c r="C377" s="162" t="s">
        <v>1059</v>
      </c>
      <c r="D377" s="162" t="s">
        <v>335</v>
      </c>
      <c r="E377" s="163" t="s">
        <v>1060</v>
      </c>
      <c r="F377" s="164" t="s">
        <v>1061</v>
      </c>
      <c r="G377" s="165" t="s">
        <v>692</v>
      </c>
      <c r="H377" s="166">
        <v>1</v>
      </c>
      <c r="I377" s="167"/>
      <c r="J377" s="168">
        <f>ROUND(I377*H377,2)</f>
        <v>0</v>
      </c>
      <c r="K377" s="169"/>
      <c r="L377" s="170"/>
      <c r="M377" s="171" t="s">
        <v>1</v>
      </c>
      <c r="N377" s="172" t="s">
        <v>38</v>
      </c>
      <c r="P377" s="155">
        <f>O377*H377</f>
        <v>0</v>
      </c>
      <c r="Q377" s="155">
        <v>0</v>
      </c>
      <c r="R377" s="155">
        <f>Q377*H377</f>
        <v>0</v>
      </c>
      <c r="S377" s="155">
        <v>0</v>
      </c>
      <c r="T377" s="156">
        <f>S377*H377</f>
        <v>0</v>
      </c>
      <c r="AR377" s="157" t="s">
        <v>373</v>
      </c>
      <c r="AT377" s="157" t="s">
        <v>335</v>
      </c>
      <c r="AU377" s="157" t="s">
        <v>272</v>
      </c>
      <c r="AY377" s="13" t="s">
        <v>271</v>
      </c>
      <c r="BE377" s="158">
        <f>IF(N377="základní",J377,0)</f>
        <v>0</v>
      </c>
      <c r="BF377" s="158">
        <f>IF(N377="snížená",J377,0)</f>
        <v>0</v>
      </c>
      <c r="BG377" s="158">
        <f>IF(N377="zákl. přenesená",J377,0)</f>
        <v>0</v>
      </c>
      <c r="BH377" s="158">
        <f>IF(N377="sníž. přenesená",J377,0)</f>
        <v>0</v>
      </c>
      <c r="BI377" s="158">
        <f>IF(N377="nulová",J377,0)</f>
        <v>0</v>
      </c>
      <c r="BJ377" s="13" t="s">
        <v>80</v>
      </c>
      <c r="BK377" s="158">
        <f>ROUND(I377*H377,2)</f>
        <v>0</v>
      </c>
      <c r="BL377" s="13" t="s">
        <v>348</v>
      </c>
      <c r="BM377" s="157" t="s">
        <v>1062</v>
      </c>
    </row>
    <row r="378" spans="2:65" s="1" customFormat="1" ht="28.8">
      <c r="B378" s="28"/>
      <c r="D378" s="159" t="s">
        <v>280</v>
      </c>
      <c r="F378" s="160" t="s">
        <v>1061</v>
      </c>
      <c r="I378" s="119"/>
      <c r="L378" s="28"/>
      <c r="M378" s="161"/>
      <c r="T378" s="52"/>
      <c r="AT378" s="13" t="s">
        <v>280</v>
      </c>
      <c r="AU378" s="13" t="s">
        <v>272</v>
      </c>
    </row>
    <row r="379" spans="2:65" s="11" customFormat="1" ht="20.85" customHeight="1">
      <c r="B379" s="134"/>
      <c r="D379" s="135" t="s">
        <v>72</v>
      </c>
      <c r="E379" s="144" t="s">
        <v>1063</v>
      </c>
      <c r="F379" s="144" t="s">
        <v>1064</v>
      </c>
      <c r="I379" s="137"/>
      <c r="J379" s="145">
        <f>BK379</f>
        <v>0</v>
      </c>
      <c r="L379" s="134"/>
      <c r="M379" s="139"/>
      <c r="P379" s="140">
        <f>SUM(P380:P407)</f>
        <v>0</v>
      </c>
      <c r="R379" s="140">
        <f>SUM(R380:R407)</f>
        <v>3.8650000000000004E-2</v>
      </c>
      <c r="T379" s="141">
        <f>SUM(T380:T407)</f>
        <v>4.2000000000000003E-2</v>
      </c>
      <c r="AR379" s="135" t="s">
        <v>82</v>
      </c>
      <c r="AT379" s="142" t="s">
        <v>72</v>
      </c>
      <c r="AU379" s="142" t="s">
        <v>82</v>
      </c>
      <c r="AY379" s="135" t="s">
        <v>271</v>
      </c>
      <c r="BK379" s="143">
        <f>SUM(BK380:BK407)</f>
        <v>0</v>
      </c>
    </row>
    <row r="380" spans="2:65" s="1" customFormat="1" ht="24.15" customHeight="1">
      <c r="B380" s="28"/>
      <c r="C380" s="162" t="s">
        <v>1065</v>
      </c>
      <c r="D380" s="162" t="s">
        <v>335</v>
      </c>
      <c r="E380" s="163" t="s">
        <v>1066</v>
      </c>
      <c r="F380" s="164" t="s">
        <v>1067</v>
      </c>
      <c r="G380" s="165" t="s">
        <v>338</v>
      </c>
      <c r="H380" s="166">
        <v>1</v>
      </c>
      <c r="I380" s="167"/>
      <c r="J380" s="168">
        <f>ROUND(I380*H380,2)</f>
        <v>0</v>
      </c>
      <c r="K380" s="169"/>
      <c r="L380" s="170"/>
      <c r="M380" s="171" t="s">
        <v>1</v>
      </c>
      <c r="N380" s="172" t="s">
        <v>38</v>
      </c>
      <c r="P380" s="155">
        <f>O380*H380</f>
        <v>0</v>
      </c>
      <c r="Q380" s="155">
        <v>0</v>
      </c>
      <c r="R380" s="155">
        <f>Q380*H380</f>
        <v>0</v>
      </c>
      <c r="S380" s="155">
        <v>0</v>
      </c>
      <c r="T380" s="156">
        <f>S380*H380</f>
        <v>0</v>
      </c>
      <c r="AR380" s="157" t="s">
        <v>373</v>
      </c>
      <c r="AT380" s="157" t="s">
        <v>335</v>
      </c>
      <c r="AU380" s="157" t="s">
        <v>272</v>
      </c>
      <c r="AY380" s="13" t="s">
        <v>271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3" t="s">
        <v>80</v>
      </c>
      <c r="BK380" s="158">
        <f>ROUND(I380*H380,2)</f>
        <v>0</v>
      </c>
      <c r="BL380" s="13" t="s">
        <v>348</v>
      </c>
      <c r="BM380" s="157" t="s">
        <v>1068</v>
      </c>
    </row>
    <row r="381" spans="2:65" s="1" customFormat="1" ht="19.2">
      <c r="B381" s="28"/>
      <c r="D381" s="159" t="s">
        <v>280</v>
      </c>
      <c r="F381" s="160" t="s">
        <v>1067</v>
      </c>
      <c r="I381" s="119"/>
      <c r="L381" s="28"/>
      <c r="M381" s="161"/>
      <c r="T381" s="52"/>
      <c r="AT381" s="13" t="s">
        <v>280</v>
      </c>
      <c r="AU381" s="13" t="s">
        <v>272</v>
      </c>
    </row>
    <row r="382" spans="2:65" s="1" customFormat="1" ht="33" customHeight="1">
      <c r="B382" s="28"/>
      <c r="C382" s="146" t="s">
        <v>1069</v>
      </c>
      <c r="D382" s="146" t="s">
        <v>274</v>
      </c>
      <c r="E382" s="147" t="s">
        <v>725</v>
      </c>
      <c r="F382" s="148" t="s">
        <v>726</v>
      </c>
      <c r="G382" s="149" t="s">
        <v>338</v>
      </c>
      <c r="H382" s="150">
        <v>1</v>
      </c>
      <c r="I382" s="151"/>
      <c r="J382" s="152">
        <f>ROUND(I382*H382,2)</f>
        <v>0</v>
      </c>
      <c r="K382" s="153"/>
      <c r="L382" s="28"/>
      <c r="M382" s="154" t="s">
        <v>1</v>
      </c>
      <c r="N382" s="115" t="s">
        <v>38</v>
      </c>
      <c r="P382" s="155">
        <f>O382*H382</f>
        <v>0</v>
      </c>
      <c r="Q382" s="155">
        <v>0</v>
      </c>
      <c r="R382" s="155">
        <f>Q382*H382</f>
        <v>0</v>
      </c>
      <c r="S382" s="155">
        <v>0</v>
      </c>
      <c r="T382" s="156">
        <f>S382*H382</f>
        <v>0</v>
      </c>
      <c r="AR382" s="157" t="s">
        <v>348</v>
      </c>
      <c r="AT382" s="157" t="s">
        <v>274</v>
      </c>
      <c r="AU382" s="157" t="s">
        <v>272</v>
      </c>
      <c r="AY382" s="13" t="s">
        <v>271</v>
      </c>
      <c r="BE382" s="158">
        <f>IF(N382="základní",J382,0)</f>
        <v>0</v>
      </c>
      <c r="BF382" s="158">
        <f>IF(N382="snížená",J382,0)</f>
        <v>0</v>
      </c>
      <c r="BG382" s="158">
        <f>IF(N382="zákl. přenesená",J382,0)</f>
        <v>0</v>
      </c>
      <c r="BH382" s="158">
        <f>IF(N382="sníž. přenesená",J382,0)</f>
        <v>0</v>
      </c>
      <c r="BI382" s="158">
        <f>IF(N382="nulová",J382,0)</f>
        <v>0</v>
      </c>
      <c r="BJ382" s="13" t="s">
        <v>80</v>
      </c>
      <c r="BK382" s="158">
        <f>ROUND(I382*H382,2)</f>
        <v>0</v>
      </c>
      <c r="BL382" s="13" t="s">
        <v>348</v>
      </c>
      <c r="BM382" s="157" t="s">
        <v>1070</v>
      </c>
    </row>
    <row r="383" spans="2:65" s="1" customFormat="1" ht="19.2">
      <c r="B383" s="28"/>
      <c r="D383" s="159" t="s">
        <v>280</v>
      </c>
      <c r="F383" s="160" t="s">
        <v>726</v>
      </c>
      <c r="I383" s="119"/>
      <c r="L383" s="28"/>
      <c r="M383" s="161"/>
      <c r="T383" s="52"/>
      <c r="AT383" s="13" t="s">
        <v>280</v>
      </c>
      <c r="AU383" s="13" t="s">
        <v>272</v>
      </c>
    </row>
    <row r="384" spans="2:65" s="1" customFormat="1" ht="33" customHeight="1">
      <c r="B384" s="28"/>
      <c r="C384" s="146" t="s">
        <v>1071</v>
      </c>
      <c r="D384" s="146" t="s">
        <v>274</v>
      </c>
      <c r="E384" s="147" t="s">
        <v>1072</v>
      </c>
      <c r="F384" s="148" t="s">
        <v>1073</v>
      </c>
      <c r="G384" s="149" t="s">
        <v>338</v>
      </c>
      <c r="H384" s="150">
        <v>9</v>
      </c>
      <c r="I384" s="151"/>
      <c r="J384" s="152">
        <f>ROUND(I384*H384,2)</f>
        <v>0</v>
      </c>
      <c r="K384" s="153"/>
      <c r="L384" s="28"/>
      <c r="M384" s="154" t="s">
        <v>1</v>
      </c>
      <c r="N384" s="115" t="s">
        <v>38</v>
      </c>
      <c r="P384" s="155">
        <f>O384*H384</f>
        <v>0</v>
      </c>
      <c r="Q384" s="155">
        <v>0</v>
      </c>
      <c r="R384" s="155">
        <f>Q384*H384</f>
        <v>0</v>
      </c>
      <c r="S384" s="155">
        <v>0</v>
      </c>
      <c r="T384" s="156">
        <f>S384*H384</f>
        <v>0</v>
      </c>
      <c r="AR384" s="157" t="s">
        <v>348</v>
      </c>
      <c r="AT384" s="157" t="s">
        <v>274</v>
      </c>
      <c r="AU384" s="157" t="s">
        <v>272</v>
      </c>
      <c r="AY384" s="13" t="s">
        <v>271</v>
      </c>
      <c r="BE384" s="158">
        <f>IF(N384="základní",J384,0)</f>
        <v>0</v>
      </c>
      <c r="BF384" s="158">
        <f>IF(N384="snížená",J384,0)</f>
        <v>0</v>
      </c>
      <c r="BG384" s="158">
        <f>IF(N384="zákl. přenesená",J384,0)</f>
        <v>0</v>
      </c>
      <c r="BH384" s="158">
        <f>IF(N384="sníž. přenesená",J384,0)</f>
        <v>0</v>
      </c>
      <c r="BI384" s="158">
        <f>IF(N384="nulová",J384,0)</f>
        <v>0</v>
      </c>
      <c r="BJ384" s="13" t="s">
        <v>80</v>
      </c>
      <c r="BK384" s="158">
        <f>ROUND(I384*H384,2)</f>
        <v>0</v>
      </c>
      <c r="BL384" s="13" t="s">
        <v>348</v>
      </c>
      <c r="BM384" s="157" t="s">
        <v>1074</v>
      </c>
    </row>
    <row r="385" spans="2:65" s="1" customFormat="1" ht="57.6">
      <c r="B385" s="28"/>
      <c r="D385" s="159" t="s">
        <v>280</v>
      </c>
      <c r="F385" s="160" t="s">
        <v>1075</v>
      </c>
      <c r="I385" s="119"/>
      <c r="L385" s="28"/>
      <c r="M385" s="161"/>
      <c r="T385" s="52"/>
      <c r="AT385" s="13" t="s">
        <v>280</v>
      </c>
      <c r="AU385" s="13" t="s">
        <v>272</v>
      </c>
    </row>
    <row r="386" spans="2:65" s="1" customFormat="1" ht="66.75" customHeight="1">
      <c r="B386" s="28"/>
      <c r="C386" s="162" t="s">
        <v>1076</v>
      </c>
      <c r="D386" s="162" t="s">
        <v>335</v>
      </c>
      <c r="E386" s="163" t="s">
        <v>1077</v>
      </c>
      <c r="F386" s="164" t="s">
        <v>1078</v>
      </c>
      <c r="G386" s="165" t="s">
        <v>338</v>
      </c>
      <c r="H386" s="166">
        <v>9</v>
      </c>
      <c r="I386" s="167"/>
      <c r="J386" s="168">
        <f>ROUND(I386*H386,2)</f>
        <v>0</v>
      </c>
      <c r="K386" s="169"/>
      <c r="L386" s="170"/>
      <c r="M386" s="171" t="s">
        <v>1</v>
      </c>
      <c r="N386" s="172" t="s">
        <v>38</v>
      </c>
      <c r="P386" s="155">
        <f>O386*H386</f>
        <v>0</v>
      </c>
      <c r="Q386" s="155">
        <v>2.5500000000000002E-3</v>
      </c>
      <c r="R386" s="155">
        <f>Q386*H386</f>
        <v>2.2950000000000002E-2</v>
      </c>
      <c r="S386" s="155">
        <v>0</v>
      </c>
      <c r="T386" s="156">
        <f>S386*H386</f>
        <v>0</v>
      </c>
      <c r="AR386" s="157" t="s">
        <v>373</v>
      </c>
      <c r="AT386" s="157" t="s">
        <v>335</v>
      </c>
      <c r="AU386" s="157" t="s">
        <v>272</v>
      </c>
      <c r="AY386" s="13" t="s">
        <v>271</v>
      </c>
      <c r="BE386" s="158">
        <f>IF(N386="základní",J386,0)</f>
        <v>0</v>
      </c>
      <c r="BF386" s="158">
        <f>IF(N386="snížená",J386,0)</f>
        <v>0</v>
      </c>
      <c r="BG386" s="158">
        <f>IF(N386="zákl. přenesená",J386,0)</f>
        <v>0</v>
      </c>
      <c r="BH386" s="158">
        <f>IF(N386="sníž. přenesená",J386,0)</f>
        <v>0</v>
      </c>
      <c r="BI386" s="158">
        <f>IF(N386="nulová",J386,0)</f>
        <v>0</v>
      </c>
      <c r="BJ386" s="13" t="s">
        <v>80</v>
      </c>
      <c r="BK386" s="158">
        <f>ROUND(I386*H386,2)</f>
        <v>0</v>
      </c>
      <c r="BL386" s="13" t="s">
        <v>348</v>
      </c>
      <c r="BM386" s="157" t="s">
        <v>1079</v>
      </c>
    </row>
    <row r="387" spans="2:65" s="1" customFormat="1" ht="115.2">
      <c r="B387" s="28"/>
      <c r="D387" s="159" t="s">
        <v>280</v>
      </c>
      <c r="F387" s="160" t="s">
        <v>1080</v>
      </c>
      <c r="I387" s="119"/>
      <c r="L387" s="28"/>
      <c r="M387" s="161"/>
      <c r="T387" s="52"/>
      <c r="AT387" s="13" t="s">
        <v>280</v>
      </c>
      <c r="AU387" s="13" t="s">
        <v>272</v>
      </c>
    </row>
    <row r="388" spans="2:65" s="1" customFormat="1" ht="24.15" customHeight="1">
      <c r="B388" s="28"/>
      <c r="C388" s="146" t="s">
        <v>1081</v>
      </c>
      <c r="D388" s="146" t="s">
        <v>274</v>
      </c>
      <c r="E388" s="147" t="s">
        <v>1082</v>
      </c>
      <c r="F388" s="148" t="s">
        <v>1083</v>
      </c>
      <c r="G388" s="149" t="s">
        <v>338</v>
      </c>
      <c r="H388" s="150">
        <v>9</v>
      </c>
      <c r="I388" s="151"/>
      <c r="J388" s="152">
        <f>ROUND(I388*H388,2)</f>
        <v>0</v>
      </c>
      <c r="K388" s="153"/>
      <c r="L388" s="28"/>
      <c r="M388" s="154" t="s">
        <v>1</v>
      </c>
      <c r="N388" s="115" t="s">
        <v>38</v>
      </c>
      <c r="P388" s="155">
        <f>O388*H388</f>
        <v>0</v>
      </c>
      <c r="Q388" s="155">
        <v>0</v>
      </c>
      <c r="R388" s="155">
        <f>Q388*H388</f>
        <v>0</v>
      </c>
      <c r="S388" s="155">
        <v>0</v>
      </c>
      <c r="T388" s="156">
        <f>S388*H388</f>
        <v>0</v>
      </c>
      <c r="AR388" s="157" t="s">
        <v>348</v>
      </c>
      <c r="AT388" s="157" t="s">
        <v>274</v>
      </c>
      <c r="AU388" s="157" t="s">
        <v>272</v>
      </c>
      <c r="AY388" s="13" t="s">
        <v>271</v>
      </c>
      <c r="BE388" s="158">
        <f>IF(N388="základní",J388,0)</f>
        <v>0</v>
      </c>
      <c r="BF388" s="158">
        <f>IF(N388="snížená",J388,0)</f>
        <v>0</v>
      </c>
      <c r="BG388" s="158">
        <f>IF(N388="zákl. přenesená",J388,0)</f>
        <v>0</v>
      </c>
      <c r="BH388" s="158">
        <f>IF(N388="sníž. přenesená",J388,0)</f>
        <v>0</v>
      </c>
      <c r="BI388" s="158">
        <f>IF(N388="nulová",J388,0)</f>
        <v>0</v>
      </c>
      <c r="BJ388" s="13" t="s">
        <v>80</v>
      </c>
      <c r="BK388" s="158">
        <f>ROUND(I388*H388,2)</f>
        <v>0</v>
      </c>
      <c r="BL388" s="13" t="s">
        <v>348</v>
      </c>
      <c r="BM388" s="157" t="s">
        <v>1084</v>
      </c>
    </row>
    <row r="389" spans="2:65" s="1" customFormat="1" ht="38.4">
      <c r="B389" s="28"/>
      <c r="D389" s="159" t="s">
        <v>280</v>
      </c>
      <c r="F389" s="160" t="s">
        <v>1085</v>
      </c>
      <c r="I389" s="119"/>
      <c r="L389" s="28"/>
      <c r="M389" s="161"/>
      <c r="T389" s="52"/>
      <c r="AT389" s="13" t="s">
        <v>280</v>
      </c>
      <c r="AU389" s="13" t="s">
        <v>272</v>
      </c>
    </row>
    <row r="390" spans="2:65" s="1" customFormat="1" ht="24.15" customHeight="1">
      <c r="B390" s="28"/>
      <c r="C390" s="162" t="s">
        <v>1086</v>
      </c>
      <c r="D390" s="162" t="s">
        <v>335</v>
      </c>
      <c r="E390" s="163" t="s">
        <v>1087</v>
      </c>
      <c r="F390" s="164" t="s">
        <v>1088</v>
      </c>
      <c r="G390" s="165" t="s">
        <v>338</v>
      </c>
      <c r="H390" s="166">
        <v>9</v>
      </c>
      <c r="I390" s="167"/>
      <c r="J390" s="168">
        <f>ROUND(I390*H390,2)</f>
        <v>0</v>
      </c>
      <c r="K390" s="169"/>
      <c r="L390" s="170"/>
      <c r="M390" s="171" t="s">
        <v>1</v>
      </c>
      <c r="N390" s="172" t="s">
        <v>38</v>
      </c>
      <c r="P390" s="155">
        <f>O390*H390</f>
        <v>0</v>
      </c>
      <c r="Q390" s="155">
        <v>1.4999999999999999E-4</v>
      </c>
      <c r="R390" s="155">
        <f>Q390*H390</f>
        <v>1.3499999999999999E-3</v>
      </c>
      <c r="S390" s="155">
        <v>0</v>
      </c>
      <c r="T390" s="156">
        <f>S390*H390</f>
        <v>0</v>
      </c>
      <c r="AR390" s="157" t="s">
        <v>373</v>
      </c>
      <c r="AT390" s="157" t="s">
        <v>335</v>
      </c>
      <c r="AU390" s="157" t="s">
        <v>272</v>
      </c>
      <c r="AY390" s="13" t="s">
        <v>271</v>
      </c>
      <c r="BE390" s="158">
        <f>IF(N390="základní",J390,0)</f>
        <v>0</v>
      </c>
      <c r="BF390" s="158">
        <f>IF(N390="snížená",J390,0)</f>
        <v>0</v>
      </c>
      <c r="BG390" s="158">
        <f>IF(N390="zákl. přenesená",J390,0)</f>
        <v>0</v>
      </c>
      <c r="BH390" s="158">
        <f>IF(N390="sníž. přenesená",J390,0)</f>
        <v>0</v>
      </c>
      <c r="BI390" s="158">
        <f>IF(N390="nulová",J390,0)</f>
        <v>0</v>
      </c>
      <c r="BJ390" s="13" t="s">
        <v>80</v>
      </c>
      <c r="BK390" s="158">
        <f>ROUND(I390*H390,2)</f>
        <v>0</v>
      </c>
      <c r="BL390" s="13" t="s">
        <v>348</v>
      </c>
      <c r="BM390" s="157" t="s">
        <v>1089</v>
      </c>
    </row>
    <row r="391" spans="2:65" s="1" customFormat="1" ht="19.2">
      <c r="B391" s="28"/>
      <c r="D391" s="159" t="s">
        <v>280</v>
      </c>
      <c r="F391" s="160" t="s">
        <v>1088</v>
      </c>
      <c r="I391" s="119"/>
      <c r="L391" s="28"/>
      <c r="M391" s="161"/>
      <c r="T391" s="52"/>
      <c r="AT391" s="13" t="s">
        <v>280</v>
      </c>
      <c r="AU391" s="13" t="s">
        <v>272</v>
      </c>
    </row>
    <row r="392" spans="2:65" s="1" customFormat="1" ht="24.15" customHeight="1">
      <c r="B392" s="28"/>
      <c r="C392" s="146" t="s">
        <v>1090</v>
      </c>
      <c r="D392" s="146" t="s">
        <v>274</v>
      </c>
      <c r="E392" s="147" t="s">
        <v>1091</v>
      </c>
      <c r="F392" s="148" t="s">
        <v>1092</v>
      </c>
      <c r="G392" s="149" t="s">
        <v>338</v>
      </c>
      <c r="H392" s="150">
        <v>2</v>
      </c>
      <c r="I392" s="151"/>
      <c r="J392" s="152">
        <f>ROUND(I392*H392,2)</f>
        <v>0</v>
      </c>
      <c r="K392" s="153"/>
      <c r="L392" s="28"/>
      <c r="M392" s="154" t="s">
        <v>1</v>
      </c>
      <c r="N392" s="115" t="s">
        <v>38</v>
      </c>
      <c r="P392" s="155">
        <f>O392*H392</f>
        <v>0</v>
      </c>
      <c r="Q392" s="155">
        <v>0</v>
      </c>
      <c r="R392" s="155">
        <f>Q392*H392</f>
        <v>0</v>
      </c>
      <c r="S392" s="155">
        <v>0</v>
      </c>
      <c r="T392" s="156">
        <f>S392*H392</f>
        <v>0</v>
      </c>
      <c r="AR392" s="157" t="s">
        <v>348</v>
      </c>
      <c r="AT392" s="157" t="s">
        <v>274</v>
      </c>
      <c r="AU392" s="157" t="s">
        <v>272</v>
      </c>
      <c r="AY392" s="13" t="s">
        <v>271</v>
      </c>
      <c r="BE392" s="158">
        <f>IF(N392="základní",J392,0)</f>
        <v>0</v>
      </c>
      <c r="BF392" s="158">
        <f>IF(N392="snížená",J392,0)</f>
        <v>0</v>
      </c>
      <c r="BG392" s="158">
        <f>IF(N392="zákl. přenesená",J392,0)</f>
        <v>0</v>
      </c>
      <c r="BH392" s="158">
        <f>IF(N392="sníž. přenesená",J392,0)</f>
        <v>0</v>
      </c>
      <c r="BI392" s="158">
        <f>IF(N392="nulová",J392,0)</f>
        <v>0</v>
      </c>
      <c r="BJ392" s="13" t="s">
        <v>80</v>
      </c>
      <c r="BK392" s="158">
        <f>ROUND(I392*H392,2)</f>
        <v>0</v>
      </c>
      <c r="BL392" s="13" t="s">
        <v>348</v>
      </c>
      <c r="BM392" s="157" t="s">
        <v>1093</v>
      </c>
    </row>
    <row r="393" spans="2:65" s="1" customFormat="1" ht="28.8">
      <c r="B393" s="28"/>
      <c r="D393" s="159" t="s">
        <v>280</v>
      </c>
      <c r="F393" s="160" t="s">
        <v>1094</v>
      </c>
      <c r="I393" s="119"/>
      <c r="L393" s="28"/>
      <c r="M393" s="161"/>
      <c r="T393" s="52"/>
      <c r="AT393" s="13" t="s">
        <v>280</v>
      </c>
      <c r="AU393" s="13" t="s">
        <v>272</v>
      </c>
    </row>
    <row r="394" spans="2:65" s="1" customFormat="1" ht="21.75" customHeight="1">
      <c r="B394" s="28"/>
      <c r="C394" s="162" t="s">
        <v>1095</v>
      </c>
      <c r="D394" s="162" t="s">
        <v>335</v>
      </c>
      <c r="E394" s="163" t="s">
        <v>1096</v>
      </c>
      <c r="F394" s="164" t="s">
        <v>1097</v>
      </c>
      <c r="G394" s="165" t="s">
        <v>338</v>
      </c>
      <c r="H394" s="166">
        <v>2</v>
      </c>
      <c r="I394" s="167"/>
      <c r="J394" s="168">
        <f>ROUND(I394*H394,2)</f>
        <v>0</v>
      </c>
      <c r="K394" s="169"/>
      <c r="L394" s="170"/>
      <c r="M394" s="171" t="s">
        <v>1</v>
      </c>
      <c r="N394" s="172" t="s">
        <v>38</v>
      </c>
      <c r="P394" s="155">
        <f>O394*H394</f>
        <v>0</v>
      </c>
      <c r="Q394" s="155">
        <v>4.0000000000000003E-5</v>
      </c>
      <c r="R394" s="155">
        <f>Q394*H394</f>
        <v>8.0000000000000007E-5</v>
      </c>
      <c r="S394" s="155">
        <v>0</v>
      </c>
      <c r="T394" s="156">
        <f>S394*H394</f>
        <v>0</v>
      </c>
      <c r="AR394" s="157" t="s">
        <v>373</v>
      </c>
      <c r="AT394" s="157" t="s">
        <v>335</v>
      </c>
      <c r="AU394" s="157" t="s">
        <v>272</v>
      </c>
      <c r="AY394" s="13" t="s">
        <v>271</v>
      </c>
      <c r="BE394" s="158">
        <f>IF(N394="základní",J394,0)</f>
        <v>0</v>
      </c>
      <c r="BF394" s="158">
        <f>IF(N394="snížená",J394,0)</f>
        <v>0</v>
      </c>
      <c r="BG394" s="158">
        <f>IF(N394="zákl. přenesená",J394,0)</f>
        <v>0</v>
      </c>
      <c r="BH394" s="158">
        <f>IF(N394="sníž. přenesená",J394,0)</f>
        <v>0</v>
      </c>
      <c r="BI394" s="158">
        <f>IF(N394="nulová",J394,0)</f>
        <v>0</v>
      </c>
      <c r="BJ394" s="13" t="s">
        <v>80</v>
      </c>
      <c r="BK394" s="158">
        <f>ROUND(I394*H394,2)</f>
        <v>0</v>
      </c>
      <c r="BL394" s="13" t="s">
        <v>348</v>
      </c>
      <c r="BM394" s="157" t="s">
        <v>1098</v>
      </c>
    </row>
    <row r="395" spans="2:65" s="1" customFormat="1" ht="10.199999999999999">
      <c r="B395" s="28"/>
      <c r="D395" s="159" t="s">
        <v>280</v>
      </c>
      <c r="F395" s="160" t="s">
        <v>1097</v>
      </c>
      <c r="I395" s="119"/>
      <c r="L395" s="28"/>
      <c r="M395" s="161"/>
      <c r="T395" s="52"/>
      <c r="AT395" s="13" t="s">
        <v>280</v>
      </c>
      <c r="AU395" s="13" t="s">
        <v>272</v>
      </c>
    </row>
    <row r="396" spans="2:65" s="1" customFormat="1" ht="24.15" customHeight="1">
      <c r="B396" s="28"/>
      <c r="C396" s="162" t="s">
        <v>1099</v>
      </c>
      <c r="D396" s="162" t="s">
        <v>335</v>
      </c>
      <c r="E396" s="163" t="s">
        <v>1100</v>
      </c>
      <c r="F396" s="164" t="s">
        <v>1101</v>
      </c>
      <c r="G396" s="165" t="s">
        <v>338</v>
      </c>
      <c r="H396" s="166">
        <v>1</v>
      </c>
      <c r="I396" s="167"/>
      <c r="J396" s="168">
        <f>ROUND(I396*H396,2)</f>
        <v>0</v>
      </c>
      <c r="K396" s="169"/>
      <c r="L396" s="170"/>
      <c r="M396" s="171" t="s">
        <v>1</v>
      </c>
      <c r="N396" s="172" t="s">
        <v>38</v>
      </c>
      <c r="P396" s="155">
        <f>O396*H396</f>
        <v>0</v>
      </c>
      <c r="Q396" s="155">
        <v>2.0000000000000002E-5</v>
      </c>
      <c r="R396" s="155">
        <f>Q396*H396</f>
        <v>2.0000000000000002E-5</v>
      </c>
      <c r="S396" s="155">
        <v>0</v>
      </c>
      <c r="T396" s="156">
        <f>S396*H396</f>
        <v>0</v>
      </c>
      <c r="AR396" s="157" t="s">
        <v>373</v>
      </c>
      <c r="AT396" s="157" t="s">
        <v>335</v>
      </c>
      <c r="AU396" s="157" t="s">
        <v>272</v>
      </c>
      <c r="AY396" s="13" t="s">
        <v>271</v>
      </c>
      <c r="BE396" s="158">
        <f>IF(N396="základní",J396,0)</f>
        <v>0</v>
      </c>
      <c r="BF396" s="158">
        <f>IF(N396="snížená",J396,0)</f>
        <v>0</v>
      </c>
      <c r="BG396" s="158">
        <f>IF(N396="zákl. přenesená",J396,0)</f>
        <v>0</v>
      </c>
      <c r="BH396" s="158">
        <f>IF(N396="sníž. přenesená",J396,0)</f>
        <v>0</v>
      </c>
      <c r="BI396" s="158">
        <f>IF(N396="nulová",J396,0)</f>
        <v>0</v>
      </c>
      <c r="BJ396" s="13" t="s">
        <v>80</v>
      </c>
      <c r="BK396" s="158">
        <f>ROUND(I396*H396,2)</f>
        <v>0</v>
      </c>
      <c r="BL396" s="13" t="s">
        <v>348</v>
      </c>
      <c r="BM396" s="157" t="s">
        <v>1102</v>
      </c>
    </row>
    <row r="397" spans="2:65" s="1" customFormat="1" ht="10.199999999999999">
      <c r="B397" s="28"/>
      <c r="D397" s="159" t="s">
        <v>280</v>
      </c>
      <c r="F397" s="160" t="s">
        <v>1101</v>
      </c>
      <c r="I397" s="119"/>
      <c r="L397" s="28"/>
      <c r="M397" s="161"/>
      <c r="T397" s="52"/>
      <c r="AT397" s="13" t="s">
        <v>280</v>
      </c>
      <c r="AU397" s="13" t="s">
        <v>272</v>
      </c>
    </row>
    <row r="398" spans="2:65" s="1" customFormat="1" ht="24.15" customHeight="1">
      <c r="B398" s="28"/>
      <c r="C398" s="146" t="s">
        <v>1103</v>
      </c>
      <c r="D398" s="146" t="s">
        <v>274</v>
      </c>
      <c r="E398" s="147" t="s">
        <v>1104</v>
      </c>
      <c r="F398" s="148" t="s">
        <v>1105</v>
      </c>
      <c r="G398" s="149" t="s">
        <v>412</v>
      </c>
      <c r="H398" s="150">
        <v>100</v>
      </c>
      <c r="I398" s="151"/>
      <c r="J398" s="152">
        <f>ROUND(I398*H398,2)</f>
        <v>0</v>
      </c>
      <c r="K398" s="153"/>
      <c r="L398" s="28"/>
      <c r="M398" s="154" t="s">
        <v>1</v>
      </c>
      <c r="N398" s="115" t="s">
        <v>38</v>
      </c>
      <c r="P398" s="155">
        <f>O398*H398</f>
        <v>0</v>
      </c>
      <c r="Q398" s="155">
        <v>0</v>
      </c>
      <c r="R398" s="155">
        <f>Q398*H398</f>
        <v>0</v>
      </c>
      <c r="S398" s="155">
        <v>0</v>
      </c>
      <c r="T398" s="156">
        <f>S398*H398</f>
        <v>0</v>
      </c>
      <c r="AR398" s="157" t="s">
        <v>348</v>
      </c>
      <c r="AT398" s="157" t="s">
        <v>274</v>
      </c>
      <c r="AU398" s="157" t="s">
        <v>272</v>
      </c>
      <c r="AY398" s="13" t="s">
        <v>271</v>
      </c>
      <c r="BE398" s="158">
        <f>IF(N398="základní",J398,0)</f>
        <v>0</v>
      </c>
      <c r="BF398" s="158">
        <f>IF(N398="snížená",J398,0)</f>
        <v>0</v>
      </c>
      <c r="BG398" s="158">
        <f>IF(N398="zákl. přenesená",J398,0)</f>
        <v>0</v>
      </c>
      <c r="BH398" s="158">
        <f>IF(N398="sníž. přenesená",J398,0)</f>
        <v>0</v>
      </c>
      <c r="BI398" s="158">
        <f>IF(N398="nulová",J398,0)</f>
        <v>0</v>
      </c>
      <c r="BJ398" s="13" t="s">
        <v>80</v>
      </c>
      <c r="BK398" s="158">
        <f>ROUND(I398*H398,2)</f>
        <v>0</v>
      </c>
      <c r="BL398" s="13" t="s">
        <v>348</v>
      </c>
      <c r="BM398" s="157" t="s">
        <v>1106</v>
      </c>
    </row>
    <row r="399" spans="2:65" s="1" customFormat="1" ht="28.8">
      <c r="B399" s="28"/>
      <c r="D399" s="159" t="s">
        <v>280</v>
      </c>
      <c r="F399" s="160" t="s">
        <v>1107</v>
      </c>
      <c r="I399" s="119"/>
      <c r="L399" s="28"/>
      <c r="M399" s="161"/>
      <c r="T399" s="52"/>
      <c r="AT399" s="13" t="s">
        <v>280</v>
      </c>
      <c r="AU399" s="13" t="s">
        <v>272</v>
      </c>
    </row>
    <row r="400" spans="2:65" s="1" customFormat="1" ht="24.15" customHeight="1">
      <c r="B400" s="28"/>
      <c r="C400" s="162" t="s">
        <v>1108</v>
      </c>
      <c r="D400" s="162" t="s">
        <v>335</v>
      </c>
      <c r="E400" s="163" t="s">
        <v>1109</v>
      </c>
      <c r="F400" s="164" t="s">
        <v>1110</v>
      </c>
      <c r="G400" s="165" t="s">
        <v>412</v>
      </c>
      <c r="H400" s="166">
        <v>100</v>
      </c>
      <c r="I400" s="167"/>
      <c r="J400" s="168">
        <f>ROUND(I400*H400,2)</f>
        <v>0</v>
      </c>
      <c r="K400" s="169"/>
      <c r="L400" s="170"/>
      <c r="M400" s="171" t="s">
        <v>1</v>
      </c>
      <c r="N400" s="172" t="s">
        <v>38</v>
      </c>
      <c r="P400" s="155">
        <f>O400*H400</f>
        <v>0</v>
      </c>
      <c r="Q400" s="155">
        <v>1.2E-4</v>
      </c>
      <c r="R400" s="155">
        <f>Q400*H400</f>
        <v>1.2E-2</v>
      </c>
      <c r="S400" s="155">
        <v>0</v>
      </c>
      <c r="T400" s="156">
        <f>S400*H400</f>
        <v>0</v>
      </c>
      <c r="AR400" s="157" t="s">
        <v>373</v>
      </c>
      <c r="AT400" s="157" t="s">
        <v>335</v>
      </c>
      <c r="AU400" s="157" t="s">
        <v>272</v>
      </c>
      <c r="AY400" s="13" t="s">
        <v>271</v>
      </c>
      <c r="BE400" s="158">
        <f>IF(N400="základní",J400,0)</f>
        <v>0</v>
      </c>
      <c r="BF400" s="158">
        <f>IF(N400="snížená",J400,0)</f>
        <v>0</v>
      </c>
      <c r="BG400" s="158">
        <f>IF(N400="zákl. přenesená",J400,0)</f>
        <v>0</v>
      </c>
      <c r="BH400" s="158">
        <f>IF(N400="sníž. přenesená",J400,0)</f>
        <v>0</v>
      </c>
      <c r="BI400" s="158">
        <f>IF(N400="nulová",J400,0)</f>
        <v>0</v>
      </c>
      <c r="BJ400" s="13" t="s">
        <v>80</v>
      </c>
      <c r="BK400" s="158">
        <f>ROUND(I400*H400,2)</f>
        <v>0</v>
      </c>
      <c r="BL400" s="13" t="s">
        <v>348</v>
      </c>
      <c r="BM400" s="157" t="s">
        <v>1111</v>
      </c>
    </row>
    <row r="401" spans="2:65" s="1" customFormat="1" ht="19.2">
      <c r="B401" s="28"/>
      <c r="D401" s="159" t="s">
        <v>280</v>
      </c>
      <c r="F401" s="160" t="s">
        <v>1110</v>
      </c>
      <c r="I401" s="119"/>
      <c r="L401" s="28"/>
      <c r="M401" s="161"/>
      <c r="T401" s="52"/>
      <c r="AT401" s="13" t="s">
        <v>280</v>
      </c>
      <c r="AU401" s="13" t="s">
        <v>272</v>
      </c>
    </row>
    <row r="402" spans="2:65" s="1" customFormat="1" ht="24.15" customHeight="1">
      <c r="B402" s="28"/>
      <c r="C402" s="146" t="s">
        <v>1112</v>
      </c>
      <c r="D402" s="146" t="s">
        <v>274</v>
      </c>
      <c r="E402" s="147" t="s">
        <v>953</v>
      </c>
      <c r="F402" s="148" t="s">
        <v>954</v>
      </c>
      <c r="G402" s="149" t="s">
        <v>338</v>
      </c>
      <c r="H402" s="150">
        <v>25</v>
      </c>
      <c r="I402" s="151"/>
      <c r="J402" s="152">
        <f>ROUND(I402*H402,2)</f>
        <v>0</v>
      </c>
      <c r="K402" s="153"/>
      <c r="L402" s="28"/>
      <c r="M402" s="154" t="s">
        <v>1</v>
      </c>
      <c r="N402" s="115" t="s">
        <v>38</v>
      </c>
      <c r="P402" s="155">
        <f>O402*H402</f>
        <v>0</v>
      </c>
      <c r="Q402" s="155">
        <v>0</v>
      </c>
      <c r="R402" s="155">
        <f>Q402*H402</f>
        <v>0</v>
      </c>
      <c r="S402" s="155">
        <v>0</v>
      </c>
      <c r="T402" s="156">
        <f>S402*H402</f>
        <v>0</v>
      </c>
      <c r="AR402" s="157" t="s">
        <v>348</v>
      </c>
      <c r="AT402" s="157" t="s">
        <v>274</v>
      </c>
      <c r="AU402" s="157" t="s">
        <v>272</v>
      </c>
      <c r="AY402" s="13" t="s">
        <v>271</v>
      </c>
      <c r="BE402" s="158">
        <f>IF(N402="základní",J402,0)</f>
        <v>0</v>
      </c>
      <c r="BF402" s="158">
        <f>IF(N402="snížená",J402,0)</f>
        <v>0</v>
      </c>
      <c r="BG402" s="158">
        <f>IF(N402="zákl. přenesená",J402,0)</f>
        <v>0</v>
      </c>
      <c r="BH402" s="158">
        <f>IF(N402="sníž. přenesená",J402,0)</f>
        <v>0</v>
      </c>
      <c r="BI402" s="158">
        <f>IF(N402="nulová",J402,0)</f>
        <v>0</v>
      </c>
      <c r="BJ402" s="13" t="s">
        <v>80</v>
      </c>
      <c r="BK402" s="158">
        <f>ROUND(I402*H402,2)</f>
        <v>0</v>
      </c>
      <c r="BL402" s="13" t="s">
        <v>348</v>
      </c>
      <c r="BM402" s="157" t="s">
        <v>1113</v>
      </c>
    </row>
    <row r="403" spans="2:65" s="1" customFormat="1" ht="19.2">
      <c r="B403" s="28"/>
      <c r="D403" s="159" t="s">
        <v>280</v>
      </c>
      <c r="F403" s="160" t="s">
        <v>956</v>
      </c>
      <c r="I403" s="119"/>
      <c r="L403" s="28"/>
      <c r="M403" s="161"/>
      <c r="T403" s="52"/>
      <c r="AT403" s="13" t="s">
        <v>280</v>
      </c>
      <c r="AU403" s="13" t="s">
        <v>272</v>
      </c>
    </row>
    <row r="404" spans="2:65" s="1" customFormat="1" ht="16.5" customHeight="1">
      <c r="B404" s="28"/>
      <c r="C404" s="162" t="s">
        <v>1114</v>
      </c>
      <c r="D404" s="162" t="s">
        <v>335</v>
      </c>
      <c r="E404" s="163" t="s">
        <v>958</v>
      </c>
      <c r="F404" s="164" t="s">
        <v>959</v>
      </c>
      <c r="G404" s="165" t="s">
        <v>338</v>
      </c>
      <c r="H404" s="166">
        <v>25</v>
      </c>
      <c r="I404" s="167"/>
      <c r="J404" s="168">
        <f>ROUND(I404*H404,2)</f>
        <v>0</v>
      </c>
      <c r="K404" s="169"/>
      <c r="L404" s="170"/>
      <c r="M404" s="171" t="s">
        <v>1</v>
      </c>
      <c r="N404" s="172" t="s">
        <v>38</v>
      </c>
      <c r="P404" s="155">
        <f>O404*H404</f>
        <v>0</v>
      </c>
      <c r="Q404" s="155">
        <v>9.0000000000000006E-5</v>
      </c>
      <c r="R404" s="155">
        <f>Q404*H404</f>
        <v>2.2500000000000003E-3</v>
      </c>
      <c r="S404" s="155">
        <v>0</v>
      </c>
      <c r="T404" s="156">
        <f>S404*H404</f>
        <v>0</v>
      </c>
      <c r="AR404" s="157" t="s">
        <v>373</v>
      </c>
      <c r="AT404" s="157" t="s">
        <v>335</v>
      </c>
      <c r="AU404" s="157" t="s">
        <v>272</v>
      </c>
      <c r="AY404" s="13" t="s">
        <v>271</v>
      </c>
      <c r="BE404" s="158">
        <f>IF(N404="základní",J404,0)</f>
        <v>0</v>
      </c>
      <c r="BF404" s="158">
        <f>IF(N404="snížená",J404,0)</f>
        <v>0</v>
      </c>
      <c r="BG404" s="158">
        <f>IF(N404="zákl. přenesená",J404,0)</f>
        <v>0</v>
      </c>
      <c r="BH404" s="158">
        <f>IF(N404="sníž. přenesená",J404,0)</f>
        <v>0</v>
      </c>
      <c r="BI404" s="158">
        <f>IF(N404="nulová",J404,0)</f>
        <v>0</v>
      </c>
      <c r="BJ404" s="13" t="s">
        <v>80</v>
      </c>
      <c r="BK404" s="158">
        <f>ROUND(I404*H404,2)</f>
        <v>0</v>
      </c>
      <c r="BL404" s="13" t="s">
        <v>348</v>
      </c>
      <c r="BM404" s="157" t="s">
        <v>1115</v>
      </c>
    </row>
    <row r="405" spans="2:65" s="1" customFormat="1" ht="10.199999999999999">
      <c r="B405" s="28"/>
      <c r="D405" s="159" t="s">
        <v>280</v>
      </c>
      <c r="F405" s="160" t="s">
        <v>959</v>
      </c>
      <c r="I405" s="119"/>
      <c r="L405" s="28"/>
      <c r="M405" s="161"/>
      <c r="T405" s="52"/>
      <c r="AT405" s="13" t="s">
        <v>280</v>
      </c>
      <c r="AU405" s="13" t="s">
        <v>272</v>
      </c>
    </row>
    <row r="406" spans="2:65" s="1" customFormat="1" ht="24.15" customHeight="1">
      <c r="B406" s="28"/>
      <c r="C406" s="146" t="s">
        <v>1116</v>
      </c>
      <c r="D406" s="146" t="s">
        <v>274</v>
      </c>
      <c r="E406" s="147" t="s">
        <v>1117</v>
      </c>
      <c r="F406" s="148" t="s">
        <v>1118</v>
      </c>
      <c r="G406" s="149" t="s">
        <v>338</v>
      </c>
      <c r="H406" s="150">
        <v>14</v>
      </c>
      <c r="I406" s="151"/>
      <c r="J406" s="152">
        <f>ROUND(I406*H406,2)</f>
        <v>0</v>
      </c>
      <c r="K406" s="153"/>
      <c r="L406" s="28"/>
      <c r="M406" s="154" t="s">
        <v>1</v>
      </c>
      <c r="N406" s="115" t="s">
        <v>38</v>
      </c>
      <c r="P406" s="155">
        <f>O406*H406</f>
        <v>0</v>
      </c>
      <c r="Q406" s="155">
        <v>0</v>
      </c>
      <c r="R406" s="155">
        <f>Q406*H406</f>
        <v>0</v>
      </c>
      <c r="S406" s="155">
        <v>3.0000000000000001E-3</v>
      </c>
      <c r="T406" s="156">
        <f>S406*H406</f>
        <v>4.2000000000000003E-2</v>
      </c>
      <c r="AR406" s="157" t="s">
        <v>348</v>
      </c>
      <c r="AT406" s="157" t="s">
        <v>274</v>
      </c>
      <c r="AU406" s="157" t="s">
        <v>272</v>
      </c>
      <c r="AY406" s="13" t="s">
        <v>271</v>
      </c>
      <c r="BE406" s="158">
        <f>IF(N406="základní",J406,0)</f>
        <v>0</v>
      </c>
      <c r="BF406" s="158">
        <f>IF(N406="snížená",J406,0)</f>
        <v>0</v>
      </c>
      <c r="BG406" s="158">
        <f>IF(N406="zákl. přenesená",J406,0)</f>
        <v>0</v>
      </c>
      <c r="BH406" s="158">
        <f>IF(N406="sníž. přenesená",J406,0)</f>
        <v>0</v>
      </c>
      <c r="BI406" s="158">
        <f>IF(N406="nulová",J406,0)</f>
        <v>0</v>
      </c>
      <c r="BJ406" s="13" t="s">
        <v>80</v>
      </c>
      <c r="BK406" s="158">
        <f>ROUND(I406*H406,2)</f>
        <v>0</v>
      </c>
      <c r="BL406" s="13" t="s">
        <v>348</v>
      </c>
      <c r="BM406" s="157" t="s">
        <v>1119</v>
      </c>
    </row>
    <row r="407" spans="2:65" s="1" customFormat="1" ht="48">
      <c r="B407" s="28"/>
      <c r="D407" s="159" t="s">
        <v>280</v>
      </c>
      <c r="F407" s="160" t="s">
        <v>1120</v>
      </c>
      <c r="I407" s="119"/>
      <c r="L407" s="28"/>
      <c r="M407" s="161"/>
      <c r="T407" s="52"/>
      <c r="AT407" s="13" t="s">
        <v>280</v>
      </c>
      <c r="AU407" s="13" t="s">
        <v>272</v>
      </c>
    </row>
    <row r="408" spans="2:65" s="11" customFormat="1" ht="20.85" customHeight="1">
      <c r="B408" s="134"/>
      <c r="D408" s="135" t="s">
        <v>72</v>
      </c>
      <c r="E408" s="144" t="s">
        <v>1121</v>
      </c>
      <c r="F408" s="144" t="s">
        <v>1122</v>
      </c>
      <c r="I408" s="137"/>
      <c r="J408" s="145">
        <f>BK408</f>
        <v>0</v>
      </c>
      <c r="L408" s="134"/>
      <c r="M408" s="139"/>
      <c r="P408" s="140">
        <f>SUM(P409:P432)</f>
        <v>0</v>
      </c>
      <c r="R408" s="140">
        <f>SUM(R409:R432)</f>
        <v>1.12E-2</v>
      </c>
      <c r="T408" s="141">
        <f>SUM(T409:T432)</f>
        <v>0</v>
      </c>
      <c r="AR408" s="135" t="s">
        <v>82</v>
      </c>
      <c r="AT408" s="142" t="s">
        <v>72</v>
      </c>
      <c r="AU408" s="142" t="s">
        <v>82</v>
      </c>
      <c r="AY408" s="135" t="s">
        <v>271</v>
      </c>
      <c r="BK408" s="143">
        <f>SUM(BK409:BK432)</f>
        <v>0</v>
      </c>
    </row>
    <row r="409" spans="2:65" s="1" customFormat="1" ht="33" customHeight="1">
      <c r="B409" s="28"/>
      <c r="C409" s="146" t="s">
        <v>1123</v>
      </c>
      <c r="D409" s="146" t="s">
        <v>274</v>
      </c>
      <c r="E409" s="147" t="s">
        <v>725</v>
      </c>
      <c r="F409" s="148" t="s">
        <v>726</v>
      </c>
      <c r="G409" s="149" t="s">
        <v>338</v>
      </c>
      <c r="H409" s="150">
        <v>1</v>
      </c>
      <c r="I409" s="151"/>
      <c r="J409" s="152">
        <f>ROUND(I409*H409,2)</f>
        <v>0</v>
      </c>
      <c r="K409" s="153"/>
      <c r="L409" s="28"/>
      <c r="M409" s="154" t="s">
        <v>1</v>
      </c>
      <c r="N409" s="115" t="s">
        <v>38</v>
      </c>
      <c r="P409" s="155">
        <f>O409*H409</f>
        <v>0</v>
      </c>
      <c r="Q409" s="155">
        <v>0</v>
      </c>
      <c r="R409" s="155">
        <f>Q409*H409</f>
        <v>0</v>
      </c>
      <c r="S409" s="155">
        <v>0</v>
      </c>
      <c r="T409" s="156">
        <f>S409*H409</f>
        <v>0</v>
      </c>
      <c r="AR409" s="157" t="s">
        <v>348</v>
      </c>
      <c r="AT409" s="157" t="s">
        <v>274</v>
      </c>
      <c r="AU409" s="157" t="s">
        <v>272</v>
      </c>
      <c r="AY409" s="13" t="s">
        <v>271</v>
      </c>
      <c r="BE409" s="158">
        <f>IF(N409="základní",J409,0)</f>
        <v>0</v>
      </c>
      <c r="BF409" s="158">
        <f>IF(N409="snížená",J409,0)</f>
        <v>0</v>
      </c>
      <c r="BG409" s="158">
        <f>IF(N409="zákl. přenesená",J409,0)</f>
        <v>0</v>
      </c>
      <c r="BH409" s="158">
        <f>IF(N409="sníž. přenesená",J409,0)</f>
        <v>0</v>
      </c>
      <c r="BI409" s="158">
        <f>IF(N409="nulová",J409,0)</f>
        <v>0</v>
      </c>
      <c r="BJ409" s="13" t="s">
        <v>80</v>
      </c>
      <c r="BK409" s="158">
        <f>ROUND(I409*H409,2)</f>
        <v>0</v>
      </c>
      <c r="BL409" s="13" t="s">
        <v>348</v>
      </c>
      <c r="BM409" s="157" t="s">
        <v>1124</v>
      </c>
    </row>
    <row r="410" spans="2:65" s="1" customFormat="1" ht="19.2">
      <c r="B410" s="28"/>
      <c r="D410" s="159" t="s">
        <v>280</v>
      </c>
      <c r="F410" s="160" t="s">
        <v>726</v>
      </c>
      <c r="I410" s="119"/>
      <c r="L410" s="28"/>
      <c r="M410" s="161"/>
      <c r="T410" s="52"/>
      <c r="AT410" s="13" t="s">
        <v>280</v>
      </c>
      <c r="AU410" s="13" t="s">
        <v>272</v>
      </c>
    </row>
    <row r="411" spans="2:65" s="1" customFormat="1" ht="24.15" customHeight="1">
      <c r="B411" s="28"/>
      <c r="C411" s="162" t="s">
        <v>1125</v>
      </c>
      <c r="D411" s="162" t="s">
        <v>335</v>
      </c>
      <c r="E411" s="163" t="s">
        <v>1066</v>
      </c>
      <c r="F411" s="164" t="s">
        <v>1067</v>
      </c>
      <c r="G411" s="165" t="s">
        <v>338</v>
      </c>
      <c r="H411" s="166">
        <v>1</v>
      </c>
      <c r="I411" s="167"/>
      <c r="J411" s="168">
        <f>ROUND(I411*H411,2)</f>
        <v>0</v>
      </c>
      <c r="K411" s="169"/>
      <c r="L411" s="170"/>
      <c r="M411" s="171" t="s">
        <v>1</v>
      </c>
      <c r="N411" s="172" t="s">
        <v>38</v>
      </c>
      <c r="P411" s="155">
        <f>O411*H411</f>
        <v>0</v>
      </c>
      <c r="Q411" s="155">
        <v>0</v>
      </c>
      <c r="R411" s="155">
        <f>Q411*H411</f>
        <v>0</v>
      </c>
      <c r="S411" s="155">
        <v>0</v>
      </c>
      <c r="T411" s="156">
        <f>S411*H411</f>
        <v>0</v>
      </c>
      <c r="AR411" s="157" t="s">
        <v>373</v>
      </c>
      <c r="AT411" s="157" t="s">
        <v>335</v>
      </c>
      <c r="AU411" s="157" t="s">
        <v>272</v>
      </c>
      <c r="AY411" s="13" t="s">
        <v>271</v>
      </c>
      <c r="BE411" s="158">
        <f>IF(N411="základní",J411,0)</f>
        <v>0</v>
      </c>
      <c r="BF411" s="158">
        <f>IF(N411="snížená",J411,0)</f>
        <v>0</v>
      </c>
      <c r="BG411" s="158">
        <f>IF(N411="zákl. přenesená",J411,0)</f>
        <v>0</v>
      </c>
      <c r="BH411" s="158">
        <f>IF(N411="sníž. přenesená",J411,0)</f>
        <v>0</v>
      </c>
      <c r="BI411" s="158">
        <f>IF(N411="nulová",J411,0)</f>
        <v>0</v>
      </c>
      <c r="BJ411" s="13" t="s">
        <v>80</v>
      </c>
      <c r="BK411" s="158">
        <f>ROUND(I411*H411,2)</f>
        <v>0</v>
      </c>
      <c r="BL411" s="13" t="s">
        <v>348</v>
      </c>
      <c r="BM411" s="157" t="s">
        <v>1126</v>
      </c>
    </row>
    <row r="412" spans="2:65" s="1" customFormat="1" ht="19.2">
      <c r="B412" s="28"/>
      <c r="D412" s="159" t="s">
        <v>280</v>
      </c>
      <c r="F412" s="160" t="s">
        <v>1067</v>
      </c>
      <c r="I412" s="119"/>
      <c r="L412" s="28"/>
      <c r="M412" s="161"/>
      <c r="T412" s="52"/>
      <c r="AT412" s="13" t="s">
        <v>280</v>
      </c>
      <c r="AU412" s="13" t="s">
        <v>272</v>
      </c>
    </row>
    <row r="413" spans="2:65" s="1" customFormat="1" ht="24.15" customHeight="1">
      <c r="B413" s="28"/>
      <c r="C413" s="146" t="s">
        <v>1127</v>
      </c>
      <c r="D413" s="146" t="s">
        <v>274</v>
      </c>
      <c r="E413" s="147" t="s">
        <v>1128</v>
      </c>
      <c r="F413" s="148" t="s">
        <v>1129</v>
      </c>
      <c r="G413" s="149" t="s">
        <v>412</v>
      </c>
      <c r="H413" s="150">
        <v>55</v>
      </c>
      <c r="I413" s="151"/>
      <c r="J413" s="152">
        <f>ROUND(I413*H413,2)</f>
        <v>0</v>
      </c>
      <c r="K413" s="153"/>
      <c r="L413" s="28"/>
      <c r="M413" s="154" t="s">
        <v>1</v>
      </c>
      <c r="N413" s="115" t="s">
        <v>38</v>
      </c>
      <c r="P413" s="155">
        <f>O413*H413</f>
        <v>0</v>
      </c>
      <c r="Q413" s="155">
        <v>0</v>
      </c>
      <c r="R413" s="155">
        <f>Q413*H413</f>
        <v>0</v>
      </c>
      <c r="S413" s="155">
        <v>0</v>
      </c>
      <c r="T413" s="156">
        <f>S413*H413</f>
        <v>0</v>
      </c>
      <c r="AR413" s="157" t="s">
        <v>348</v>
      </c>
      <c r="AT413" s="157" t="s">
        <v>274</v>
      </c>
      <c r="AU413" s="157" t="s">
        <v>272</v>
      </c>
      <c r="AY413" s="13" t="s">
        <v>271</v>
      </c>
      <c r="BE413" s="158">
        <f>IF(N413="základní",J413,0)</f>
        <v>0</v>
      </c>
      <c r="BF413" s="158">
        <f>IF(N413="snížená",J413,0)</f>
        <v>0</v>
      </c>
      <c r="BG413" s="158">
        <f>IF(N413="zákl. přenesená",J413,0)</f>
        <v>0</v>
      </c>
      <c r="BH413" s="158">
        <f>IF(N413="sníž. přenesená",J413,0)</f>
        <v>0</v>
      </c>
      <c r="BI413" s="158">
        <f>IF(N413="nulová",J413,0)</f>
        <v>0</v>
      </c>
      <c r="BJ413" s="13" t="s">
        <v>80</v>
      </c>
      <c r="BK413" s="158">
        <f>ROUND(I413*H413,2)</f>
        <v>0</v>
      </c>
      <c r="BL413" s="13" t="s">
        <v>348</v>
      </c>
      <c r="BM413" s="157" t="s">
        <v>1130</v>
      </c>
    </row>
    <row r="414" spans="2:65" s="1" customFormat="1" ht="28.8">
      <c r="B414" s="28"/>
      <c r="D414" s="159" t="s">
        <v>280</v>
      </c>
      <c r="F414" s="160" t="s">
        <v>1131</v>
      </c>
      <c r="I414" s="119"/>
      <c r="L414" s="28"/>
      <c r="M414" s="161"/>
      <c r="T414" s="52"/>
      <c r="AT414" s="13" t="s">
        <v>280</v>
      </c>
      <c r="AU414" s="13" t="s">
        <v>272</v>
      </c>
    </row>
    <row r="415" spans="2:65" s="1" customFormat="1" ht="33" customHeight="1">
      <c r="B415" s="28"/>
      <c r="C415" s="162" t="s">
        <v>1132</v>
      </c>
      <c r="D415" s="162" t="s">
        <v>335</v>
      </c>
      <c r="E415" s="163" t="s">
        <v>1133</v>
      </c>
      <c r="F415" s="164" t="s">
        <v>1134</v>
      </c>
      <c r="G415" s="165" t="s">
        <v>412</v>
      </c>
      <c r="H415" s="166">
        <v>55</v>
      </c>
      <c r="I415" s="167"/>
      <c r="J415" s="168">
        <f>ROUND(I415*H415,2)</f>
        <v>0</v>
      </c>
      <c r="K415" s="169"/>
      <c r="L415" s="170"/>
      <c r="M415" s="171" t="s">
        <v>1</v>
      </c>
      <c r="N415" s="172" t="s">
        <v>38</v>
      </c>
      <c r="P415" s="155">
        <f>O415*H415</f>
        <v>0</v>
      </c>
      <c r="Q415" s="155">
        <v>1.6000000000000001E-4</v>
      </c>
      <c r="R415" s="155">
        <f>Q415*H415</f>
        <v>8.8000000000000005E-3</v>
      </c>
      <c r="S415" s="155">
        <v>0</v>
      </c>
      <c r="T415" s="156">
        <f>S415*H415</f>
        <v>0</v>
      </c>
      <c r="AR415" s="157" t="s">
        <v>373</v>
      </c>
      <c r="AT415" s="157" t="s">
        <v>335</v>
      </c>
      <c r="AU415" s="157" t="s">
        <v>272</v>
      </c>
      <c r="AY415" s="13" t="s">
        <v>271</v>
      </c>
      <c r="BE415" s="158">
        <f>IF(N415="základní",J415,0)</f>
        <v>0</v>
      </c>
      <c r="BF415" s="158">
        <f>IF(N415="snížená",J415,0)</f>
        <v>0</v>
      </c>
      <c r="BG415" s="158">
        <f>IF(N415="zákl. přenesená",J415,0)</f>
        <v>0</v>
      </c>
      <c r="BH415" s="158">
        <f>IF(N415="sníž. přenesená",J415,0)</f>
        <v>0</v>
      </c>
      <c r="BI415" s="158">
        <f>IF(N415="nulová",J415,0)</f>
        <v>0</v>
      </c>
      <c r="BJ415" s="13" t="s">
        <v>80</v>
      </c>
      <c r="BK415" s="158">
        <f>ROUND(I415*H415,2)</f>
        <v>0</v>
      </c>
      <c r="BL415" s="13" t="s">
        <v>348</v>
      </c>
      <c r="BM415" s="157" t="s">
        <v>1135</v>
      </c>
    </row>
    <row r="416" spans="2:65" s="1" customFormat="1" ht="19.2">
      <c r="B416" s="28"/>
      <c r="D416" s="159" t="s">
        <v>280</v>
      </c>
      <c r="F416" s="160" t="s">
        <v>1134</v>
      </c>
      <c r="I416" s="119"/>
      <c r="L416" s="28"/>
      <c r="M416" s="161"/>
      <c r="T416" s="52"/>
      <c r="AT416" s="13" t="s">
        <v>280</v>
      </c>
      <c r="AU416" s="13" t="s">
        <v>272</v>
      </c>
    </row>
    <row r="417" spans="2:65" s="1" customFormat="1" ht="24.15" customHeight="1">
      <c r="B417" s="28"/>
      <c r="C417" s="146" t="s">
        <v>1136</v>
      </c>
      <c r="D417" s="146" t="s">
        <v>274</v>
      </c>
      <c r="E417" s="147" t="s">
        <v>1104</v>
      </c>
      <c r="F417" s="148" t="s">
        <v>1105</v>
      </c>
      <c r="G417" s="149" t="s">
        <v>412</v>
      </c>
      <c r="H417" s="150">
        <v>15</v>
      </c>
      <c r="I417" s="151"/>
      <c r="J417" s="152">
        <f>ROUND(I417*H417,2)</f>
        <v>0</v>
      </c>
      <c r="K417" s="153"/>
      <c r="L417" s="28"/>
      <c r="M417" s="154" t="s">
        <v>1</v>
      </c>
      <c r="N417" s="115" t="s">
        <v>38</v>
      </c>
      <c r="P417" s="155">
        <f>O417*H417</f>
        <v>0</v>
      </c>
      <c r="Q417" s="155">
        <v>0</v>
      </c>
      <c r="R417" s="155">
        <f>Q417*H417</f>
        <v>0</v>
      </c>
      <c r="S417" s="155">
        <v>0</v>
      </c>
      <c r="T417" s="156">
        <f>S417*H417</f>
        <v>0</v>
      </c>
      <c r="AR417" s="157" t="s">
        <v>348</v>
      </c>
      <c r="AT417" s="157" t="s">
        <v>274</v>
      </c>
      <c r="AU417" s="157" t="s">
        <v>272</v>
      </c>
      <c r="AY417" s="13" t="s">
        <v>271</v>
      </c>
      <c r="BE417" s="158">
        <f>IF(N417="základní",J417,0)</f>
        <v>0</v>
      </c>
      <c r="BF417" s="158">
        <f>IF(N417="snížená",J417,0)</f>
        <v>0</v>
      </c>
      <c r="BG417" s="158">
        <f>IF(N417="zákl. přenesená",J417,0)</f>
        <v>0</v>
      </c>
      <c r="BH417" s="158">
        <f>IF(N417="sníž. přenesená",J417,0)</f>
        <v>0</v>
      </c>
      <c r="BI417" s="158">
        <f>IF(N417="nulová",J417,0)</f>
        <v>0</v>
      </c>
      <c r="BJ417" s="13" t="s">
        <v>80</v>
      </c>
      <c r="BK417" s="158">
        <f>ROUND(I417*H417,2)</f>
        <v>0</v>
      </c>
      <c r="BL417" s="13" t="s">
        <v>348</v>
      </c>
      <c r="BM417" s="157" t="s">
        <v>1137</v>
      </c>
    </row>
    <row r="418" spans="2:65" s="1" customFormat="1" ht="28.8">
      <c r="B418" s="28"/>
      <c r="D418" s="159" t="s">
        <v>280</v>
      </c>
      <c r="F418" s="160" t="s">
        <v>1107</v>
      </c>
      <c r="I418" s="119"/>
      <c r="L418" s="28"/>
      <c r="M418" s="161"/>
      <c r="T418" s="52"/>
      <c r="AT418" s="13" t="s">
        <v>280</v>
      </c>
      <c r="AU418" s="13" t="s">
        <v>272</v>
      </c>
    </row>
    <row r="419" spans="2:65" s="1" customFormat="1" ht="24.15" customHeight="1">
      <c r="B419" s="28"/>
      <c r="C419" s="162" t="s">
        <v>1138</v>
      </c>
      <c r="D419" s="162" t="s">
        <v>335</v>
      </c>
      <c r="E419" s="163" t="s">
        <v>1109</v>
      </c>
      <c r="F419" s="164" t="s">
        <v>1110</v>
      </c>
      <c r="G419" s="165" t="s">
        <v>412</v>
      </c>
      <c r="H419" s="166">
        <v>15</v>
      </c>
      <c r="I419" s="167"/>
      <c r="J419" s="168">
        <f>ROUND(I419*H419,2)</f>
        <v>0</v>
      </c>
      <c r="K419" s="169"/>
      <c r="L419" s="170"/>
      <c r="M419" s="171" t="s">
        <v>1</v>
      </c>
      <c r="N419" s="172" t="s">
        <v>38</v>
      </c>
      <c r="P419" s="155">
        <f>O419*H419</f>
        <v>0</v>
      </c>
      <c r="Q419" s="155">
        <v>1.2E-4</v>
      </c>
      <c r="R419" s="155">
        <f>Q419*H419</f>
        <v>1.8E-3</v>
      </c>
      <c r="S419" s="155">
        <v>0</v>
      </c>
      <c r="T419" s="156">
        <f>S419*H419</f>
        <v>0</v>
      </c>
      <c r="AR419" s="157" t="s">
        <v>373</v>
      </c>
      <c r="AT419" s="157" t="s">
        <v>335</v>
      </c>
      <c r="AU419" s="157" t="s">
        <v>272</v>
      </c>
      <c r="AY419" s="13" t="s">
        <v>271</v>
      </c>
      <c r="BE419" s="158">
        <f>IF(N419="základní",J419,0)</f>
        <v>0</v>
      </c>
      <c r="BF419" s="158">
        <f>IF(N419="snížená",J419,0)</f>
        <v>0</v>
      </c>
      <c r="BG419" s="158">
        <f>IF(N419="zákl. přenesená",J419,0)</f>
        <v>0</v>
      </c>
      <c r="BH419" s="158">
        <f>IF(N419="sníž. přenesená",J419,0)</f>
        <v>0</v>
      </c>
      <c r="BI419" s="158">
        <f>IF(N419="nulová",J419,0)</f>
        <v>0</v>
      </c>
      <c r="BJ419" s="13" t="s">
        <v>80</v>
      </c>
      <c r="BK419" s="158">
        <f>ROUND(I419*H419,2)</f>
        <v>0</v>
      </c>
      <c r="BL419" s="13" t="s">
        <v>348</v>
      </c>
      <c r="BM419" s="157" t="s">
        <v>1139</v>
      </c>
    </row>
    <row r="420" spans="2:65" s="1" customFormat="1" ht="19.2">
      <c r="B420" s="28"/>
      <c r="D420" s="159" t="s">
        <v>280</v>
      </c>
      <c r="F420" s="160" t="s">
        <v>1110</v>
      </c>
      <c r="I420" s="119"/>
      <c r="L420" s="28"/>
      <c r="M420" s="161"/>
      <c r="T420" s="52"/>
      <c r="AT420" s="13" t="s">
        <v>280</v>
      </c>
      <c r="AU420" s="13" t="s">
        <v>272</v>
      </c>
    </row>
    <row r="421" spans="2:65" s="1" customFormat="1" ht="33" customHeight="1">
      <c r="B421" s="28"/>
      <c r="C421" s="146" t="s">
        <v>1140</v>
      </c>
      <c r="D421" s="146" t="s">
        <v>274</v>
      </c>
      <c r="E421" s="147" t="s">
        <v>1141</v>
      </c>
      <c r="F421" s="148" t="s">
        <v>1142</v>
      </c>
      <c r="G421" s="149" t="s">
        <v>338</v>
      </c>
      <c r="H421" s="150">
        <v>3</v>
      </c>
      <c r="I421" s="151"/>
      <c r="J421" s="152">
        <f>ROUND(I421*H421,2)</f>
        <v>0</v>
      </c>
      <c r="K421" s="153"/>
      <c r="L421" s="28"/>
      <c r="M421" s="154" t="s">
        <v>1</v>
      </c>
      <c r="N421" s="115" t="s">
        <v>38</v>
      </c>
      <c r="P421" s="155">
        <f>O421*H421</f>
        <v>0</v>
      </c>
      <c r="Q421" s="155">
        <v>0</v>
      </c>
      <c r="R421" s="155">
        <f>Q421*H421</f>
        <v>0</v>
      </c>
      <c r="S421" s="155">
        <v>0</v>
      </c>
      <c r="T421" s="156">
        <f>S421*H421</f>
        <v>0</v>
      </c>
      <c r="AR421" s="157" t="s">
        <v>348</v>
      </c>
      <c r="AT421" s="157" t="s">
        <v>274</v>
      </c>
      <c r="AU421" s="157" t="s">
        <v>272</v>
      </c>
      <c r="AY421" s="13" t="s">
        <v>271</v>
      </c>
      <c r="BE421" s="158">
        <f>IF(N421="základní",J421,0)</f>
        <v>0</v>
      </c>
      <c r="BF421" s="158">
        <f>IF(N421="snížená",J421,0)</f>
        <v>0</v>
      </c>
      <c r="BG421" s="158">
        <f>IF(N421="zákl. přenesená",J421,0)</f>
        <v>0</v>
      </c>
      <c r="BH421" s="158">
        <f>IF(N421="sníž. přenesená",J421,0)</f>
        <v>0</v>
      </c>
      <c r="BI421" s="158">
        <f>IF(N421="nulová",J421,0)</f>
        <v>0</v>
      </c>
      <c r="BJ421" s="13" t="s">
        <v>80</v>
      </c>
      <c r="BK421" s="158">
        <f>ROUND(I421*H421,2)</f>
        <v>0</v>
      </c>
      <c r="BL421" s="13" t="s">
        <v>348</v>
      </c>
      <c r="BM421" s="157" t="s">
        <v>1143</v>
      </c>
    </row>
    <row r="422" spans="2:65" s="1" customFormat="1" ht="38.4">
      <c r="B422" s="28"/>
      <c r="D422" s="159" t="s">
        <v>280</v>
      </c>
      <c r="F422" s="160" t="s">
        <v>1144</v>
      </c>
      <c r="I422" s="119"/>
      <c r="L422" s="28"/>
      <c r="M422" s="161"/>
      <c r="T422" s="52"/>
      <c r="AT422" s="13" t="s">
        <v>280</v>
      </c>
      <c r="AU422" s="13" t="s">
        <v>272</v>
      </c>
    </row>
    <row r="423" spans="2:65" s="1" customFormat="1" ht="33" customHeight="1">
      <c r="B423" s="28"/>
      <c r="C423" s="162" t="s">
        <v>1145</v>
      </c>
      <c r="D423" s="162" t="s">
        <v>335</v>
      </c>
      <c r="E423" s="163" t="s">
        <v>1146</v>
      </c>
      <c r="F423" s="164" t="s">
        <v>1147</v>
      </c>
      <c r="G423" s="165" t="s">
        <v>338</v>
      </c>
      <c r="H423" s="166">
        <v>3</v>
      </c>
      <c r="I423" s="167"/>
      <c r="J423" s="168">
        <f>ROUND(I423*H423,2)</f>
        <v>0</v>
      </c>
      <c r="K423" s="169"/>
      <c r="L423" s="170"/>
      <c r="M423" s="171" t="s">
        <v>1</v>
      </c>
      <c r="N423" s="172" t="s">
        <v>38</v>
      </c>
      <c r="P423" s="155">
        <f>O423*H423</f>
        <v>0</v>
      </c>
      <c r="Q423" s="155">
        <v>3.0000000000000001E-5</v>
      </c>
      <c r="R423" s="155">
        <f>Q423*H423</f>
        <v>9.0000000000000006E-5</v>
      </c>
      <c r="S423" s="155">
        <v>0</v>
      </c>
      <c r="T423" s="156">
        <f>S423*H423</f>
        <v>0</v>
      </c>
      <c r="AR423" s="157" t="s">
        <v>373</v>
      </c>
      <c r="AT423" s="157" t="s">
        <v>335</v>
      </c>
      <c r="AU423" s="157" t="s">
        <v>272</v>
      </c>
      <c r="AY423" s="13" t="s">
        <v>271</v>
      </c>
      <c r="BE423" s="158">
        <f>IF(N423="základní",J423,0)</f>
        <v>0</v>
      </c>
      <c r="BF423" s="158">
        <f>IF(N423="snížená",J423,0)</f>
        <v>0</v>
      </c>
      <c r="BG423" s="158">
        <f>IF(N423="zákl. přenesená",J423,0)</f>
        <v>0</v>
      </c>
      <c r="BH423" s="158">
        <f>IF(N423="sníž. přenesená",J423,0)</f>
        <v>0</v>
      </c>
      <c r="BI423" s="158">
        <f>IF(N423="nulová",J423,0)</f>
        <v>0</v>
      </c>
      <c r="BJ423" s="13" t="s">
        <v>80</v>
      </c>
      <c r="BK423" s="158">
        <f>ROUND(I423*H423,2)</f>
        <v>0</v>
      </c>
      <c r="BL423" s="13" t="s">
        <v>348</v>
      </c>
      <c r="BM423" s="157" t="s">
        <v>1148</v>
      </c>
    </row>
    <row r="424" spans="2:65" s="1" customFormat="1" ht="28.8">
      <c r="B424" s="28"/>
      <c r="D424" s="159" t="s">
        <v>280</v>
      </c>
      <c r="F424" s="160" t="s">
        <v>1149</v>
      </c>
      <c r="I424" s="119"/>
      <c r="L424" s="28"/>
      <c r="M424" s="161"/>
      <c r="T424" s="52"/>
      <c r="AT424" s="13" t="s">
        <v>280</v>
      </c>
      <c r="AU424" s="13" t="s">
        <v>272</v>
      </c>
    </row>
    <row r="425" spans="2:65" s="1" customFormat="1" ht="24.15" customHeight="1">
      <c r="B425" s="28"/>
      <c r="C425" s="146" t="s">
        <v>1150</v>
      </c>
      <c r="D425" s="146" t="s">
        <v>274</v>
      </c>
      <c r="E425" s="147" t="s">
        <v>1082</v>
      </c>
      <c r="F425" s="148" t="s">
        <v>1083</v>
      </c>
      <c r="G425" s="149" t="s">
        <v>338</v>
      </c>
      <c r="H425" s="150">
        <v>3</v>
      </c>
      <c r="I425" s="151"/>
      <c r="J425" s="152">
        <f>ROUND(I425*H425,2)</f>
        <v>0</v>
      </c>
      <c r="K425" s="153"/>
      <c r="L425" s="28"/>
      <c r="M425" s="154" t="s">
        <v>1</v>
      </c>
      <c r="N425" s="115" t="s">
        <v>38</v>
      </c>
      <c r="P425" s="155">
        <f>O425*H425</f>
        <v>0</v>
      </c>
      <c r="Q425" s="155">
        <v>0</v>
      </c>
      <c r="R425" s="155">
        <f>Q425*H425</f>
        <v>0</v>
      </c>
      <c r="S425" s="155">
        <v>0</v>
      </c>
      <c r="T425" s="156">
        <f>S425*H425</f>
        <v>0</v>
      </c>
      <c r="AR425" s="157" t="s">
        <v>348</v>
      </c>
      <c r="AT425" s="157" t="s">
        <v>274</v>
      </c>
      <c r="AU425" s="157" t="s">
        <v>272</v>
      </c>
      <c r="AY425" s="13" t="s">
        <v>271</v>
      </c>
      <c r="BE425" s="158">
        <f>IF(N425="základní",J425,0)</f>
        <v>0</v>
      </c>
      <c r="BF425" s="158">
        <f>IF(N425="snížená",J425,0)</f>
        <v>0</v>
      </c>
      <c r="BG425" s="158">
        <f>IF(N425="zákl. přenesená",J425,0)</f>
        <v>0</v>
      </c>
      <c r="BH425" s="158">
        <f>IF(N425="sníž. přenesená",J425,0)</f>
        <v>0</v>
      </c>
      <c r="BI425" s="158">
        <f>IF(N425="nulová",J425,0)</f>
        <v>0</v>
      </c>
      <c r="BJ425" s="13" t="s">
        <v>80</v>
      </c>
      <c r="BK425" s="158">
        <f>ROUND(I425*H425,2)</f>
        <v>0</v>
      </c>
      <c r="BL425" s="13" t="s">
        <v>348</v>
      </c>
      <c r="BM425" s="157" t="s">
        <v>1151</v>
      </c>
    </row>
    <row r="426" spans="2:65" s="1" customFormat="1" ht="38.4">
      <c r="B426" s="28"/>
      <c r="D426" s="159" t="s">
        <v>280</v>
      </c>
      <c r="F426" s="160" t="s">
        <v>1085</v>
      </c>
      <c r="I426" s="119"/>
      <c r="L426" s="28"/>
      <c r="M426" s="161"/>
      <c r="T426" s="52"/>
      <c r="AT426" s="13" t="s">
        <v>280</v>
      </c>
      <c r="AU426" s="13" t="s">
        <v>272</v>
      </c>
    </row>
    <row r="427" spans="2:65" s="1" customFormat="1" ht="24.15" customHeight="1">
      <c r="B427" s="28"/>
      <c r="C427" s="162" t="s">
        <v>1152</v>
      </c>
      <c r="D427" s="162" t="s">
        <v>335</v>
      </c>
      <c r="E427" s="163" t="s">
        <v>1087</v>
      </c>
      <c r="F427" s="164" t="s">
        <v>1088</v>
      </c>
      <c r="G427" s="165" t="s">
        <v>338</v>
      </c>
      <c r="H427" s="166">
        <v>3</v>
      </c>
      <c r="I427" s="167"/>
      <c r="J427" s="168">
        <f>ROUND(I427*H427,2)</f>
        <v>0</v>
      </c>
      <c r="K427" s="169"/>
      <c r="L427" s="170"/>
      <c r="M427" s="171" t="s">
        <v>1</v>
      </c>
      <c r="N427" s="172" t="s">
        <v>38</v>
      </c>
      <c r="P427" s="155">
        <f>O427*H427</f>
        <v>0</v>
      </c>
      <c r="Q427" s="155">
        <v>1.4999999999999999E-4</v>
      </c>
      <c r="R427" s="155">
        <f>Q427*H427</f>
        <v>4.4999999999999999E-4</v>
      </c>
      <c r="S427" s="155">
        <v>0</v>
      </c>
      <c r="T427" s="156">
        <f>S427*H427</f>
        <v>0</v>
      </c>
      <c r="AR427" s="157" t="s">
        <v>373</v>
      </c>
      <c r="AT427" s="157" t="s">
        <v>335</v>
      </c>
      <c r="AU427" s="157" t="s">
        <v>272</v>
      </c>
      <c r="AY427" s="13" t="s">
        <v>271</v>
      </c>
      <c r="BE427" s="158">
        <f>IF(N427="základní",J427,0)</f>
        <v>0</v>
      </c>
      <c r="BF427" s="158">
        <f>IF(N427="snížená",J427,0)</f>
        <v>0</v>
      </c>
      <c r="BG427" s="158">
        <f>IF(N427="zákl. přenesená",J427,0)</f>
        <v>0</v>
      </c>
      <c r="BH427" s="158">
        <f>IF(N427="sníž. přenesená",J427,0)</f>
        <v>0</v>
      </c>
      <c r="BI427" s="158">
        <f>IF(N427="nulová",J427,0)</f>
        <v>0</v>
      </c>
      <c r="BJ427" s="13" t="s">
        <v>80</v>
      </c>
      <c r="BK427" s="158">
        <f>ROUND(I427*H427,2)</f>
        <v>0</v>
      </c>
      <c r="BL427" s="13" t="s">
        <v>348</v>
      </c>
      <c r="BM427" s="157" t="s">
        <v>1153</v>
      </c>
    </row>
    <row r="428" spans="2:65" s="1" customFormat="1" ht="19.2">
      <c r="B428" s="28"/>
      <c r="D428" s="159" t="s">
        <v>280</v>
      </c>
      <c r="F428" s="160" t="s">
        <v>1088</v>
      </c>
      <c r="I428" s="119"/>
      <c r="L428" s="28"/>
      <c r="M428" s="161"/>
      <c r="T428" s="52"/>
      <c r="AT428" s="13" t="s">
        <v>280</v>
      </c>
      <c r="AU428" s="13" t="s">
        <v>272</v>
      </c>
    </row>
    <row r="429" spans="2:65" s="1" customFormat="1" ht="24.15" customHeight="1">
      <c r="B429" s="28"/>
      <c r="C429" s="146" t="s">
        <v>1154</v>
      </c>
      <c r="D429" s="146" t="s">
        <v>274</v>
      </c>
      <c r="E429" s="147" t="s">
        <v>1155</v>
      </c>
      <c r="F429" s="148" t="s">
        <v>1156</v>
      </c>
      <c r="G429" s="149" t="s">
        <v>338</v>
      </c>
      <c r="H429" s="150">
        <v>2</v>
      </c>
      <c r="I429" s="151"/>
      <c r="J429" s="152">
        <f>ROUND(I429*H429,2)</f>
        <v>0</v>
      </c>
      <c r="K429" s="153"/>
      <c r="L429" s="28"/>
      <c r="M429" s="154" t="s">
        <v>1</v>
      </c>
      <c r="N429" s="115" t="s">
        <v>38</v>
      </c>
      <c r="P429" s="155">
        <f>O429*H429</f>
        <v>0</v>
      </c>
      <c r="Q429" s="155">
        <v>0</v>
      </c>
      <c r="R429" s="155">
        <f>Q429*H429</f>
        <v>0</v>
      </c>
      <c r="S429" s="155">
        <v>0</v>
      </c>
      <c r="T429" s="156">
        <f>S429*H429</f>
        <v>0</v>
      </c>
      <c r="AR429" s="157" t="s">
        <v>348</v>
      </c>
      <c r="AT429" s="157" t="s">
        <v>274</v>
      </c>
      <c r="AU429" s="157" t="s">
        <v>272</v>
      </c>
      <c r="AY429" s="13" t="s">
        <v>271</v>
      </c>
      <c r="BE429" s="158">
        <f>IF(N429="základní",J429,0)</f>
        <v>0</v>
      </c>
      <c r="BF429" s="158">
        <f>IF(N429="snížená",J429,0)</f>
        <v>0</v>
      </c>
      <c r="BG429" s="158">
        <f>IF(N429="zákl. přenesená",J429,0)</f>
        <v>0</v>
      </c>
      <c r="BH429" s="158">
        <f>IF(N429="sníž. přenesená",J429,0)</f>
        <v>0</v>
      </c>
      <c r="BI429" s="158">
        <f>IF(N429="nulová",J429,0)</f>
        <v>0</v>
      </c>
      <c r="BJ429" s="13" t="s">
        <v>80</v>
      </c>
      <c r="BK429" s="158">
        <f>ROUND(I429*H429,2)</f>
        <v>0</v>
      </c>
      <c r="BL429" s="13" t="s">
        <v>348</v>
      </c>
      <c r="BM429" s="157" t="s">
        <v>1157</v>
      </c>
    </row>
    <row r="430" spans="2:65" s="1" customFormat="1" ht="19.2">
      <c r="B430" s="28"/>
      <c r="D430" s="159" t="s">
        <v>280</v>
      </c>
      <c r="F430" s="160" t="s">
        <v>1156</v>
      </c>
      <c r="I430" s="119"/>
      <c r="L430" s="28"/>
      <c r="M430" s="161"/>
      <c r="T430" s="52"/>
      <c r="AT430" s="13" t="s">
        <v>280</v>
      </c>
      <c r="AU430" s="13" t="s">
        <v>272</v>
      </c>
    </row>
    <row r="431" spans="2:65" s="1" customFormat="1" ht="24.15" customHeight="1">
      <c r="B431" s="28"/>
      <c r="C431" s="162" t="s">
        <v>1158</v>
      </c>
      <c r="D431" s="162" t="s">
        <v>335</v>
      </c>
      <c r="E431" s="163" t="s">
        <v>1159</v>
      </c>
      <c r="F431" s="164" t="s">
        <v>1160</v>
      </c>
      <c r="G431" s="165" t="s">
        <v>338</v>
      </c>
      <c r="H431" s="166">
        <v>2</v>
      </c>
      <c r="I431" s="167"/>
      <c r="J431" s="168">
        <f>ROUND(I431*H431,2)</f>
        <v>0</v>
      </c>
      <c r="K431" s="169"/>
      <c r="L431" s="170"/>
      <c r="M431" s="171" t="s">
        <v>1</v>
      </c>
      <c r="N431" s="172" t="s">
        <v>38</v>
      </c>
      <c r="P431" s="155">
        <f>O431*H431</f>
        <v>0</v>
      </c>
      <c r="Q431" s="155">
        <v>3.0000000000000001E-5</v>
      </c>
      <c r="R431" s="155">
        <f>Q431*H431</f>
        <v>6.0000000000000002E-5</v>
      </c>
      <c r="S431" s="155">
        <v>0</v>
      </c>
      <c r="T431" s="156">
        <f>S431*H431</f>
        <v>0</v>
      </c>
      <c r="AR431" s="157" t="s">
        <v>373</v>
      </c>
      <c r="AT431" s="157" t="s">
        <v>335</v>
      </c>
      <c r="AU431" s="157" t="s">
        <v>272</v>
      </c>
      <c r="AY431" s="13" t="s">
        <v>271</v>
      </c>
      <c r="BE431" s="158">
        <f>IF(N431="základní",J431,0)</f>
        <v>0</v>
      </c>
      <c r="BF431" s="158">
        <f>IF(N431="snížená",J431,0)</f>
        <v>0</v>
      </c>
      <c r="BG431" s="158">
        <f>IF(N431="zákl. přenesená",J431,0)</f>
        <v>0</v>
      </c>
      <c r="BH431" s="158">
        <f>IF(N431="sníž. přenesená",J431,0)</f>
        <v>0</v>
      </c>
      <c r="BI431" s="158">
        <f>IF(N431="nulová",J431,0)</f>
        <v>0</v>
      </c>
      <c r="BJ431" s="13" t="s">
        <v>80</v>
      </c>
      <c r="BK431" s="158">
        <f>ROUND(I431*H431,2)</f>
        <v>0</v>
      </c>
      <c r="BL431" s="13" t="s">
        <v>348</v>
      </c>
      <c r="BM431" s="157" t="s">
        <v>1161</v>
      </c>
    </row>
    <row r="432" spans="2:65" s="1" customFormat="1" ht="19.2">
      <c r="B432" s="28"/>
      <c r="D432" s="159" t="s">
        <v>280</v>
      </c>
      <c r="F432" s="160" t="s">
        <v>1160</v>
      </c>
      <c r="I432" s="119"/>
      <c r="L432" s="28"/>
      <c r="M432" s="161"/>
      <c r="T432" s="52"/>
      <c r="AT432" s="13" t="s">
        <v>280</v>
      </c>
      <c r="AU432" s="13" t="s">
        <v>272</v>
      </c>
    </row>
    <row r="433" spans="2:65" s="11" customFormat="1" ht="22.8" customHeight="1">
      <c r="B433" s="134"/>
      <c r="D433" s="135" t="s">
        <v>72</v>
      </c>
      <c r="E433" s="144" t="s">
        <v>1162</v>
      </c>
      <c r="F433" s="144" t="s">
        <v>1163</v>
      </c>
      <c r="I433" s="137"/>
      <c r="J433" s="145">
        <f>BK433</f>
        <v>0</v>
      </c>
      <c r="L433" s="134"/>
      <c r="M433" s="139"/>
      <c r="P433" s="140">
        <f>P434+P537</f>
        <v>0</v>
      </c>
      <c r="R433" s="140">
        <f>R434+R537</f>
        <v>4.5650000000000003E-2</v>
      </c>
      <c r="T433" s="141">
        <f>T434+T537</f>
        <v>7.5999999999999991E-3</v>
      </c>
      <c r="AR433" s="135" t="s">
        <v>82</v>
      </c>
      <c r="AT433" s="142" t="s">
        <v>72</v>
      </c>
      <c r="AU433" s="142" t="s">
        <v>80</v>
      </c>
      <c r="AY433" s="135" t="s">
        <v>271</v>
      </c>
      <c r="BK433" s="143">
        <f>BK434+BK537</f>
        <v>0</v>
      </c>
    </row>
    <row r="434" spans="2:65" s="11" customFormat="1" ht="20.85" customHeight="1">
      <c r="B434" s="134"/>
      <c r="D434" s="135" t="s">
        <v>72</v>
      </c>
      <c r="E434" s="144" t="s">
        <v>1164</v>
      </c>
      <c r="F434" s="144" t="s">
        <v>1165</v>
      </c>
      <c r="I434" s="137"/>
      <c r="J434" s="145">
        <f>BK434</f>
        <v>0</v>
      </c>
      <c r="L434" s="134"/>
      <c r="M434" s="139"/>
      <c r="P434" s="140">
        <f>SUM(P435:P536)</f>
        <v>0</v>
      </c>
      <c r="R434" s="140">
        <f>SUM(R435:R536)</f>
        <v>4.1010000000000005E-2</v>
      </c>
      <c r="T434" s="141">
        <f>SUM(T435:T536)</f>
        <v>7.5999999999999991E-3</v>
      </c>
      <c r="AR434" s="135" t="s">
        <v>82</v>
      </c>
      <c r="AT434" s="142" t="s">
        <v>72</v>
      </c>
      <c r="AU434" s="142" t="s">
        <v>82</v>
      </c>
      <c r="AY434" s="135" t="s">
        <v>271</v>
      </c>
      <c r="BK434" s="143">
        <f>SUM(BK435:BK536)</f>
        <v>0</v>
      </c>
    </row>
    <row r="435" spans="2:65" s="1" customFormat="1" ht="24.15" customHeight="1">
      <c r="B435" s="28"/>
      <c r="C435" s="146" t="s">
        <v>1166</v>
      </c>
      <c r="D435" s="146" t="s">
        <v>274</v>
      </c>
      <c r="E435" s="147" t="s">
        <v>1167</v>
      </c>
      <c r="F435" s="148" t="s">
        <v>1168</v>
      </c>
      <c r="G435" s="149" t="s">
        <v>338</v>
      </c>
      <c r="H435" s="150">
        <v>27</v>
      </c>
      <c r="I435" s="151"/>
      <c r="J435" s="152">
        <f>ROUND(I435*H435,2)</f>
        <v>0</v>
      </c>
      <c r="K435" s="153"/>
      <c r="L435" s="28"/>
      <c r="M435" s="154" t="s">
        <v>1</v>
      </c>
      <c r="N435" s="115" t="s">
        <v>38</v>
      </c>
      <c r="P435" s="155">
        <f>O435*H435</f>
        <v>0</v>
      </c>
      <c r="Q435" s="155">
        <v>0</v>
      </c>
      <c r="R435" s="155">
        <f>Q435*H435</f>
        <v>0</v>
      </c>
      <c r="S435" s="155">
        <v>0</v>
      </c>
      <c r="T435" s="156">
        <f>S435*H435</f>
        <v>0</v>
      </c>
      <c r="AR435" s="157" t="s">
        <v>348</v>
      </c>
      <c r="AT435" s="157" t="s">
        <v>274</v>
      </c>
      <c r="AU435" s="157" t="s">
        <v>272</v>
      </c>
      <c r="AY435" s="13" t="s">
        <v>271</v>
      </c>
      <c r="BE435" s="158">
        <f>IF(N435="základní",J435,0)</f>
        <v>0</v>
      </c>
      <c r="BF435" s="158">
        <f>IF(N435="snížená",J435,0)</f>
        <v>0</v>
      </c>
      <c r="BG435" s="158">
        <f>IF(N435="zákl. přenesená",J435,0)</f>
        <v>0</v>
      </c>
      <c r="BH435" s="158">
        <f>IF(N435="sníž. přenesená",J435,0)</f>
        <v>0</v>
      </c>
      <c r="BI435" s="158">
        <f>IF(N435="nulová",J435,0)</f>
        <v>0</v>
      </c>
      <c r="BJ435" s="13" t="s">
        <v>80</v>
      </c>
      <c r="BK435" s="158">
        <f>ROUND(I435*H435,2)</f>
        <v>0</v>
      </c>
      <c r="BL435" s="13" t="s">
        <v>348</v>
      </c>
      <c r="BM435" s="157" t="s">
        <v>1169</v>
      </c>
    </row>
    <row r="436" spans="2:65" s="1" customFormat="1" ht="19.2">
      <c r="B436" s="28"/>
      <c r="D436" s="159" t="s">
        <v>280</v>
      </c>
      <c r="F436" s="160" t="s">
        <v>1168</v>
      </c>
      <c r="I436" s="119"/>
      <c r="L436" s="28"/>
      <c r="M436" s="161"/>
      <c r="T436" s="52"/>
      <c r="AT436" s="13" t="s">
        <v>280</v>
      </c>
      <c r="AU436" s="13" t="s">
        <v>272</v>
      </c>
    </row>
    <row r="437" spans="2:65" s="1" customFormat="1" ht="24.15" customHeight="1">
      <c r="B437" s="28"/>
      <c r="C437" s="162" t="s">
        <v>1170</v>
      </c>
      <c r="D437" s="162" t="s">
        <v>335</v>
      </c>
      <c r="E437" s="163" t="s">
        <v>1171</v>
      </c>
      <c r="F437" s="164" t="s">
        <v>1172</v>
      </c>
      <c r="G437" s="165" t="s">
        <v>338</v>
      </c>
      <c r="H437" s="166">
        <v>27</v>
      </c>
      <c r="I437" s="167"/>
      <c r="J437" s="168">
        <f>ROUND(I437*H437,2)</f>
        <v>0</v>
      </c>
      <c r="K437" s="169"/>
      <c r="L437" s="170"/>
      <c r="M437" s="171" t="s">
        <v>1</v>
      </c>
      <c r="N437" s="172" t="s">
        <v>38</v>
      </c>
      <c r="P437" s="155">
        <f>O437*H437</f>
        <v>0</v>
      </c>
      <c r="Q437" s="155">
        <v>2.0000000000000002E-5</v>
      </c>
      <c r="R437" s="155">
        <f>Q437*H437</f>
        <v>5.4000000000000001E-4</v>
      </c>
      <c r="S437" s="155">
        <v>0</v>
      </c>
      <c r="T437" s="156">
        <f>S437*H437</f>
        <v>0</v>
      </c>
      <c r="AR437" s="157" t="s">
        <v>373</v>
      </c>
      <c r="AT437" s="157" t="s">
        <v>335</v>
      </c>
      <c r="AU437" s="157" t="s">
        <v>272</v>
      </c>
      <c r="AY437" s="13" t="s">
        <v>271</v>
      </c>
      <c r="BE437" s="158">
        <f>IF(N437="základní",J437,0)</f>
        <v>0</v>
      </c>
      <c r="BF437" s="158">
        <f>IF(N437="snížená",J437,0)</f>
        <v>0</v>
      </c>
      <c r="BG437" s="158">
        <f>IF(N437="zákl. přenesená",J437,0)</f>
        <v>0</v>
      </c>
      <c r="BH437" s="158">
        <f>IF(N437="sníž. přenesená",J437,0)</f>
        <v>0</v>
      </c>
      <c r="BI437" s="158">
        <f>IF(N437="nulová",J437,0)</f>
        <v>0</v>
      </c>
      <c r="BJ437" s="13" t="s">
        <v>80</v>
      </c>
      <c r="BK437" s="158">
        <f>ROUND(I437*H437,2)</f>
        <v>0</v>
      </c>
      <c r="BL437" s="13" t="s">
        <v>348</v>
      </c>
      <c r="BM437" s="157" t="s">
        <v>1173</v>
      </c>
    </row>
    <row r="438" spans="2:65" s="1" customFormat="1" ht="19.2">
      <c r="B438" s="28"/>
      <c r="D438" s="159" t="s">
        <v>280</v>
      </c>
      <c r="F438" s="160" t="s">
        <v>1172</v>
      </c>
      <c r="I438" s="119"/>
      <c r="L438" s="28"/>
      <c r="M438" s="161"/>
      <c r="T438" s="52"/>
      <c r="AT438" s="13" t="s">
        <v>280</v>
      </c>
      <c r="AU438" s="13" t="s">
        <v>272</v>
      </c>
    </row>
    <row r="439" spans="2:65" s="1" customFormat="1" ht="24.15" customHeight="1">
      <c r="B439" s="28"/>
      <c r="C439" s="146" t="s">
        <v>1174</v>
      </c>
      <c r="D439" s="146" t="s">
        <v>274</v>
      </c>
      <c r="E439" s="147" t="s">
        <v>1175</v>
      </c>
      <c r="F439" s="148" t="s">
        <v>1176</v>
      </c>
      <c r="G439" s="149" t="s">
        <v>338</v>
      </c>
      <c r="H439" s="150">
        <v>54</v>
      </c>
      <c r="I439" s="151"/>
      <c r="J439" s="152">
        <f>ROUND(I439*H439,2)</f>
        <v>0</v>
      </c>
      <c r="K439" s="153"/>
      <c r="L439" s="28"/>
      <c r="M439" s="154" t="s">
        <v>1</v>
      </c>
      <c r="N439" s="115" t="s">
        <v>38</v>
      </c>
      <c r="P439" s="155">
        <f>O439*H439</f>
        <v>0</v>
      </c>
      <c r="Q439" s="155">
        <v>0</v>
      </c>
      <c r="R439" s="155">
        <f>Q439*H439</f>
        <v>0</v>
      </c>
      <c r="S439" s="155">
        <v>0</v>
      </c>
      <c r="T439" s="156">
        <f>S439*H439</f>
        <v>0</v>
      </c>
      <c r="AR439" s="157" t="s">
        <v>348</v>
      </c>
      <c r="AT439" s="157" t="s">
        <v>274</v>
      </c>
      <c r="AU439" s="157" t="s">
        <v>272</v>
      </c>
      <c r="AY439" s="13" t="s">
        <v>271</v>
      </c>
      <c r="BE439" s="158">
        <f>IF(N439="základní",J439,0)</f>
        <v>0</v>
      </c>
      <c r="BF439" s="158">
        <f>IF(N439="snížená",J439,0)</f>
        <v>0</v>
      </c>
      <c r="BG439" s="158">
        <f>IF(N439="zákl. přenesená",J439,0)</f>
        <v>0</v>
      </c>
      <c r="BH439" s="158">
        <f>IF(N439="sníž. přenesená",J439,0)</f>
        <v>0</v>
      </c>
      <c r="BI439" s="158">
        <f>IF(N439="nulová",J439,0)</f>
        <v>0</v>
      </c>
      <c r="BJ439" s="13" t="s">
        <v>80</v>
      </c>
      <c r="BK439" s="158">
        <f>ROUND(I439*H439,2)</f>
        <v>0</v>
      </c>
      <c r="BL439" s="13" t="s">
        <v>348</v>
      </c>
      <c r="BM439" s="157" t="s">
        <v>1177</v>
      </c>
    </row>
    <row r="440" spans="2:65" s="1" customFormat="1" ht="19.2">
      <c r="B440" s="28"/>
      <c r="D440" s="159" t="s">
        <v>280</v>
      </c>
      <c r="F440" s="160" t="s">
        <v>1176</v>
      </c>
      <c r="I440" s="119"/>
      <c r="L440" s="28"/>
      <c r="M440" s="161"/>
      <c r="T440" s="52"/>
      <c r="AT440" s="13" t="s">
        <v>280</v>
      </c>
      <c r="AU440" s="13" t="s">
        <v>272</v>
      </c>
    </row>
    <row r="441" spans="2:65" s="1" customFormat="1" ht="24.15" customHeight="1">
      <c r="B441" s="28"/>
      <c r="C441" s="146" t="s">
        <v>1178</v>
      </c>
      <c r="D441" s="146" t="s">
        <v>274</v>
      </c>
      <c r="E441" s="147" t="s">
        <v>1179</v>
      </c>
      <c r="F441" s="148" t="s">
        <v>1180</v>
      </c>
      <c r="G441" s="149" t="s">
        <v>338</v>
      </c>
      <c r="H441" s="150">
        <v>23</v>
      </c>
      <c r="I441" s="151"/>
      <c r="J441" s="152">
        <f>ROUND(I441*H441,2)</f>
        <v>0</v>
      </c>
      <c r="K441" s="153"/>
      <c r="L441" s="28"/>
      <c r="M441" s="154" t="s">
        <v>1</v>
      </c>
      <c r="N441" s="115" t="s">
        <v>38</v>
      </c>
      <c r="P441" s="155">
        <f>O441*H441</f>
        <v>0</v>
      </c>
      <c r="Q441" s="155">
        <v>0</v>
      </c>
      <c r="R441" s="155">
        <f>Q441*H441</f>
        <v>0</v>
      </c>
      <c r="S441" s="155">
        <v>0</v>
      </c>
      <c r="T441" s="156">
        <f>S441*H441</f>
        <v>0</v>
      </c>
      <c r="AR441" s="157" t="s">
        <v>348</v>
      </c>
      <c r="AT441" s="157" t="s">
        <v>274</v>
      </c>
      <c r="AU441" s="157" t="s">
        <v>272</v>
      </c>
      <c r="AY441" s="13" t="s">
        <v>271</v>
      </c>
      <c r="BE441" s="158">
        <f>IF(N441="základní",J441,0)</f>
        <v>0</v>
      </c>
      <c r="BF441" s="158">
        <f>IF(N441="snížená",J441,0)</f>
        <v>0</v>
      </c>
      <c r="BG441" s="158">
        <f>IF(N441="zákl. přenesená",J441,0)</f>
        <v>0</v>
      </c>
      <c r="BH441" s="158">
        <f>IF(N441="sníž. přenesená",J441,0)</f>
        <v>0</v>
      </c>
      <c r="BI441" s="158">
        <f>IF(N441="nulová",J441,0)</f>
        <v>0</v>
      </c>
      <c r="BJ441" s="13" t="s">
        <v>80</v>
      </c>
      <c r="BK441" s="158">
        <f>ROUND(I441*H441,2)</f>
        <v>0</v>
      </c>
      <c r="BL441" s="13" t="s">
        <v>348</v>
      </c>
      <c r="BM441" s="157" t="s">
        <v>1181</v>
      </c>
    </row>
    <row r="442" spans="2:65" s="1" customFormat="1" ht="19.2">
      <c r="B442" s="28"/>
      <c r="D442" s="159" t="s">
        <v>280</v>
      </c>
      <c r="F442" s="160" t="s">
        <v>1180</v>
      </c>
      <c r="I442" s="119"/>
      <c r="L442" s="28"/>
      <c r="M442" s="161"/>
      <c r="T442" s="52"/>
      <c r="AT442" s="13" t="s">
        <v>280</v>
      </c>
      <c r="AU442" s="13" t="s">
        <v>272</v>
      </c>
    </row>
    <row r="443" spans="2:65" s="1" customFormat="1" ht="24.15" customHeight="1">
      <c r="B443" s="28"/>
      <c r="C443" s="162" t="s">
        <v>1182</v>
      </c>
      <c r="D443" s="162" t="s">
        <v>335</v>
      </c>
      <c r="E443" s="163" t="s">
        <v>1183</v>
      </c>
      <c r="F443" s="164" t="s">
        <v>1184</v>
      </c>
      <c r="G443" s="165" t="s">
        <v>338</v>
      </c>
      <c r="H443" s="166">
        <v>1</v>
      </c>
      <c r="I443" s="167"/>
      <c r="J443" s="168">
        <f>ROUND(I443*H443,2)</f>
        <v>0</v>
      </c>
      <c r="K443" s="169"/>
      <c r="L443" s="170"/>
      <c r="M443" s="171" t="s">
        <v>1</v>
      </c>
      <c r="N443" s="172" t="s">
        <v>38</v>
      </c>
      <c r="P443" s="155">
        <f>O443*H443</f>
        <v>0</v>
      </c>
      <c r="Q443" s="155">
        <v>1E-4</v>
      </c>
      <c r="R443" s="155">
        <f>Q443*H443</f>
        <v>1E-4</v>
      </c>
      <c r="S443" s="155">
        <v>0</v>
      </c>
      <c r="T443" s="156">
        <f>S443*H443</f>
        <v>0</v>
      </c>
      <c r="AR443" s="157" t="s">
        <v>373</v>
      </c>
      <c r="AT443" s="157" t="s">
        <v>335</v>
      </c>
      <c r="AU443" s="157" t="s">
        <v>272</v>
      </c>
      <c r="AY443" s="13" t="s">
        <v>271</v>
      </c>
      <c r="BE443" s="158">
        <f>IF(N443="základní",J443,0)</f>
        <v>0</v>
      </c>
      <c r="BF443" s="158">
        <f>IF(N443="snížená",J443,0)</f>
        <v>0</v>
      </c>
      <c r="BG443" s="158">
        <f>IF(N443="zákl. přenesená",J443,0)</f>
        <v>0</v>
      </c>
      <c r="BH443" s="158">
        <f>IF(N443="sníž. přenesená",J443,0)</f>
        <v>0</v>
      </c>
      <c r="BI443" s="158">
        <f>IF(N443="nulová",J443,0)</f>
        <v>0</v>
      </c>
      <c r="BJ443" s="13" t="s">
        <v>80</v>
      </c>
      <c r="BK443" s="158">
        <f>ROUND(I443*H443,2)</f>
        <v>0</v>
      </c>
      <c r="BL443" s="13" t="s">
        <v>348</v>
      </c>
      <c r="BM443" s="157" t="s">
        <v>1185</v>
      </c>
    </row>
    <row r="444" spans="2:65" s="1" customFormat="1" ht="19.2">
      <c r="B444" s="28"/>
      <c r="D444" s="159" t="s">
        <v>280</v>
      </c>
      <c r="F444" s="160" t="s">
        <v>1184</v>
      </c>
      <c r="I444" s="119"/>
      <c r="L444" s="28"/>
      <c r="M444" s="161"/>
      <c r="T444" s="52"/>
      <c r="AT444" s="13" t="s">
        <v>280</v>
      </c>
      <c r="AU444" s="13" t="s">
        <v>272</v>
      </c>
    </row>
    <row r="445" spans="2:65" s="1" customFormat="1" ht="24.15" customHeight="1">
      <c r="B445" s="28"/>
      <c r="C445" s="162" t="s">
        <v>1186</v>
      </c>
      <c r="D445" s="162" t="s">
        <v>335</v>
      </c>
      <c r="E445" s="163" t="s">
        <v>1187</v>
      </c>
      <c r="F445" s="164" t="s">
        <v>1188</v>
      </c>
      <c r="G445" s="165" t="s">
        <v>338</v>
      </c>
      <c r="H445" s="166">
        <v>22</v>
      </c>
      <c r="I445" s="167"/>
      <c r="J445" s="168">
        <f>ROUND(I445*H445,2)</f>
        <v>0</v>
      </c>
      <c r="K445" s="169"/>
      <c r="L445" s="170"/>
      <c r="M445" s="171" t="s">
        <v>1</v>
      </c>
      <c r="N445" s="172" t="s">
        <v>38</v>
      </c>
      <c r="P445" s="155">
        <f>O445*H445</f>
        <v>0</v>
      </c>
      <c r="Q445" s="155">
        <v>0</v>
      </c>
      <c r="R445" s="155">
        <f>Q445*H445</f>
        <v>0</v>
      </c>
      <c r="S445" s="155">
        <v>0</v>
      </c>
      <c r="T445" s="156">
        <f>S445*H445</f>
        <v>0</v>
      </c>
      <c r="AR445" s="157" t="s">
        <v>373</v>
      </c>
      <c r="AT445" s="157" t="s">
        <v>335</v>
      </c>
      <c r="AU445" s="157" t="s">
        <v>272</v>
      </c>
      <c r="AY445" s="13" t="s">
        <v>271</v>
      </c>
      <c r="BE445" s="158">
        <f>IF(N445="základní",J445,0)</f>
        <v>0</v>
      </c>
      <c r="BF445" s="158">
        <f>IF(N445="snížená",J445,0)</f>
        <v>0</v>
      </c>
      <c r="BG445" s="158">
        <f>IF(N445="zákl. přenesená",J445,0)</f>
        <v>0</v>
      </c>
      <c r="BH445" s="158">
        <f>IF(N445="sníž. přenesená",J445,0)</f>
        <v>0</v>
      </c>
      <c r="BI445" s="158">
        <f>IF(N445="nulová",J445,0)</f>
        <v>0</v>
      </c>
      <c r="BJ445" s="13" t="s">
        <v>80</v>
      </c>
      <c r="BK445" s="158">
        <f>ROUND(I445*H445,2)</f>
        <v>0</v>
      </c>
      <c r="BL445" s="13" t="s">
        <v>348</v>
      </c>
      <c r="BM445" s="157" t="s">
        <v>1189</v>
      </c>
    </row>
    <row r="446" spans="2:65" s="1" customFormat="1" ht="19.2">
      <c r="B446" s="28"/>
      <c r="D446" s="159" t="s">
        <v>280</v>
      </c>
      <c r="F446" s="160" t="s">
        <v>1188</v>
      </c>
      <c r="I446" s="119"/>
      <c r="L446" s="28"/>
      <c r="M446" s="161"/>
      <c r="T446" s="52"/>
      <c r="AT446" s="13" t="s">
        <v>280</v>
      </c>
      <c r="AU446" s="13" t="s">
        <v>272</v>
      </c>
    </row>
    <row r="447" spans="2:65" s="1" customFormat="1" ht="24.15" customHeight="1">
      <c r="B447" s="28"/>
      <c r="C447" s="146" t="s">
        <v>1190</v>
      </c>
      <c r="D447" s="146" t="s">
        <v>274</v>
      </c>
      <c r="E447" s="147" t="s">
        <v>1191</v>
      </c>
      <c r="F447" s="148" t="s">
        <v>1192</v>
      </c>
      <c r="G447" s="149" t="s">
        <v>338</v>
      </c>
      <c r="H447" s="150">
        <v>2</v>
      </c>
      <c r="I447" s="151"/>
      <c r="J447" s="152">
        <f>ROUND(I447*H447,2)</f>
        <v>0</v>
      </c>
      <c r="K447" s="153"/>
      <c r="L447" s="28"/>
      <c r="M447" s="154" t="s">
        <v>1</v>
      </c>
      <c r="N447" s="115" t="s">
        <v>38</v>
      </c>
      <c r="P447" s="155">
        <f>O447*H447</f>
        <v>0</v>
      </c>
      <c r="Q447" s="155">
        <v>0</v>
      </c>
      <c r="R447" s="155">
        <f>Q447*H447</f>
        <v>0</v>
      </c>
      <c r="S447" s="155">
        <v>0</v>
      </c>
      <c r="T447" s="156">
        <f>S447*H447</f>
        <v>0</v>
      </c>
      <c r="AR447" s="157" t="s">
        <v>348</v>
      </c>
      <c r="AT447" s="157" t="s">
        <v>274</v>
      </c>
      <c r="AU447" s="157" t="s">
        <v>272</v>
      </c>
      <c r="AY447" s="13" t="s">
        <v>271</v>
      </c>
      <c r="BE447" s="158">
        <f>IF(N447="základní",J447,0)</f>
        <v>0</v>
      </c>
      <c r="BF447" s="158">
        <f>IF(N447="snížená",J447,0)</f>
        <v>0</v>
      </c>
      <c r="BG447" s="158">
        <f>IF(N447="zákl. přenesená",J447,0)</f>
        <v>0</v>
      </c>
      <c r="BH447" s="158">
        <f>IF(N447="sníž. přenesená",J447,0)</f>
        <v>0</v>
      </c>
      <c r="BI447" s="158">
        <f>IF(N447="nulová",J447,0)</f>
        <v>0</v>
      </c>
      <c r="BJ447" s="13" t="s">
        <v>80</v>
      </c>
      <c r="BK447" s="158">
        <f>ROUND(I447*H447,2)</f>
        <v>0</v>
      </c>
      <c r="BL447" s="13" t="s">
        <v>348</v>
      </c>
      <c r="BM447" s="157" t="s">
        <v>1193</v>
      </c>
    </row>
    <row r="448" spans="2:65" s="1" customFormat="1" ht="19.2">
      <c r="B448" s="28"/>
      <c r="D448" s="159" t="s">
        <v>280</v>
      </c>
      <c r="F448" s="160" t="s">
        <v>1192</v>
      </c>
      <c r="I448" s="119"/>
      <c r="L448" s="28"/>
      <c r="M448" s="161"/>
      <c r="T448" s="52"/>
      <c r="AT448" s="13" t="s">
        <v>280</v>
      </c>
      <c r="AU448" s="13" t="s">
        <v>272</v>
      </c>
    </row>
    <row r="449" spans="2:65" s="1" customFormat="1" ht="33" customHeight="1">
      <c r="B449" s="28"/>
      <c r="C449" s="162" t="s">
        <v>1194</v>
      </c>
      <c r="D449" s="162" t="s">
        <v>335</v>
      </c>
      <c r="E449" s="163" t="s">
        <v>1195</v>
      </c>
      <c r="F449" s="164" t="s">
        <v>1196</v>
      </c>
      <c r="G449" s="165" t="s">
        <v>338</v>
      </c>
      <c r="H449" s="166">
        <v>2</v>
      </c>
      <c r="I449" s="167"/>
      <c r="J449" s="168">
        <f>ROUND(I449*H449,2)</f>
        <v>0</v>
      </c>
      <c r="K449" s="169"/>
      <c r="L449" s="170"/>
      <c r="M449" s="171" t="s">
        <v>1</v>
      </c>
      <c r="N449" s="172" t="s">
        <v>38</v>
      </c>
      <c r="P449" s="155">
        <f>O449*H449</f>
        <v>0</v>
      </c>
      <c r="Q449" s="155">
        <v>1E-4</v>
      </c>
      <c r="R449" s="155">
        <f>Q449*H449</f>
        <v>2.0000000000000001E-4</v>
      </c>
      <c r="S449" s="155">
        <v>0</v>
      </c>
      <c r="T449" s="156">
        <f>S449*H449</f>
        <v>0</v>
      </c>
      <c r="AR449" s="157" t="s">
        <v>373</v>
      </c>
      <c r="AT449" s="157" t="s">
        <v>335</v>
      </c>
      <c r="AU449" s="157" t="s">
        <v>272</v>
      </c>
      <c r="AY449" s="13" t="s">
        <v>271</v>
      </c>
      <c r="BE449" s="158">
        <f>IF(N449="základní",J449,0)</f>
        <v>0</v>
      </c>
      <c r="BF449" s="158">
        <f>IF(N449="snížená",J449,0)</f>
        <v>0</v>
      </c>
      <c r="BG449" s="158">
        <f>IF(N449="zákl. přenesená",J449,0)</f>
        <v>0</v>
      </c>
      <c r="BH449" s="158">
        <f>IF(N449="sníž. přenesená",J449,0)</f>
        <v>0</v>
      </c>
      <c r="BI449" s="158">
        <f>IF(N449="nulová",J449,0)</f>
        <v>0</v>
      </c>
      <c r="BJ449" s="13" t="s">
        <v>80</v>
      </c>
      <c r="BK449" s="158">
        <f>ROUND(I449*H449,2)</f>
        <v>0</v>
      </c>
      <c r="BL449" s="13" t="s">
        <v>348</v>
      </c>
      <c r="BM449" s="157" t="s">
        <v>1197</v>
      </c>
    </row>
    <row r="450" spans="2:65" s="1" customFormat="1" ht="19.2">
      <c r="B450" s="28"/>
      <c r="D450" s="159" t="s">
        <v>280</v>
      </c>
      <c r="F450" s="160" t="s">
        <v>1196</v>
      </c>
      <c r="I450" s="119"/>
      <c r="L450" s="28"/>
      <c r="M450" s="161"/>
      <c r="T450" s="52"/>
      <c r="AT450" s="13" t="s">
        <v>280</v>
      </c>
      <c r="AU450" s="13" t="s">
        <v>272</v>
      </c>
    </row>
    <row r="451" spans="2:65" s="1" customFormat="1" ht="24.15" customHeight="1">
      <c r="B451" s="28"/>
      <c r="C451" s="146" t="s">
        <v>1198</v>
      </c>
      <c r="D451" s="146" t="s">
        <v>274</v>
      </c>
      <c r="E451" s="147" t="s">
        <v>1199</v>
      </c>
      <c r="F451" s="148" t="s">
        <v>1200</v>
      </c>
      <c r="G451" s="149" t="s">
        <v>412</v>
      </c>
      <c r="H451" s="150">
        <v>410</v>
      </c>
      <c r="I451" s="151"/>
      <c r="J451" s="152">
        <f>ROUND(I451*H451,2)</f>
        <v>0</v>
      </c>
      <c r="K451" s="153"/>
      <c r="L451" s="28"/>
      <c r="M451" s="154" t="s">
        <v>1</v>
      </c>
      <c r="N451" s="115" t="s">
        <v>38</v>
      </c>
      <c r="P451" s="155">
        <f>O451*H451</f>
        <v>0</v>
      </c>
      <c r="Q451" s="155">
        <v>0</v>
      </c>
      <c r="R451" s="155">
        <f>Q451*H451</f>
        <v>0</v>
      </c>
      <c r="S451" s="155">
        <v>0</v>
      </c>
      <c r="T451" s="156">
        <f>S451*H451</f>
        <v>0</v>
      </c>
      <c r="AR451" s="157" t="s">
        <v>348</v>
      </c>
      <c r="AT451" s="157" t="s">
        <v>274</v>
      </c>
      <c r="AU451" s="157" t="s">
        <v>272</v>
      </c>
      <c r="AY451" s="13" t="s">
        <v>271</v>
      </c>
      <c r="BE451" s="158">
        <f>IF(N451="základní",J451,0)</f>
        <v>0</v>
      </c>
      <c r="BF451" s="158">
        <f>IF(N451="snížená",J451,0)</f>
        <v>0</v>
      </c>
      <c r="BG451" s="158">
        <f>IF(N451="zákl. přenesená",J451,0)</f>
        <v>0</v>
      </c>
      <c r="BH451" s="158">
        <f>IF(N451="sníž. přenesená",J451,0)</f>
        <v>0</v>
      </c>
      <c r="BI451" s="158">
        <f>IF(N451="nulová",J451,0)</f>
        <v>0</v>
      </c>
      <c r="BJ451" s="13" t="s">
        <v>80</v>
      </c>
      <c r="BK451" s="158">
        <f>ROUND(I451*H451,2)</f>
        <v>0</v>
      </c>
      <c r="BL451" s="13" t="s">
        <v>348</v>
      </c>
      <c r="BM451" s="157" t="s">
        <v>1201</v>
      </c>
    </row>
    <row r="452" spans="2:65" s="1" customFormat="1" ht="19.2">
      <c r="B452" s="28"/>
      <c r="D452" s="159" t="s">
        <v>280</v>
      </c>
      <c r="F452" s="160" t="s">
        <v>1200</v>
      </c>
      <c r="I452" s="119"/>
      <c r="L452" s="28"/>
      <c r="M452" s="161"/>
      <c r="T452" s="52"/>
      <c r="AT452" s="13" t="s">
        <v>280</v>
      </c>
      <c r="AU452" s="13" t="s">
        <v>272</v>
      </c>
    </row>
    <row r="453" spans="2:65" s="1" customFormat="1" ht="24.15" customHeight="1">
      <c r="B453" s="28"/>
      <c r="C453" s="162" t="s">
        <v>1202</v>
      </c>
      <c r="D453" s="162" t="s">
        <v>335</v>
      </c>
      <c r="E453" s="163" t="s">
        <v>1203</v>
      </c>
      <c r="F453" s="164" t="s">
        <v>1204</v>
      </c>
      <c r="G453" s="165" t="s">
        <v>412</v>
      </c>
      <c r="H453" s="166">
        <v>410</v>
      </c>
      <c r="I453" s="167"/>
      <c r="J453" s="168">
        <f>ROUND(I453*H453,2)</f>
        <v>0</v>
      </c>
      <c r="K453" s="169"/>
      <c r="L453" s="170"/>
      <c r="M453" s="171" t="s">
        <v>1</v>
      </c>
      <c r="N453" s="172" t="s">
        <v>38</v>
      </c>
      <c r="P453" s="155">
        <f>O453*H453</f>
        <v>0</v>
      </c>
      <c r="Q453" s="155">
        <v>4.0000000000000003E-5</v>
      </c>
      <c r="R453" s="155">
        <f>Q453*H453</f>
        <v>1.6400000000000001E-2</v>
      </c>
      <c r="S453" s="155">
        <v>0</v>
      </c>
      <c r="T453" s="156">
        <f>S453*H453</f>
        <v>0</v>
      </c>
      <c r="AR453" s="157" t="s">
        <v>373</v>
      </c>
      <c r="AT453" s="157" t="s">
        <v>335</v>
      </c>
      <c r="AU453" s="157" t="s">
        <v>272</v>
      </c>
      <c r="AY453" s="13" t="s">
        <v>271</v>
      </c>
      <c r="BE453" s="158">
        <f>IF(N453="základní",J453,0)</f>
        <v>0</v>
      </c>
      <c r="BF453" s="158">
        <f>IF(N453="snížená",J453,0)</f>
        <v>0</v>
      </c>
      <c r="BG453" s="158">
        <f>IF(N453="zákl. přenesená",J453,0)</f>
        <v>0</v>
      </c>
      <c r="BH453" s="158">
        <f>IF(N453="sníž. přenesená",J453,0)</f>
        <v>0</v>
      </c>
      <c r="BI453" s="158">
        <f>IF(N453="nulová",J453,0)</f>
        <v>0</v>
      </c>
      <c r="BJ453" s="13" t="s">
        <v>80</v>
      </c>
      <c r="BK453" s="158">
        <f>ROUND(I453*H453,2)</f>
        <v>0</v>
      </c>
      <c r="BL453" s="13" t="s">
        <v>348</v>
      </c>
      <c r="BM453" s="157" t="s">
        <v>1205</v>
      </c>
    </row>
    <row r="454" spans="2:65" s="1" customFormat="1" ht="19.2">
      <c r="B454" s="28"/>
      <c r="D454" s="159" t="s">
        <v>280</v>
      </c>
      <c r="F454" s="160" t="s">
        <v>1204</v>
      </c>
      <c r="I454" s="119"/>
      <c r="L454" s="28"/>
      <c r="M454" s="161"/>
      <c r="T454" s="52"/>
      <c r="AT454" s="13" t="s">
        <v>280</v>
      </c>
      <c r="AU454" s="13" t="s">
        <v>272</v>
      </c>
    </row>
    <row r="455" spans="2:65" s="1" customFormat="1" ht="24.15" customHeight="1">
      <c r="B455" s="28"/>
      <c r="C455" s="146" t="s">
        <v>1206</v>
      </c>
      <c r="D455" s="146" t="s">
        <v>274</v>
      </c>
      <c r="E455" s="147" t="s">
        <v>1207</v>
      </c>
      <c r="F455" s="148" t="s">
        <v>1208</v>
      </c>
      <c r="G455" s="149" t="s">
        <v>338</v>
      </c>
      <c r="H455" s="150">
        <v>27</v>
      </c>
      <c r="I455" s="151"/>
      <c r="J455" s="152">
        <f>ROUND(I455*H455,2)</f>
        <v>0</v>
      </c>
      <c r="K455" s="153"/>
      <c r="L455" s="28"/>
      <c r="M455" s="154" t="s">
        <v>1</v>
      </c>
      <c r="N455" s="115" t="s">
        <v>38</v>
      </c>
      <c r="P455" s="155">
        <f>O455*H455</f>
        <v>0</v>
      </c>
      <c r="Q455" s="155">
        <v>0</v>
      </c>
      <c r="R455" s="155">
        <f>Q455*H455</f>
        <v>0</v>
      </c>
      <c r="S455" s="155">
        <v>0</v>
      </c>
      <c r="T455" s="156">
        <f>S455*H455</f>
        <v>0</v>
      </c>
      <c r="AR455" s="157" t="s">
        <v>348</v>
      </c>
      <c r="AT455" s="157" t="s">
        <v>274</v>
      </c>
      <c r="AU455" s="157" t="s">
        <v>272</v>
      </c>
      <c r="AY455" s="13" t="s">
        <v>271</v>
      </c>
      <c r="BE455" s="158">
        <f>IF(N455="základní",J455,0)</f>
        <v>0</v>
      </c>
      <c r="BF455" s="158">
        <f>IF(N455="snížená",J455,0)</f>
        <v>0</v>
      </c>
      <c r="BG455" s="158">
        <f>IF(N455="zákl. přenesená",J455,0)</f>
        <v>0</v>
      </c>
      <c r="BH455" s="158">
        <f>IF(N455="sníž. přenesená",J455,0)</f>
        <v>0</v>
      </c>
      <c r="BI455" s="158">
        <f>IF(N455="nulová",J455,0)</f>
        <v>0</v>
      </c>
      <c r="BJ455" s="13" t="s">
        <v>80</v>
      </c>
      <c r="BK455" s="158">
        <f>ROUND(I455*H455,2)</f>
        <v>0</v>
      </c>
      <c r="BL455" s="13" t="s">
        <v>348</v>
      </c>
      <c r="BM455" s="157" t="s">
        <v>1209</v>
      </c>
    </row>
    <row r="456" spans="2:65" s="1" customFormat="1" ht="19.2">
      <c r="B456" s="28"/>
      <c r="D456" s="159" t="s">
        <v>280</v>
      </c>
      <c r="F456" s="160" t="s">
        <v>1210</v>
      </c>
      <c r="I456" s="119"/>
      <c r="L456" s="28"/>
      <c r="M456" s="161"/>
      <c r="T456" s="52"/>
      <c r="AT456" s="13" t="s">
        <v>280</v>
      </c>
      <c r="AU456" s="13" t="s">
        <v>272</v>
      </c>
    </row>
    <row r="457" spans="2:65" s="1" customFormat="1" ht="16.5" customHeight="1">
      <c r="B457" s="28"/>
      <c r="C457" s="146" t="s">
        <v>1211</v>
      </c>
      <c r="D457" s="146" t="s">
        <v>274</v>
      </c>
      <c r="E457" s="147" t="s">
        <v>1212</v>
      </c>
      <c r="F457" s="148" t="s">
        <v>1213</v>
      </c>
      <c r="G457" s="149" t="s">
        <v>338</v>
      </c>
      <c r="H457" s="150">
        <v>2</v>
      </c>
      <c r="I457" s="151"/>
      <c r="J457" s="152">
        <f>ROUND(I457*H457,2)</f>
        <v>0</v>
      </c>
      <c r="K457" s="153"/>
      <c r="L457" s="28"/>
      <c r="M457" s="154" t="s">
        <v>1</v>
      </c>
      <c r="N457" s="115" t="s">
        <v>38</v>
      </c>
      <c r="P457" s="155">
        <f>O457*H457</f>
        <v>0</v>
      </c>
      <c r="Q457" s="155">
        <v>0</v>
      </c>
      <c r="R457" s="155">
        <f>Q457*H457</f>
        <v>0</v>
      </c>
      <c r="S457" s="155">
        <v>0</v>
      </c>
      <c r="T457" s="156">
        <f>S457*H457</f>
        <v>0</v>
      </c>
      <c r="AR457" s="157" t="s">
        <v>348</v>
      </c>
      <c r="AT457" s="157" t="s">
        <v>274</v>
      </c>
      <c r="AU457" s="157" t="s">
        <v>272</v>
      </c>
      <c r="AY457" s="13" t="s">
        <v>271</v>
      </c>
      <c r="BE457" s="158">
        <f>IF(N457="základní",J457,0)</f>
        <v>0</v>
      </c>
      <c r="BF457" s="158">
        <f>IF(N457="snížená",J457,0)</f>
        <v>0</v>
      </c>
      <c r="BG457" s="158">
        <f>IF(N457="zákl. přenesená",J457,0)</f>
        <v>0</v>
      </c>
      <c r="BH457" s="158">
        <f>IF(N457="sníž. přenesená",J457,0)</f>
        <v>0</v>
      </c>
      <c r="BI457" s="158">
        <f>IF(N457="nulová",J457,0)</f>
        <v>0</v>
      </c>
      <c r="BJ457" s="13" t="s">
        <v>80</v>
      </c>
      <c r="BK457" s="158">
        <f>ROUND(I457*H457,2)</f>
        <v>0</v>
      </c>
      <c r="BL457" s="13" t="s">
        <v>348</v>
      </c>
      <c r="BM457" s="157" t="s">
        <v>1214</v>
      </c>
    </row>
    <row r="458" spans="2:65" s="1" customFormat="1" ht="19.2">
      <c r="B458" s="28"/>
      <c r="D458" s="159" t="s">
        <v>280</v>
      </c>
      <c r="F458" s="160" t="s">
        <v>1215</v>
      </c>
      <c r="I458" s="119"/>
      <c r="L458" s="28"/>
      <c r="M458" s="161"/>
      <c r="T458" s="52"/>
      <c r="AT458" s="13" t="s">
        <v>280</v>
      </c>
      <c r="AU458" s="13" t="s">
        <v>272</v>
      </c>
    </row>
    <row r="459" spans="2:65" s="1" customFormat="1" ht="24.15" customHeight="1">
      <c r="B459" s="28"/>
      <c r="C459" s="162" t="s">
        <v>1216</v>
      </c>
      <c r="D459" s="162" t="s">
        <v>335</v>
      </c>
      <c r="E459" s="163" t="s">
        <v>1217</v>
      </c>
      <c r="F459" s="164" t="s">
        <v>1218</v>
      </c>
      <c r="G459" s="165" t="s">
        <v>338</v>
      </c>
      <c r="H459" s="166">
        <v>2</v>
      </c>
      <c r="I459" s="167"/>
      <c r="J459" s="168">
        <f>ROUND(I459*H459,2)</f>
        <v>0</v>
      </c>
      <c r="K459" s="169"/>
      <c r="L459" s="170"/>
      <c r="M459" s="171" t="s">
        <v>1</v>
      </c>
      <c r="N459" s="172" t="s">
        <v>38</v>
      </c>
      <c r="P459" s="155">
        <f>O459*H459</f>
        <v>0</v>
      </c>
      <c r="Q459" s="155">
        <v>1E-4</v>
      </c>
      <c r="R459" s="155">
        <f>Q459*H459</f>
        <v>2.0000000000000001E-4</v>
      </c>
      <c r="S459" s="155">
        <v>0</v>
      </c>
      <c r="T459" s="156">
        <f>S459*H459</f>
        <v>0</v>
      </c>
      <c r="AR459" s="157" t="s">
        <v>373</v>
      </c>
      <c r="AT459" s="157" t="s">
        <v>335</v>
      </c>
      <c r="AU459" s="157" t="s">
        <v>272</v>
      </c>
      <c r="AY459" s="13" t="s">
        <v>271</v>
      </c>
      <c r="BE459" s="158">
        <f>IF(N459="základní",J459,0)</f>
        <v>0</v>
      </c>
      <c r="BF459" s="158">
        <f>IF(N459="snížená",J459,0)</f>
        <v>0</v>
      </c>
      <c r="BG459" s="158">
        <f>IF(N459="zákl. přenesená",J459,0)</f>
        <v>0</v>
      </c>
      <c r="BH459" s="158">
        <f>IF(N459="sníž. přenesená",J459,0)</f>
        <v>0</v>
      </c>
      <c r="BI459" s="158">
        <f>IF(N459="nulová",J459,0)</f>
        <v>0</v>
      </c>
      <c r="BJ459" s="13" t="s">
        <v>80</v>
      </c>
      <c r="BK459" s="158">
        <f>ROUND(I459*H459,2)</f>
        <v>0</v>
      </c>
      <c r="BL459" s="13" t="s">
        <v>348</v>
      </c>
      <c r="BM459" s="157" t="s">
        <v>1219</v>
      </c>
    </row>
    <row r="460" spans="2:65" s="1" customFormat="1" ht="10.199999999999999">
      <c r="B460" s="28"/>
      <c r="D460" s="159" t="s">
        <v>280</v>
      </c>
      <c r="F460" s="160" t="s">
        <v>1218</v>
      </c>
      <c r="I460" s="119"/>
      <c r="L460" s="28"/>
      <c r="M460" s="161"/>
      <c r="T460" s="52"/>
      <c r="AT460" s="13" t="s">
        <v>280</v>
      </c>
      <c r="AU460" s="13" t="s">
        <v>272</v>
      </c>
    </row>
    <row r="461" spans="2:65" s="1" customFormat="1" ht="16.5" customHeight="1">
      <c r="B461" s="28"/>
      <c r="C461" s="146" t="s">
        <v>1220</v>
      </c>
      <c r="D461" s="146" t="s">
        <v>274</v>
      </c>
      <c r="E461" s="147" t="s">
        <v>1221</v>
      </c>
      <c r="F461" s="148" t="s">
        <v>1222</v>
      </c>
      <c r="G461" s="149" t="s">
        <v>338</v>
      </c>
      <c r="H461" s="150">
        <v>20</v>
      </c>
      <c r="I461" s="151"/>
      <c r="J461" s="152">
        <f>ROUND(I461*H461,2)</f>
        <v>0</v>
      </c>
      <c r="K461" s="153"/>
      <c r="L461" s="28"/>
      <c r="M461" s="154" t="s">
        <v>1</v>
      </c>
      <c r="N461" s="115" t="s">
        <v>38</v>
      </c>
      <c r="P461" s="155">
        <f>O461*H461</f>
        <v>0</v>
      </c>
      <c r="Q461" s="155">
        <v>0</v>
      </c>
      <c r="R461" s="155">
        <f>Q461*H461</f>
        <v>0</v>
      </c>
      <c r="S461" s="155">
        <v>0</v>
      </c>
      <c r="T461" s="156">
        <f>S461*H461</f>
        <v>0</v>
      </c>
      <c r="AR461" s="157" t="s">
        <v>348</v>
      </c>
      <c r="AT461" s="157" t="s">
        <v>274</v>
      </c>
      <c r="AU461" s="157" t="s">
        <v>272</v>
      </c>
      <c r="AY461" s="13" t="s">
        <v>271</v>
      </c>
      <c r="BE461" s="158">
        <f>IF(N461="základní",J461,0)</f>
        <v>0</v>
      </c>
      <c r="BF461" s="158">
        <f>IF(N461="snížená",J461,0)</f>
        <v>0</v>
      </c>
      <c r="BG461" s="158">
        <f>IF(N461="zákl. přenesená",J461,0)</f>
        <v>0</v>
      </c>
      <c r="BH461" s="158">
        <f>IF(N461="sníž. přenesená",J461,0)</f>
        <v>0</v>
      </c>
      <c r="BI461" s="158">
        <f>IF(N461="nulová",J461,0)</f>
        <v>0</v>
      </c>
      <c r="BJ461" s="13" t="s">
        <v>80</v>
      </c>
      <c r="BK461" s="158">
        <f>ROUND(I461*H461,2)</f>
        <v>0</v>
      </c>
      <c r="BL461" s="13" t="s">
        <v>348</v>
      </c>
      <c r="BM461" s="157" t="s">
        <v>1223</v>
      </c>
    </row>
    <row r="462" spans="2:65" s="1" customFormat="1" ht="10.199999999999999">
      <c r="B462" s="28"/>
      <c r="D462" s="159" t="s">
        <v>280</v>
      </c>
      <c r="F462" s="160" t="s">
        <v>1222</v>
      </c>
      <c r="I462" s="119"/>
      <c r="L462" s="28"/>
      <c r="M462" s="161"/>
      <c r="T462" s="52"/>
      <c r="AT462" s="13" t="s">
        <v>280</v>
      </c>
      <c r="AU462" s="13" t="s">
        <v>272</v>
      </c>
    </row>
    <row r="463" spans="2:65" s="1" customFormat="1" ht="16.5" customHeight="1">
      <c r="B463" s="28"/>
      <c r="C463" s="162" t="s">
        <v>1224</v>
      </c>
      <c r="D463" s="162" t="s">
        <v>335</v>
      </c>
      <c r="E463" s="163" t="s">
        <v>1225</v>
      </c>
      <c r="F463" s="164" t="s">
        <v>1226</v>
      </c>
      <c r="G463" s="165" t="s">
        <v>338</v>
      </c>
      <c r="H463" s="166">
        <v>20</v>
      </c>
      <c r="I463" s="167"/>
      <c r="J463" s="168">
        <f>ROUND(I463*H463,2)</f>
        <v>0</v>
      </c>
      <c r="K463" s="169"/>
      <c r="L463" s="170"/>
      <c r="M463" s="171" t="s">
        <v>1</v>
      </c>
      <c r="N463" s="172" t="s">
        <v>38</v>
      </c>
      <c r="P463" s="155">
        <f>O463*H463</f>
        <v>0</v>
      </c>
      <c r="Q463" s="155">
        <v>1E-4</v>
      </c>
      <c r="R463" s="155">
        <f>Q463*H463</f>
        <v>2E-3</v>
      </c>
      <c r="S463" s="155">
        <v>0</v>
      </c>
      <c r="T463" s="156">
        <f>S463*H463</f>
        <v>0</v>
      </c>
      <c r="AR463" s="157" t="s">
        <v>373</v>
      </c>
      <c r="AT463" s="157" t="s">
        <v>335</v>
      </c>
      <c r="AU463" s="157" t="s">
        <v>272</v>
      </c>
      <c r="AY463" s="13" t="s">
        <v>271</v>
      </c>
      <c r="BE463" s="158">
        <f>IF(N463="základní",J463,0)</f>
        <v>0</v>
      </c>
      <c r="BF463" s="158">
        <f>IF(N463="snížená",J463,0)</f>
        <v>0</v>
      </c>
      <c r="BG463" s="158">
        <f>IF(N463="zákl. přenesená",J463,0)</f>
        <v>0</v>
      </c>
      <c r="BH463" s="158">
        <f>IF(N463="sníž. přenesená",J463,0)</f>
        <v>0</v>
      </c>
      <c r="BI463" s="158">
        <f>IF(N463="nulová",J463,0)</f>
        <v>0</v>
      </c>
      <c r="BJ463" s="13" t="s">
        <v>80</v>
      </c>
      <c r="BK463" s="158">
        <f>ROUND(I463*H463,2)</f>
        <v>0</v>
      </c>
      <c r="BL463" s="13" t="s">
        <v>348</v>
      </c>
      <c r="BM463" s="157" t="s">
        <v>1227</v>
      </c>
    </row>
    <row r="464" spans="2:65" s="1" customFormat="1" ht="10.199999999999999">
      <c r="B464" s="28"/>
      <c r="D464" s="159" t="s">
        <v>280</v>
      </c>
      <c r="F464" s="160" t="s">
        <v>1226</v>
      </c>
      <c r="I464" s="119"/>
      <c r="L464" s="28"/>
      <c r="M464" s="161"/>
      <c r="T464" s="52"/>
      <c r="AT464" s="13" t="s">
        <v>280</v>
      </c>
      <c r="AU464" s="13" t="s">
        <v>272</v>
      </c>
    </row>
    <row r="465" spans="2:65" s="1" customFormat="1" ht="33" customHeight="1">
      <c r="B465" s="28"/>
      <c r="C465" s="146" t="s">
        <v>1228</v>
      </c>
      <c r="D465" s="146" t="s">
        <v>274</v>
      </c>
      <c r="E465" s="147" t="s">
        <v>1229</v>
      </c>
      <c r="F465" s="148" t="s">
        <v>1230</v>
      </c>
      <c r="G465" s="149" t="s">
        <v>969</v>
      </c>
      <c r="H465" s="150">
        <v>1</v>
      </c>
      <c r="I465" s="151"/>
      <c r="J465" s="152">
        <f>ROUND(I465*H465,2)</f>
        <v>0</v>
      </c>
      <c r="K465" s="153"/>
      <c r="L465" s="28"/>
      <c r="M465" s="154" t="s">
        <v>1</v>
      </c>
      <c r="N465" s="115" t="s">
        <v>38</v>
      </c>
      <c r="P465" s="155">
        <f>O465*H465</f>
        <v>0</v>
      </c>
      <c r="Q465" s="155">
        <v>0</v>
      </c>
      <c r="R465" s="155">
        <f>Q465*H465</f>
        <v>0</v>
      </c>
      <c r="S465" s="155">
        <v>0</v>
      </c>
      <c r="T465" s="156">
        <f>S465*H465</f>
        <v>0</v>
      </c>
      <c r="AR465" s="157" t="s">
        <v>348</v>
      </c>
      <c r="AT465" s="157" t="s">
        <v>274</v>
      </c>
      <c r="AU465" s="157" t="s">
        <v>272</v>
      </c>
      <c r="AY465" s="13" t="s">
        <v>271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3" t="s">
        <v>80</v>
      </c>
      <c r="BK465" s="158">
        <f>ROUND(I465*H465,2)</f>
        <v>0</v>
      </c>
      <c r="BL465" s="13" t="s">
        <v>348</v>
      </c>
      <c r="BM465" s="157" t="s">
        <v>1231</v>
      </c>
    </row>
    <row r="466" spans="2:65" s="1" customFormat="1" ht="28.8">
      <c r="B466" s="28"/>
      <c r="D466" s="159" t="s">
        <v>280</v>
      </c>
      <c r="F466" s="160" t="s">
        <v>1232</v>
      </c>
      <c r="I466" s="119"/>
      <c r="L466" s="28"/>
      <c r="M466" s="161"/>
      <c r="T466" s="52"/>
      <c r="AT466" s="13" t="s">
        <v>280</v>
      </c>
      <c r="AU466" s="13" t="s">
        <v>272</v>
      </c>
    </row>
    <row r="467" spans="2:65" s="1" customFormat="1" ht="24.15" customHeight="1">
      <c r="B467" s="28"/>
      <c r="C467" s="146" t="s">
        <v>1233</v>
      </c>
      <c r="D467" s="146" t="s">
        <v>274</v>
      </c>
      <c r="E467" s="147" t="s">
        <v>1234</v>
      </c>
      <c r="F467" s="148" t="s">
        <v>1235</v>
      </c>
      <c r="G467" s="149" t="s">
        <v>338</v>
      </c>
      <c r="H467" s="150">
        <v>1</v>
      </c>
      <c r="I467" s="151"/>
      <c r="J467" s="152">
        <f>ROUND(I467*H467,2)</f>
        <v>0</v>
      </c>
      <c r="K467" s="153"/>
      <c r="L467" s="28"/>
      <c r="M467" s="154" t="s">
        <v>1</v>
      </c>
      <c r="N467" s="115" t="s">
        <v>38</v>
      </c>
      <c r="P467" s="155">
        <f>O467*H467</f>
        <v>0</v>
      </c>
      <c r="Q467" s="155">
        <v>0</v>
      </c>
      <c r="R467" s="155">
        <f>Q467*H467</f>
        <v>0</v>
      </c>
      <c r="S467" s="155">
        <v>0</v>
      </c>
      <c r="T467" s="156">
        <f>S467*H467</f>
        <v>0</v>
      </c>
      <c r="AR467" s="157" t="s">
        <v>348</v>
      </c>
      <c r="AT467" s="157" t="s">
        <v>274</v>
      </c>
      <c r="AU467" s="157" t="s">
        <v>272</v>
      </c>
      <c r="AY467" s="13" t="s">
        <v>271</v>
      </c>
      <c r="BE467" s="158">
        <f>IF(N467="základní",J467,0)</f>
        <v>0</v>
      </c>
      <c r="BF467" s="158">
        <f>IF(N467="snížená",J467,0)</f>
        <v>0</v>
      </c>
      <c r="BG467" s="158">
        <f>IF(N467="zákl. přenesená",J467,0)</f>
        <v>0</v>
      </c>
      <c r="BH467" s="158">
        <f>IF(N467="sníž. přenesená",J467,0)</f>
        <v>0</v>
      </c>
      <c r="BI467" s="158">
        <f>IF(N467="nulová",J467,0)</f>
        <v>0</v>
      </c>
      <c r="BJ467" s="13" t="s">
        <v>80</v>
      </c>
      <c r="BK467" s="158">
        <f>ROUND(I467*H467,2)</f>
        <v>0</v>
      </c>
      <c r="BL467" s="13" t="s">
        <v>348</v>
      </c>
      <c r="BM467" s="157" t="s">
        <v>1236</v>
      </c>
    </row>
    <row r="468" spans="2:65" s="1" customFormat="1" ht="19.2">
      <c r="B468" s="28"/>
      <c r="D468" s="159" t="s">
        <v>280</v>
      </c>
      <c r="F468" s="160" t="s">
        <v>1235</v>
      </c>
      <c r="I468" s="119"/>
      <c r="L468" s="28"/>
      <c r="M468" s="161"/>
      <c r="T468" s="52"/>
      <c r="AT468" s="13" t="s">
        <v>280</v>
      </c>
      <c r="AU468" s="13" t="s">
        <v>272</v>
      </c>
    </row>
    <row r="469" spans="2:65" s="1" customFormat="1" ht="24.15" customHeight="1">
      <c r="B469" s="28"/>
      <c r="C469" s="162" t="s">
        <v>1237</v>
      </c>
      <c r="D469" s="162" t="s">
        <v>335</v>
      </c>
      <c r="E469" s="163" t="s">
        <v>1238</v>
      </c>
      <c r="F469" s="164" t="s">
        <v>1239</v>
      </c>
      <c r="G469" s="165" t="s">
        <v>338</v>
      </c>
      <c r="H469" s="166">
        <v>1</v>
      </c>
      <c r="I469" s="167"/>
      <c r="J469" s="168">
        <f>ROUND(I469*H469,2)</f>
        <v>0</v>
      </c>
      <c r="K469" s="169"/>
      <c r="L469" s="170"/>
      <c r="M469" s="171" t="s">
        <v>1</v>
      </c>
      <c r="N469" s="172" t="s">
        <v>38</v>
      </c>
      <c r="P469" s="155">
        <f>O469*H469</f>
        <v>0</v>
      </c>
      <c r="Q469" s="155">
        <v>1E-4</v>
      </c>
      <c r="R469" s="155">
        <f>Q469*H469</f>
        <v>1E-4</v>
      </c>
      <c r="S469" s="155">
        <v>0</v>
      </c>
      <c r="T469" s="156">
        <f>S469*H469</f>
        <v>0</v>
      </c>
      <c r="AR469" s="157" t="s">
        <v>373</v>
      </c>
      <c r="AT469" s="157" t="s">
        <v>335</v>
      </c>
      <c r="AU469" s="157" t="s">
        <v>272</v>
      </c>
      <c r="AY469" s="13" t="s">
        <v>271</v>
      </c>
      <c r="BE469" s="158">
        <f>IF(N469="základní",J469,0)</f>
        <v>0</v>
      </c>
      <c r="BF469" s="158">
        <f>IF(N469="snížená",J469,0)</f>
        <v>0</v>
      </c>
      <c r="BG469" s="158">
        <f>IF(N469="zákl. přenesená",J469,0)</f>
        <v>0</v>
      </c>
      <c r="BH469" s="158">
        <f>IF(N469="sníž. přenesená",J469,0)</f>
        <v>0</v>
      </c>
      <c r="BI469" s="158">
        <f>IF(N469="nulová",J469,0)</f>
        <v>0</v>
      </c>
      <c r="BJ469" s="13" t="s">
        <v>80</v>
      </c>
      <c r="BK469" s="158">
        <f>ROUND(I469*H469,2)</f>
        <v>0</v>
      </c>
      <c r="BL469" s="13" t="s">
        <v>348</v>
      </c>
      <c r="BM469" s="157" t="s">
        <v>1240</v>
      </c>
    </row>
    <row r="470" spans="2:65" s="1" customFormat="1" ht="19.2">
      <c r="B470" s="28"/>
      <c r="D470" s="159" t="s">
        <v>280</v>
      </c>
      <c r="F470" s="160" t="s">
        <v>1239</v>
      </c>
      <c r="I470" s="119"/>
      <c r="L470" s="28"/>
      <c r="M470" s="161"/>
      <c r="T470" s="52"/>
      <c r="AT470" s="13" t="s">
        <v>280</v>
      </c>
      <c r="AU470" s="13" t="s">
        <v>272</v>
      </c>
    </row>
    <row r="471" spans="2:65" s="1" customFormat="1" ht="21.75" customHeight="1">
      <c r="B471" s="28"/>
      <c r="C471" s="146" t="s">
        <v>1241</v>
      </c>
      <c r="D471" s="146" t="s">
        <v>274</v>
      </c>
      <c r="E471" s="147" t="s">
        <v>1242</v>
      </c>
      <c r="F471" s="148" t="s">
        <v>1243</v>
      </c>
      <c r="G471" s="149" t="s">
        <v>338</v>
      </c>
      <c r="H471" s="150">
        <v>10</v>
      </c>
      <c r="I471" s="151"/>
      <c r="J471" s="152">
        <f>ROUND(I471*H471,2)</f>
        <v>0</v>
      </c>
      <c r="K471" s="153"/>
      <c r="L471" s="28"/>
      <c r="M471" s="154" t="s">
        <v>1</v>
      </c>
      <c r="N471" s="115" t="s">
        <v>38</v>
      </c>
      <c r="P471" s="155">
        <f>O471*H471</f>
        <v>0</v>
      </c>
      <c r="Q471" s="155">
        <v>0</v>
      </c>
      <c r="R471" s="155">
        <f>Q471*H471</f>
        <v>0</v>
      </c>
      <c r="S471" s="155">
        <v>0</v>
      </c>
      <c r="T471" s="156">
        <f>S471*H471</f>
        <v>0</v>
      </c>
      <c r="AR471" s="157" t="s">
        <v>348</v>
      </c>
      <c r="AT471" s="157" t="s">
        <v>274</v>
      </c>
      <c r="AU471" s="157" t="s">
        <v>272</v>
      </c>
      <c r="AY471" s="13" t="s">
        <v>271</v>
      </c>
      <c r="BE471" s="158">
        <f>IF(N471="základní",J471,0)</f>
        <v>0</v>
      </c>
      <c r="BF471" s="158">
        <f>IF(N471="snížená",J471,0)</f>
        <v>0</v>
      </c>
      <c r="BG471" s="158">
        <f>IF(N471="zákl. přenesená",J471,0)</f>
        <v>0</v>
      </c>
      <c r="BH471" s="158">
        <f>IF(N471="sníž. přenesená",J471,0)</f>
        <v>0</v>
      </c>
      <c r="BI471" s="158">
        <f>IF(N471="nulová",J471,0)</f>
        <v>0</v>
      </c>
      <c r="BJ471" s="13" t="s">
        <v>80</v>
      </c>
      <c r="BK471" s="158">
        <f>ROUND(I471*H471,2)</f>
        <v>0</v>
      </c>
      <c r="BL471" s="13" t="s">
        <v>348</v>
      </c>
      <c r="BM471" s="157" t="s">
        <v>1244</v>
      </c>
    </row>
    <row r="472" spans="2:65" s="1" customFormat="1" ht="10.199999999999999">
      <c r="B472" s="28"/>
      <c r="D472" s="159" t="s">
        <v>280</v>
      </c>
      <c r="F472" s="160" t="s">
        <v>1245</v>
      </c>
      <c r="I472" s="119"/>
      <c r="L472" s="28"/>
      <c r="M472" s="161"/>
      <c r="T472" s="52"/>
      <c r="AT472" s="13" t="s">
        <v>280</v>
      </c>
      <c r="AU472" s="13" t="s">
        <v>272</v>
      </c>
    </row>
    <row r="473" spans="2:65" s="1" customFormat="1" ht="16.5" customHeight="1">
      <c r="B473" s="28"/>
      <c r="C473" s="162" t="s">
        <v>1246</v>
      </c>
      <c r="D473" s="162" t="s">
        <v>335</v>
      </c>
      <c r="E473" s="163" t="s">
        <v>958</v>
      </c>
      <c r="F473" s="164" t="s">
        <v>959</v>
      </c>
      <c r="G473" s="165" t="s">
        <v>338</v>
      </c>
      <c r="H473" s="166">
        <v>10</v>
      </c>
      <c r="I473" s="167"/>
      <c r="J473" s="168">
        <f>ROUND(I473*H473,2)</f>
        <v>0</v>
      </c>
      <c r="K473" s="169"/>
      <c r="L473" s="170"/>
      <c r="M473" s="171" t="s">
        <v>1</v>
      </c>
      <c r="N473" s="172" t="s">
        <v>38</v>
      </c>
      <c r="P473" s="155">
        <f>O473*H473</f>
        <v>0</v>
      </c>
      <c r="Q473" s="155">
        <v>9.0000000000000006E-5</v>
      </c>
      <c r="R473" s="155">
        <f>Q473*H473</f>
        <v>9.0000000000000008E-4</v>
      </c>
      <c r="S473" s="155">
        <v>0</v>
      </c>
      <c r="T473" s="156">
        <f>S473*H473</f>
        <v>0</v>
      </c>
      <c r="AR473" s="157" t="s">
        <v>373</v>
      </c>
      <c r="AT473" s="157" t="s">
        <v>335</v>
      </c>
      <c r="AU473" s="157" t="s">
        <v>272</v>
      </c>
      <c r="AY473" s="13" t="s">
        <v>271</v>
      </c>
      <c r="BE473" s="158">
        <f>IF(N473="základní",J473,0)</f>
        <v>0</v>
      </c>
      <c r="BF473" s="158">
        <f>IF(N473="snížená",J473,0)</f>
        <v>0</v>
      </c>
      <c r="BG473" s="158">
        <f>IF(N473="zákl. přenesená",J473,0)</f>
        <v>0</v>
      </c>
      <c r="BH473" s="158">
        <f>IF(N473="sníž. přenesená",J473,0)</f>
        <v>0</v>
      </c>
      <c r="BI473" s="158">
        <f>IF(N473="nulová",J473,0)</f>
        <v>0</v>
      </c>
      <c r="BJ473" s="13" t="s">
        <v>80</v>
      </c>
      <c r="BK473" s="158">
        <f>ROUND(I473*H473,2)</f>
        <v>0</v>
      </c>
      <c r="BL473" s="13" t="s">
        <v>348</v>
      </c>
      <c r="BM473" s="157" t="s">
        <v>1247</v>
      </c>
    </row>
    <row r="474" spans="2:65" s="1" customFormat="1" ht="10.199999999999999">
      <c r="B474" s="28"/>
      <c r="D474" s="159" t="s">
        <v>280</v>
      </c>
      <c r="F474" s="160" t="s">
        <v>959</v>
      </c>
      <c r="I474" s="119"/>
      <c r="L474" s="28"/>
      <c r="M474" s="161"/>
      <c r="T474" s="52"/>
      <c r="AT474" s="13" t="s">
        <v>280</v>
      </c>
      <c r="AU474" s="13" t="s">
        <v>272</v>
      </c>
    </row>
    <row r="475" spans="2:65" s="1" customFormat="1" ht="24.15" customHeight="1">
      <c r="B475" s="28"/>
      <c r="C475" s="146" t="s">
        <v>1248</v>
      </c>
      <c r="D475" s="146" t="s">
        <v>274</v>
      </c>
      <c r="E475" s="147" t="s">
        <v>1249</v>
      </c>
      <c r="F475" s="148" t="s">
        <v>1250</v>
      </c>
      <c r="G475" s="149" t="s">
        <v>412</v>
      </c>
      <c r="H475" s="150">
        <v>25</v>
      </c>
      <c r="I475" s="151"/>
      <c r="J475" s="152">
        <f>ROUND(I475*H475,2)</f>
        <v>0</v>
      </c>
      <c r="K475" s="153"/>
      <c r="L475" s="28"/>
      <c r="M475" s="154" t="s">
        <v>1</v>
      </c>
      <c r="N475" s="115" t="s">
        <v>38</v>
      </c>
      <c r="P475" s="155">
        <f>O475*H475</f>
        <v>0</v>
      </c>
      <c r="Q475" s="155">
        <v>0</v>
      </c>
      <c r="R475" s="155">
        <f>Q475*H475</f>
        <v>0</v>
      </c>
      <c r="S475" s="155">
        <v>0</v>
      </c>
      <c r="T475" s="156">
        <f>S475*H475</f>
        <v>0</v>
      </c>
      <c r="AR475" s="157" t="s">
        <v>348</v>
      </c>
      <c r="AT475" s="157" t="s">
        <v>274</v>
      </c>
      <c r="AU475" s="157" t="s">
        <v>272</v>
      </c>
      <c r="AY475" s="13" t="s">
        <v>271</v>
      </c>
      <c r="BE475" s="158">
        <f>IF(N475="základní",J475,0)</f>
        <v>0</v>
      </c>
      <c r="BF475" s="158">
        <f>IF(N475="snížená",J475,0)</f>
        <v>0</v>
      </c>
      <c r="BG475" s="158">
        <f>IF(N475="zákl. přenesená",J475,0)</f>
        <v>0</v>
      </c>
      <c r="BH475" s="158">
        <f>IF(N475="sníž. přenesená",J475,0)</f>
        <v>0</v>
      </c>
      <c r="BI475" s="158">
        <f>IF(N475="nulová",J475,0)</f>
        <v>0</v>
      </c>
      <c r="BJ475" s="13" t="s">
        <v>80</v>
      </c>
      <c r="BK475" s="158">
        <f>ROUND(I475*H475,2)</f>
        <v>0</v>
      </c>
      <c r="BL475" s="13" t="s">
        <v>348</v>
      </c>
      <c r="BM475" s="157" t="s">
        <v>1251</v>
      </c>
    </row>
    <row r="476" spans="2:65" s="1" customFormat="1" ht="19.2">
      <c r="B476" s="28"/>
      <c r="D476" s="159" t="s">
        <v>280</v>
      </c>
      <c r="F476" s="160" t="s">
        <v>1252</v>
      </c>
      <c r="I476" s="119"/>
      <c r="L476" s="28"/>
      <c r="M476" s="161"/>
      <c r="T476" s="52"/>
      <c r="AT476" s="13" t="s">
        <v>280</v>
      </c>
      <c r="AU476" s="13" t="s">
        <v>272</v>
      </c>
    </row>
    <row r="477" spans="2:65" s="1" customFormat="1" ht="24.15" customHeight="1">
      <c r="B477" s="28"/>
      <c r="C477" s="146" t="s">
        <v>1253</v>
      </c>
      <c r="D477" s="146" t="s">
        <v>274</v>
      </c>
      <c r="E477" s="147" t="s">
        <v>1254</v>
      </c>
      <c r="F477" s="148" t="s">
        <v>1255</v>
      </c>
      <c r="G477" s="149" t="s">
        <v>412</v>
      </c>
      <c r="H477" s="150">
        <v>75</v>
      </c>
      <c r="I477" s="151"/>
      <c r="J477" s="152">
        <f>ROUND(I477*H477,2)</f>
        <v>0</v>
      </c>
      <c r="K477" s="153"/>
      <c r="L477" s="28"/>
      <c r="M477" s="154" t="s">
        <v>1</v>
      </c>
      <c r="N477" s="115" t="s">
        <v>38</v>
      </c>
      <c r="P477" s="155">
        <f>O477*H477</f>
        <v>0</v>
      </c>
      <c r="Q477" s="155">
        <v>0</v>
      </c>
      <c r="R477" s="155">
        <f>Q477*H477</f>
        <v>0</v>
      </c>
      <c r="S477" s="155">
        <v>0</v>
      </c>
      <c r="T477" s="156">
        <f>S477*H477</f>
        <v>0</v>
      </c>
      <c r="AR477" s="157" t="s">
        <v>348</v>
      </c>
      <c r="AT477" s="157" t="s">
        <v>274</v>
      </c>
      <c r="AU477" s="157" t="s">
        <v>272</v>
      </c>
      <c r="AY477" s="13" t="s">
        <v>271</v>
      </c>
      <c r="BE477" s="158">
        <f>IF(N477="základní",J477,0)</f>
        <v>0</v>
      </c>
      <c r="BF477" s="158">
        <f>IF(N477="snížená",J477,0)</f>
        <v>0</v>
      </c>
      <c r="BG477" s="158">
        <f>IF(N477="zákl. přenesená",J477,0)</f>
        <v>0</v>
      </c>
      <c r="BH477" s="158">
        <f>IF(N477="sníž. přenesená",J477,0)</f>
        <v>0</v>
      </c>
      <c r="BI477" s="158">
        <f>IF(N477="nulová",J477,0)</f>
        <v>0</v>
      </c>
      <c r="BJ477" s="13" t="s">
        <v>80</v>
      </c>
      <c r="BK477" s="158">
        <f>ROUND(I477*H477,2)</f>
        <v>0</v>
      </c>
      <c r="BL477" s="13" t="s">
        <v>348</v>
      </c>
      <c r="BM477" s="157" t="s">
        <v>1256</v>
      </c>
    </row>
    <row r="478" spans="2:65" s="1" customFormat="1" ht="19.2">
      <c r="B478" s="28"/>
      <c r="D478" s="159" t="s">
        <v>280</v>
      </c>
      <c r="F478" s="160" t="s">
        <v>1257</v>
      </c>
      <c r="I478" s="119"/>
      <c r="L478" s="28"/>
      <c r="M478" s="161"/>
      <c r="T478" s="52"/>
      <c r="AT478" s="13" t="s">
        <v>280</v>
      </c>
      <c r="AU478" s="13" t="s">
        <v>272</v>
      </c>
    </row>
    <row r="479" spans="2:65" s="1" customFormat="1" ht="24.15" customHeight="1">
      <c r="B479" s="28"/>
      <c r="C479" s="162" t="s">
        <v>1258</v>
      </c>
      <c r="D479" s="162" t="s">
        <v>335</v>
      </c>
      <c r="E479" s="163" t="s">
        <v>1259</v>
      </c>
      <c r="F479" s="164" t="s">
        <v>1260</v>
      </c>
      <c r="G479" s="165" t="s">
        <v>412</v>
      </c>
      <c r="H479" s="166">
        <v>25</v>
      </c>
      <c r="I479" s="167"/>
      <c r="J479" s="168">
        <f>ROUND(I479*H479,2)</f>
        <v>0</v>
      </c>
      <c r="K479" s="169"/>
      <c r="L479" s="170"/>
      <c r="M479" s="171" t="s">
        <v>1</v>
      </c>
      <c r="N479" s="172" t="s">
        <v>38</v>
      </c>
      <c r="P479" s="155">
        <f>O479*H479</f>
        <v>0</v>
      </c>
      <c r="Q479" s="155">
        <v>6.9999999999999994E-5</v>
      </c>
      <c r="R479" s="155">
        <f>Q479*H479</f>
        <v>1.7499999999999998E-3</v>
      </c>
      <c r="S479" s="155">
        <v>0</v>
      </c>
      <c r="T479" s="156">
        <f>S479*H479</f>
        <v>0</v>
      </c>
      <c r="AR479" s="157" t="s">
        <v>373</v>
      </c>
      <c r="AT479" s="157" t="s">
        <v>335</v>
      </c>
      <c r="AU479" s="157" t="s">
        <v>272</v>
      </c>
      <c r="AY479" s="13" t="s">
        <v>271</v>
      </c>
      <c r="BE479" s="158">
        <f>IF(N479="základní",J479,0)</f>
        <v>0</v>
      </c>
      <c r="BF479" s="158">
        <f>IF(N479="snížená",J479,0)</f>
        <v>0</v>
      </c>
      <c r="BG479" s="158">
        <f>IF(N479="zákl. přenesená",J479,0)</f>
        <v>0</v>
      </c>
      <c r="BH479" s="158">
        <f>IF(N479="sníž. přenesená",J479,0)</f>
        <v>0</v>
      </c>
      <c r="BI479" s="158">
        <f>IF(N479="nulová",J479,0)</f>
        <v>0</v>
      </c>
      <c r="BJ479" s="13" t="s">
        <v>80</v>
      </c>
      <c r="BK479" s="158">
        <f>ROUND(I479*H479,2)</f>
        <v>0</v>
      </c>
      <c r="BL479" s="13" t="s">
        <v>348</v>
      </c>
      <c r="BM479" s="157" t="s">
        <v>1261</v>
      </c>
    </row>
    <row r="480" spans="2:65" s="1" customFormat="1" ht="10.199999999999999">
      <c r="B480" s="28"/>
      <c r="D480" s="159" t="s">
        <v>280</v>
      </c>
      <c r="F480" s="160" t="s">
        <v>1260</v>
      </c>
      <c r="I480" s="119"/>
      <c r="L480" s="28"/>
      <c r="M480" s="161"/>
      <c r="T480" s="52"/>
      <c r="AT480" s="13" t="s">
        <v>280</v>
      </c>
      <c r="AU480" s="13" t="s">
        <v>272</v>
      </c>
    </row>
    <row r="481" spans="2:65" s="1" customFormat="1" ht="24.15" customHeight="1">
      <c r="B481" s="28"/>
      <c r="C481" s="162" t="s">
        <v>1262</v>
      </c>
      <c r="D481" s="162" t="s">
        <v>335</v>
      </c>
      <c r="E481" s="163" t="s">
        <v>927</v>
      </c>
      <c r="F481" s="164" t="s">
        <v>928</v>
      </c>
      <c r="G481" s="165" t="s">
        <v>412</v>
      </c>
      <c r="H481" s="166">
        <v>75</v>
      </c>
      <c r="I481" s="167"/>
      <c r="J481" s="168">
        <f>ROUND(I481*H481,2)</f>
        <v>0</v>
      </c>
      <c r="K481" s="169"/>
      <c r="L481" s="170"/>
      <c r="M481" s="171" t="s">
        <v>1</v>
      </c>
      <c r="N481" s="172" t="s">
        <v>38</v>
      </c>
      <c r="P481" s="155">
        <f>O481*H481</f>
        <v>0</v>
      </c>
      <c r="Q481" s="155">
        <v>6.9999999999999994E-5</v>
      </c>
      <c r="R481" s="155">
        <f>Q481*H481</f>
        <v>5.2499999999999995E-3</v>
      </c>
      <c r="S481" s="155">
        <v>0</v>
      </c>
      <c r="T481" s="156">
        <f>S481*H481</f>
        <v>0</v>
      </c>
      <c r="AR481" s="157" t="s">
        <v>373</v>
      </c>
      <c r="AT481" s="157" t="s">
        <v>335</v>
      </c>
      <c r="AU481" s="157" t="s">
        <v>272</v>
      </c>
      <c r="AY481" s="13" t="s">
        <v>271</v>
      </c>
      <c r="BE481" s="158">
        <f>IF(N481="základní",J481,0)</f>
        <v>0</v>
      </c>
      <c r="BF481" s="158">
        <f>IF(N481="snížená",J481,0)</f>
        <v>0</v>
      </c>
      <c r="BG481" s="158">
        <f>IF(N481="zákl. přenesená",J481,0)</f>
        <v>0</v>
      </c>
      <c r="BH481" s="158">
        <f>IF(N481="sníž. přenesená",J481,0)</f>
        <v>0</v>
      </c>
      <c r="BI481" s="158">
        <f>IF(N481="nulová",J481,0)</f>
        <v>0</v>
      </c>
      <c r="BJ481" s="13" t="s">
        <v>80</v>
      </c>
      <c r="BK481" s="158">
        <f>ROUND(I481*H481,2)</f>
        <v>0</v>
      </c>
      <c r="BL481" s="13" t="s">
        <v>348</v>
      </c>
      <c r="BM481" s="157" t="s">
        <v>1263</v>
      </c>
    </row>
    <row r="482" spans="2:65" s="1" customFormat="1" ht="10.199999999999999">
      <c r="B482" s="28"/>
      <c r="D482" s="159" t="s">
        <v>280</v>
      </c>
      <c r="F482" s="160" t="s">
        <v>928</v>
      </c>
      <c r="I482" s="119"/>
      <c r="L482" s="28"/>
      <c r="M482" s="161"/>
      <c r="T482" s="52"/>
      <c r="AT482" s="13" t="s">
        <v>280</v>
      </c>
      <c r="AU482" s="13" t="s">
        <v>272</v>
      </c>
    </row>
    <row r="483" spans="2:65" s="1" customFormat="1" ht="24.15" customHeight="1">
      <c r="B483" s="28"/>
      <c r="C483" s="146" t="s">
        <v>1264</v>
      </c>
      <c r="D483" s="146" t="s">
        <v>274</v>
      </c>
      <c r="E483" s="147" t="s">
        <v>1265</v>
      </c>
      <c r="F483" s="148" t="s">
        <v>1266</v>
      </c>
      <c r="G483" s="149" t="s">
        <v>338</v>
      </c>
      <c r="H483" s="150">
        <v>1</v>
      </c>
      <c r="I483" s="151"/>
      <c r="J483" s="152">
        <f>ROUND(I483*H483,2)</f>
        <v>0</v>
      </c>
      <c r="K483" s="153"/>
      <c r="L483" s="28"/>
      <c r="M483" s="154" t="s">
        <v>1</v>
      </c>
      <c r="N483" s="115" t="s">
        <v>38</v>
      </c>
      <c r="P483" s="155">
        <f>O483*H483</f>
        <v>0</v>
      </c>
      <c r="Q483" s="155">
        <v>0</v>
      </c>
      <c r="R483" s="155">
        <f>Q483*H483</f>
        <v>0</v>
      </c>
      <c r="S483" s="155">
        <v>0</v>
      </c>
      <c r="T483" s="156">
        <f>S483*H483</f>
        <v>0</v>
      </c>
      <c r="AR483" s="157" t="s">
        <v>348</v>
      </c>
      <c r="AT483" s="157" t="s">
        <v>274</v>
      </c>
      <c r="AU483" s="157" t="s">
        <v>272</v>
      </c>
      <c r="AY483" s="13" t="s">
        <v>271</v>
      </c>
      <c r="BE483" s="158">
        <f>IF(N483="základní",J483,0)</f>
        <v>0</v>
      </c>
      <c r="BF483" s="158">
        <f>IF(N483="snížená",J483,0)</f>
        <v>0</v>
      </c>
      <c r="BG483" s="158">
        <f>IF(N483="zákl. přenesená",J483,0)</f>
        <v>0</v>
      </c>
      <c r="BH483" s="158">
        <f>IF(N483="sníž. přenesená",J483,0)</f>
        <v>0</v>
      </c>
      <c r="BI483" s="158">
        <f>IF(N483="nulová",J483,0)</f>
        <v>0</v>
      </c>
      <c r="BJ483" s="13" t="s">
        <v>80</v>
      </c>
      <c r="BK483" s="158">
        <f>ROUND(I483*H483,2)</f>
        <v>0</v>
      </c>
      <c r="BL483" s="13" t="s">
        <v>348</v>
      </c>
      <c r="BM483" s="157" t="s">
        <v>1267</v>
      </c>
    </row>
    <row r="484" spans="2:65" s="1" customFormat="1" ht="10.199999999999999">
      <c r="B484" s="28"/>
      <c r="D484" s="159" t="s">
        <v>280</v>
      </c>
      <c r="F484" s="160" t="s">
        <v>1268</v>
      </c>
      <c r="I484" s="119"/>
      <c r="L484" s="28"/>
      <c r="M484" s="161"/>
      <c r="T484" s="52"/>
      <c r="AT484" s="13" t="s">
        <v>280</v>
      </c>
      <c r="AU484" s="13" t="s">
        <v>272</v>
      </c>
    </row>
    <row r="485" spans="2:65" s="1" customFormat="1" ht="16.5" customHeight="1">
      <c r="B485" s="28"/>
      <c r="C485" s="162" t="s">
        <v>1269</v>
      </c>
      <c r="D485" s="162" t="s">
        <v>335</v>
      </c>
      <c r="E485" s="163" t="s">
        <v>1270</v>
      </c>
      <c r="F485" s="164" t="s">
        <v>1271</v>
      </c>
      <c r="G485" s="165" t="s">
        <v>1272</v>
      </c>
      <c r="H485" s="166">
        <v>1</v>
      </c>
      <c r="I485" s="167"/>
      <c r="J485" s="168">
        <f>ROUND(I485*H485,2)</f>
        <v>0</v>
      </c>
      <c r="K485" s="169"/>
      <c r="L485" s="170"/>
      <c r="M485" s="171" t="s">
        <v>1</v>
      </c>
      <c r="N485" s="172" t="s">
        <v>38</v>
      </c>
      <c r="P485" s="155">
        <f>O485*H485</f>
        <v>0</v>
      </c>
      <c r="Q485" s="155">
        <v>6.7000000000000002E-3</v>
      </c>
      <c r="R485" s="155">
        <f>Q485*H485</f>
        <v>6.7000000000000002E-3</v>
      </c>
      <c r="S485" s="155">
        <v>0</v>
      </c>
      <c r="T485" s="156">
        <f>S485*H485</f>
        <v>0</v>
      </c>
      <c r="AR485" s="157" t="s">
        <v>373</v>
      </c>
      <c r="AT485" s="157" t="s">
        <v>335</v>
      </c>
      <c r="AU485" s="157" t="s">
        <v>272</v>
      </c>
      <c r="AY485" s="13" t="s">
        <v>271</v>
      </c>
      <c r="BE485" s="158">
        <f>IF(N485="základní",J485,0)</f>
        <v>0</v>
      </c>
      <c r="BF485" s="158">
        <f>IF(N485="snížená",J485,0)</f>
        <v>0</v>
      </c>
      <c r="BG485" s="158">
        <f>IF(N485="zákl. přenesená",J485,0)</f>
        <v>0</v>
      </c>
      <c r="BH485" s="158">
        <f>IF(N485="sníž. přenesená",J485,0)</f>
        <v>0</v>
      </c>
      <c r="BI485" s="158">
        <f>IF(N485="nulová",J485,0)</f>
        <v>0</v>
      </c>
      <c r="BJ485" s="13" t="s">
        <v>80</v>
      </c>
      <c r="BK485" s="158">
        <f>ROUND(I485*H485,2)</f>
        <v>0</v>
      </c>
      <c r="BL485" s="13" t="s">
        <v>348</v>
      </c>
      <c r="BM485" s="157" t="s">
        <v>1273</v>
      </c>
    </row>
    <row r="486" spans="2:65" s="1" customFormat="1" ht="10.199999999999999">
      <c r="B486" s="28"/>
      <c r="D486" s="159" t="s">
        <v>280</v>
      </c>
      <c r="F486" s="160" t="s">
        <v>1271</v>
      </c>
      <c r="I486" s="119"/>
      <c r="L486" s="28"/>
      <c r="M486" s="161"/>
      <c r="T486" s="52"/>
      <c r="AT486" s="13" t="s">
        <v>280</v>
      </c>
      <c r="AU486" s="13" t="s">
        <v>272</v>
      </c>
    </row>
    <row r="487" spans="2:65" s="1" customFormat="1" ht="24.15" customHeight="1">
      <c r="B487" s="28"/>
      <c r="C487" s="162" t="s">
        <v>1274</v>
      </c>
      <c r="D487" s="162" t="s">
        <v>335</v>
      </c>
      <c r="E487" s="163" t="s">
        <v>1275</v>
      </c>
      <c r="F487" s="164" t="s">
        <v>1276</v>
      </c>
      <c r="G487" s="165" t="s">
        <v>338</v>
      </c>
      <c r="H487" s="166">
        <v>1</v>
      </c>
      <c r="I487" s="167"/>
      <c r="J487" s="168">
        <f>ROUND(I487*H487,2)</f>
        <v>0</v>
      </c>
      <c r="K487" s="169"/>
      <c r="L487" s="170"/>
      <c r="M487" s="171" t="s">
        <v>1</v>
      </c>
      <c r="N487" s="172" t="s">
        <v>38</v>
      </c>
      <c r="P487" s="155">
        <f>O487*H487</f>
        <v>0</v>
      </c>
      <c r="Q487" s="155">
        <v>1.4300000000000001E-3</v>
      </c>
      <c r="R487" s="155">
        <f>Q487*H487</f>
        <v>1.4300000000000001E-3</v>
      </c>
      <c r="S487" s="155">
        <v>0</v>
      </c>
      <c r="T487" s="156">
        <f>S487*H487</f>
        <v>0</v>
      </c>
      <c r="AR487" s="157" t="s">
        <v>373</v>
      </c>
      <c r="AT487" s="157" t="s">
        <v>335</v>
      </c>
      <c r="AU487" s="157" t="s">
        <v>272</v>
      </c>
      <c r="AY487" s="13" t="s">
        <v>271</v>
      </c>
      <c r="BE487" s="158">
        <f>IF(N487="základní",J487,0)</f>
        <v>0</v>
      </c>
      <c r="BF487" s="158">
        <f>IF(N487="snížená",J487,0)</f>
        <v>0</v>
      </c>
      <c r="BG487" s="158">
        <f>IF(N487="zákl. přenesená",J487,0)</f>
        <v>0</v>
      </c>
      <c r="BH487" s="158">
        <f>IF(N487="sníž. přenesená",J487,0)</f>
        <v>0</v>
      </c>
      <c r="BI487" s="158">
        <f>IF(N487="nulová",J487,0)</f>
        <v>0</v>
      </c>
      <c r="BJ487" s="13" t="s">
        <v>80</v>
      </c>
      <c r="BK487" s="158">
        <f>ROUND(I487*H487,2)</f>
        <v>0</v>
      </c>
      <c r="BL487" s="13" t="s">
        <v>348</v>
      </c>
      <c r="BM487" s="157" t="s">
        <v>1277</v>
      </c>
    </row>
    <row r="488" spans="2:65" s="1" customFormat="1" ht="19.2">
      <c r="B488" s="28"/>
      <c r="D488" s="159" t="s">
        <v>280</v>
      </c>
      <c r="F488" s="160" t="s">
        <v>1276</v>
      </c>
      <c r="I488" s="119"/>
      <c r="L488" s="28"/>
      <c r="M488" s="161"/>
      <c r="T488" s="52"/>
      <c r="AT488" s="13" t="s">
        <v>280</v>
      </c>
      <c r="AU488" s="13" t="s">
        <v>272</v>
      </c>
    </row>
    <row r="489" spans="2:65" s="1" customFormat="1" ht="24.15" customHeight="1">
      <c r="B489" s="28"/>
      <c r="C489" s="162" t="s">
        <v>1278</v>
      </c>
      <c r="D489" s="162" t="s">
        <v>335</v>
      </c>
      <c r="E489" s="163" t="s">
        <v>1279</v>
      </c>
      <c r="F489" s="164" t="s">
        <v>1280</v>
      </c>
      <c r="G489" s="165" t="s">
        <v>338</v>
      </c>
      <c r="H489" s="166">
        <v>1</v>
      </c>
      <c r="I489" s="167"/>
      <c r="J489" s="168">
        <f>ROUND(I489*H489,2)</f>
        <v>0</v>
      </c>
      <c r="K489" s="169"/>
      <c r="L489" s="170"/>
      <c r="M489" s="171" t="s">
        <v>1</v>
      </c>
      <c r="N489" s="172" t="s">
        <v>38</v>
      </c>
      <c r="P489" s="155">
        <f>O489*H489</f>
        <v>0</v>
      </c>
      <c r="Q489" s="155">
        <v>3.5000000000000001E-3</v>
      </c>
      <c r="R489" s="155">
        <f>Q489*H489</f>
        <v>3.5000000000000001E-3</v>
      </c>
      <c r="S489" s="155">
        <v>0</v>
      </c>
      <c r="T489" s="156">
        <f>S489*H489</f>
        <v>0</v>
      </c>
      <c r="AR489" s="157" t="s">
        <v>373</v>
      </c>
      <c r="AT489" s="157" t="s">
        <v>335</v>
      </c>
      <c r="AU489" s="157" t="s">
        <v>272</v>
      </c>
      <c r="AY489" s="13" t="s">
        <v>271</v>
      </c>
      <c r="BE489" s="158">
        <f>IF(N489="základní",J489,0)</f>
        <v>0</v>
      </c>
      <c r="BF489" s="158">
        <f>IF(N489="snížená",J489,0)</f>
        <v>0</v>
      </c>
      <c r="BG489" s="158">
        <f>IF(N489="zákl. přenesená",J489,0)</f>
        <v>0</v>
      </c>
      <c r="BH489" s="158">
        <f>IF(N489="sníž. přenesená",J489,0)</f>
        <v>0</v>
      </c>
      <c r="BI489" s="158">
        <f>IF(N489="nulová",J489,0)</f>
        <v>0</v>
      </c>
      <c r="BJ489" s="13" t="s">
        <v>80</v>
      </c>
      <c r="BK489" s="158">
        <f>ROUND(I489*H489,2)</f>
        <v>0</v>
      </c>
      <c r="BL489" s="13" t="s">
        <v>348</v>
      </c>
      <c r="BM489" s="157" t="s">
        <v>1281</v>
      </c>
    </row>
    <row r="490" spans="2:65" s="1" customFormat="1" ht="19.2">
      <c r="B490" s="28"/>
      <c r="D490" s="159" t="s">
        <v>280</v>
      </c>
      <c r="F490" s="160" t="s">
        <v>1280</v>
      </c>
      <c r="I490" s="119"/>
      <c r="L490" s="28"/>
      <c r="M490" s="161"/>
      <c r="T490" s="52"/>
      <c r="AT490" s="13" t="s">
        <v>280</v>
      </c>
      <c r="AU490" s="13" t="s">
        <v>272</v>
      </c>
    </row>
    <row r="491" spans="2:65" s="1" customFormat="1" ht="24.15" customHeight="1">
      <c r="B491" s="28"/>
      <c r="C491" s="162" t="s">
        <v>1282</v>
      </c>
      <c r="D491" s="162" t="s">
        <v>335</v>
      </c>
      <c r="E491" s="163" t="s">
        <v>1283</v>
      </c>
      <c r="F491" s="164" t="s">
        <v>1284</v>
      </c>
      <c r="G491" s="165" t="s">
        <v>1272</v>
      </c>
      <c r="H491" s="166">
        <v>1</v>
      </c>
      <c r="I491" s="167"/>
      <c r="J491" s="168">
        <f>ROUND(I491*H491,2)</f>
        <v>0</v>
      </c>
      <c r="K491" s="169"/>
      <c r="L491" s="170"/>
      <c r="M491" s="171" t="s">
        <v>1</v>
      </c>
      <c r="N491" s="172" t="s">
        <v>38</v>
      </c>
      <c r="P491" s="155">
        <f>O491*H491</f>
        <v>0</v>
      </c>
      <c r="Q491" s="155">
        <v>6.9999999999999999E-4</v>
      </c>
      <c r="R491" s="155">
        <f>Q491*H491</f>
        <v>6.9999999999999999E-4</v>
      </c>
      <c r="S491" s="155">
        <v>0</v>
      </c>
      <c r="T491" s="156">
        <f>S491*H491</f>
        <v>0</v>
      </c>
      <c r="AR491" s="157" t="s">
        <v>373</v>
      </c>
      <c r="AT491" s="157" t="s">
        <v>335</v>
      </c>
      <c r="AU491" s="157" t="s">
        <v>272</v>
      </c>
      <c r="AY491" s="13" t="s">
        <v>271</v>
      </c>
      <c r="BE491" s="158">
        <f>IF(N491="základní",J491,0)</f>
        <v>0</v>
      </c>
      <c r="BF491" s="158">
        <f>IF(N491="snížená",J491,0)</f>
        <v>0</v>
      </c>
      <c r="BG491" s="158">
        <f>IF(N491="zákl. přenesená",J491,0)</f>
        <v>0</v>
      </c>
      <c r="BH491" s="158">
        <f>IF(N491="sníž. přenesená",J491,0)</f>
        <v>0</v>
      </c>
      <c r="BI491" s="158">
        <f>IF(N491="nulová",J491,0)</f>
        <v>0</v>
      </c>
      <c r="BJ491" s="13" t="s">
        <v>80</v>
      </c>
      <c r="BK491" s="158">
        <f>ROUND(I491*H491,2)</f>
        <v>0</v>
      </c>
      <c r="BL491" s="13" t="s">
        <v>348</v>
      </c>
      <c r="BM491" s="157" t="s">
        <v>1285</v>
      </c>
    </row>
    <row r="492" spans="2:65" s="1" customFormat="1" ht="19.2">
      <c r="B492" s="28"/>
      <c r="D492" s="159" t="s">
        <v>280</v>
      </c>
      <c r="F492" s="160" t="s">
        <v>1284</v>
      </c>
      <c r="I492" s="119"/>
      <c r="L492" s="28"/>
      <c r="M492" s="161"/>
      <c r="T492" s="52"/>
      <c r="AT492" s="13" t="s">
        <v>280</v>
      </c>
      <c r="AU492" s="13" t="s">
        <v>272</v>
      </c>
    </row>
    <row r="493" spans="2:65" s="1" customFormat="1" ht="24.15" customHeight="1">
      <c r="B493" s="28"/>
      <c r="C493" s="146" t="s">
        <v>1286</v>
      </c>
      <c r="D493" s="146" t="s">
        <v>274</v>
      </c>
      <c r="E493" s="147" t="s">
        <v>1287</v>
      </c>
      <c r="F493" s="148" t="s">
        <v>1288</v>
      </c>
      <c r="G493" s="149" t="s">
        <v>338</v>
      </c>
      <c r="H493" s="150">
        <v>1</v>
      </c>
      <c r="I493" s="151"/>
      <c r="J493" s="152">
        <f>ROUND(I493*H493,2)</f>
        <v>0</v>
      </c>
      <c r="K493" s="153"/>
      <c r="L493" s="28"/>
      <c r="M493" s="154" t="s">
        <v>1</v>
      </c>
      <c r="N493" s="115" t="s">
        <v>38</v>
      </c>
      <c r="P493" s="155">
        <f>O493*H493</f>
        <v>0</v>
      </c>
      <c r="Q493" s="155">
        <v>0</v>
      </c>
      <c r="R493" s="155">
        <f>Q493*H493</f>
        <v>0</v>
      </c>
      <c r="S493" s="155">
        <v>0</v>
      </c>
      <c r="T493" s="156">
        <f>S493*H493</f>
        <v>0</v>
      </c>
      <c r="AR493" s="157" t="s">
        <v>348</v>
      </c>
      <c r="AT493" s="157" t="s">
        <v>274</v>
      </c>
      <c r="AU493" s="157" t="s">
        <v>272</v>
      </c>
      <c r="AY493" s="13" t="s">
        <v>271</v>
      </c>
      <c r="BE493" s="158">
        <f>IF(N493="základní",J493,0)</f>
        <v>0</v>
      </c>
      <c r="BF493" s="158">
        <f>IF(N493="snížená",J493,0)</f>
        <v>0</v>
      </c>
      <c r="BG493" s="158">
        <f>IF(N493="zákl. přenesená",J493,0)</f>
        <v>0</v>
      </c>
      <c r="BH493" s="158">
        <f>IF(N493="sníž. přenesená",J493,0)</f>
        <v>0</v>
      </c>
      <c r="BI493" s="158">
        <f>IF(N493="nulová",J493,0)</f>
        <v>0</v>
      </c>
      <c r="BJ493" s="13" t="s">
        <v>80</v>
      </c>
      <c r="BK493" s="158">
        <f>ROUND(I493*H493,2)</f>
        <v>0</v>
      </c>
      <c r="BL493" s="13" t="s">
        <v>348</v>
      </c>
      <c r="BM493" s="157" t="s">
        <v>1289</v>
      </c>
    </row>
    <row r="494" spans="2:65" s="1" customFormat="1" ht="19.2">
      <c r="B494" s="28"/>
      <c r="D494" s="159" t="s">
        <v>280</v>
      </c>
      <c r="F494" s="160" t="s">
        <v>1290</v>
      </c>
      <c r="I494" s="119"/>
      <c r="L494" s="28"/>
      <c r="M494" s="161"/>
      <c r="T494" s="52"/>
      <c r="AT494" s="13" t="s">
        <v>280</v>
      </c>
      <c r="AU494" s="13" t="s">
        <v>272</v>
      </c>
    </row>
    <row r="495" spans="2:65" s="1" customFormat="1" ht="24.15" customHeight="1">
      <c r="B495" s="28"/>
      <c r="C495" s="146" t="s">
        <v>1291</v>
      </c>
      <c r="D495" s="146" t="s">
        <v>274</v>
      </c>
      <c r="E495" s="147" t="s">
        <v>1292</v>
      </c>
      <c r="F495" s="148" t="s">
        <v>1293</v>
      </c>
      <c r="G495" s="149" t="s">
        <v>338</v>
      </c>
      <c r="H495" s="150">
        <v>1</v>
      </c>
      <c r="I495" s="151"/>
      <c r="J495" s="152">
        <f>ROUND(I495*H495,2)</f>
        <v>0</v>
      </c>
      <c r="K495" s="153"/>
      <c r="L495" s="28"/>
      <c r="M495" s="154" t="s">
        <v>1</v>
      </c>
      <c r="N495" s="115" t="s">
        <v>38</v>
      </c>
      <c r="P495" s="155">
        <f>O495*H495</f>
        <v>0</v>
      </c>
      <c r="Q495" s="155">
        <v>0</v>
      </c>
      <c r="R495" s="155">
        <f>Q495*H495</f>
        <v>0</v>
      </c>
      <c r="S495" s="155">
        <v>0</v>
      </c>
      <c r="T495" s="156">
        <f>S495*H495</f>
        <v>0</v>
      </c>
      <c r="AR495" s="157" t="s">
        <v>348</v>
      </c>
      <c r="AT495" s="157" t="s">
        <v>274</v>
      </c>
      <c r="AU495" s="157" t="s">
        <v>272</v>
      </c>
      <c r="AY495" s="13" t="s">
        <v>271</v>
      </c>
      <c r="BE495" s="158">
        <f>IF(N495="základní",J495,0)</f>
        <v>0</v>
      </c>
      <c r="BF495" s="158">
        <f>IF(N495="snížená",J495,0)</f>
        <v>0</v>
      </c>
      <c r="BG495" s="158">
        <f>IF(N495="zákl. přenesená",J495,0)</f>
        <v>0</v>
      </c>
      <c r="BH495" s="158">
        <f>IF(N495="sníž. přenesená",J495,0)</f>
        <v>0</v>
      </c>
      <c r="BI495" s="158">
        <f>IF(N495="nulová",J495,0)</f>
        <v>0</v>
      </c>
      <c r="BJ495" s="13" t="s">
        <v>80</v>
      </c>
      <c r="BK495" s="158">
        <f>ROUND(I495*H495,2)</f>
        <v>0</v>
      </c>
      <c r="BL495" s="13" t="s">
        <v>348</v>
      </c>
      <c r="BM495" s="157" t="s">
        <v>1294</v>
      </c>
    </row>
    <row r="496" spans="2:65" s="1" customFormat="1" ht="19.2">
      <c r="B496" s="28"/>
      <c r="D496" s="159" t="s">
        <v>280</v>
      </c>
      <c r="F496" s="160" t="s">
        <v>1295</v>
      </c>
      <c r="I496" s="119"/>
      <c r="L496" s="28"/>
      <c r="M496" s="161"/>
      <c r="T496" s="52"/>
      <c r="AT496" s="13" t="s">
        <v>280</v>
      </c>
      <c r="AU496" s="13" t="s">
        <v>272</v>
      </c>
    </row>
    <row r="497" spans="2:65" s="1" customFormat="1" ht="24.15" customHeight="1">
      <c r="B497" s="28"/>
      <c r="C497" s="146" t="s">
        <v>1296</v>
      </c>
      <c r="D497" s="146" t="s">
        <v>274</v>
      </c>
      <c r="E497" s="147" t="s">
        <v>1297</v>
      </c>
      <c r="F497" s="148" t="s">
        <v>1298</v>
      </c>
      <c r="G497" s="149" t="s">
        <v>338</v>
      </c>
      <c r="H497" s="150">
        <v>4</v>
      </c>
      <c r="I497" s="151"/>
      <c r="J497" s="152">
        <f>ROUND(I497*H497,2)</f>
        <v>0</v>
      </c>
      <c r="K497" s="153"/>
      <c r="L497" s="28"/>
      <c r="M497" s="154" t="s">
        <v>1</v>
      </c>
      <c r="N497" s="115" t="s">
        <v>38</v>
      </c>
      <c r="P497" s="155">
        <f>O497*H497</f>
        <v>0</v>
      </c>
      <c r="Q497" s="155">
        <v>0</v>
      </c>
      <c r="R497" s="155">
        <f>Q497*H497</f>
        <v>0</v>
      </c>
      <c r="S497" s="155">
        <v>0</v>
      </c>
      <c r="T497" s="156">
        <f>S497*H497</f>
        <v>0</v>
      </c>
      <c r="AR497" s="157" t="s">
        <v>348</v>
      </c>
      <c r="AT497" s="157" t="s">
        <v>274</v>
      </c>
      <c r="AU497" s="157" t="s">
        <v>272</v>
      </c>
      <c r="AY497" s="13" t="s">
        <v>271</v>
      </c>
      <c r="BE497" s="158">
        <f>IF(N497="základní",J497,0)</f>
        <v>0</v>
      </c>
      <c r="BF497" s="158">
        <f>IF(N497="snížená",J497,0)</f>
        <v>0</v>
      </c>
      <c r="BG497" s="158">
        <f>IF(N497="zákl. přenesená",J497,0)</f>
        <v>0</v>
      </c>
      <c r="BH497" s="158">
        <f>IF(N497="sníž. přenesená",J497,0)</f>
        <v>0</v>
      </c>
      <c r="BI497" s="158">
        <f>IF(N497="nulová",J497,0)</f>
        <v>0</v>
      </c>
      <c r="BJ497" s="13" t="s">
        <v>80</v>
      </c>
      <c r="BK497" s="158">
        <f>ROUND(I497*H497,2)</f>
        <v>0</v>
      </c>
      <c r="BL497" s="13" t="s">
        <v>348</v>
      </c>
      <c r="BM497" s="157" t="s">
        <v>1299</v>
      </c>
    </row>
    <row r="498" spans="2:65" s="1" customFormat="1" ht="19.2">
      <c r="B498" s="28"/>
      <c r="D498" s="159" t="s">
        <v>280</v>
      </c>
      <c r="F498" s="160" t="s">
        <v>1300</v>
      </c>
      <c r="I498" s="119"/>
      <c r="L498" s="28"/>
      <c r="M498" s="161"/>
      <c r="T498" s="52"/>
      <c r="AT498" s="13" t="s">
        <v>280</v>
      </c>
      <c r="AU498" s="13" t="s">
        <v>272</v>
      </c>
    </row>
    <row r="499" spans="2:65" s="1" customFormat="1" ht="24.15" customHeight="1">
      <c r="B499" s="28"/>
      <c r="C499" s="146" t="s">
        <v>1301</v>
      </c>
      <c r="D499" s="146" t="s">
        <v>274</v>
      </c>
      <c r="E499" s="147" t="s">
        <v>1302</v>
      </c>
      <c r="F499" s="148" t="s">
        <v>1303</v>
      </c>
      <c r="G499" s="149" t="s">
        <v>338</v>
      </c>
      <c r="H499" s="150">
        <v>1</v>
      </c>
      <c r="I499" s="151"/>
      <c r="J499" s="152">
        <f>ROUND(I499*H499,2)</f>
        <v>0</v>
      </c>
      <c r="K499" s="153"/>
      <c r="L499" s="28"/>
      <c r="M499" s="154" t="s">
        <v>1</v>
      </c>
      <c r="N499" s="115" t="s">
        <v>38</v>
      </c>
      <c r="P499" s="155">
        <f>O499*H499</f>
        <v>0</v>
      </c>
      <c r="Q499" s="155">
        <v>0</v>
      </c>
      <c r="R499" s="155">
        <f>Q499*H499</f>
        <v>0</v>
      </c>
      <c r="S499" s="155">
        <v>0</v>
      </c>
      <c r="T499" s="156">
        <f>S499*H499</f>
        <v>0</v>
      </c>
      <c r="AR499" s="157" t="s">
        <v>348</v>
      </c>
      <c r="AT499" s="157" t="s">
        <v>274</v>
      </c>
      <c r="AU499" s="157" t="s">
        <v>272</v>
      </c>
      <c r="AY499" s="13" t="s">
        <v>271</v>
      </c>
      <c r="BE499" s="158">
        <f>IF(N499="základní",J499,0)</f>
        <v>0</v>
      </c>
      <c r="BF499" s="158">
        <f>IF(N499="snížená",J499,0)</f>
        <v>0</v>
      </c>
      <c r="BG499" s="158">
        <f>IF(N499="zákl. přenesená",J499,0)</f>
        <v>0</v>
      </c>
      <c r="BH499" s="158">
        <f>IF(N499="sníž. přenesená",J499,0)</f>
        <v>0</v>
      </c>
      <c r="BI499" s="158">
        <f>IF(N499="nulová",J499,0)</f>
        <v>0</v>
      </c>
      <c r="BJ499" s="13" t="s">
        <v>80</v>
      </c>
      <c r="BK499" s="158">
        <f>ROUND(I499*H499,2)</f>
        <v>0</v>
      </c>
      <c r="BL499" s="13" t="s">
        <v>348</v>
      </c>
      <c r="BM499" s="157" t="s">
        <v>1304</v>
      </c>
    </row>
    <row r="500" spans="2:65" s="1" customFormat="1" ht="19.2">
      <c r="B500" s="28"/>
      <c r="D500" s="159" t="s">
        <v>280</v>
      </c>
      <c r="F500" s="160" t="s">
        <v>1305</v>
      </c>
      <c r="I500" s="119"/>
      <c r="L500" s="28"/>
      <c r="M500" s="161"/>
      <c r="T500" s="52"/>
      <c r="AT500" s="13" t="s">
        <v>280</v>
      </c>
      <c r="AU500" s="13" t="s">
        <v>272</v>
      </c>
    </row>
    <row r="501" spans="2:65" s="1" customFormat="1" ht="24.15" customHeight="1">
      <c r="B501" s="28"/>
      <c r="C501" s="162" t="s">
        <v>1306</v>
      </c>
      <c r="D501" s="162" t="s">
        <v>335</v>
      </c>
      <c r="E501" s="163" t="s">
        <v>872</v>
      </c>
      <c r="F501" s="164" t="s">
        <v>873</v>
      </c>
      <c r="G501" s="165" t="s">
        <v>338</v>
      </c>
      <c r="H501" s="166">
        <v>1</v>
      </c>
      <c r="I501" s="167"/>
      <c r="J501" s="168">
        <f>ROUND(I501*H501,2)</f>
        <v>0</v>
      </c>
      <c r="K501" s="169"/>
      <c r="L501" s="170"/>
      <c r="M501" s="171" t="s">
        <v>1</v>
      </c>
      <c r="N501" s="172" t="s">
        <v>38</v>
      </c>
      <c r="P501" s="155">
        <f>O501*H501</f>
        <v>0</v>
      </c>
      <c r="Q501" s="155">
        <v>2.3000000000000001E-4</v>
      </c>
      <c r="R501" s="155">
        <f>Q501*H501</f>
        <v>2.3000000000000001E-4</v>
      </c>
      <c r="S501" s="155">
        <v>0</v>
      </c>
      <c r="T501" s="156">
        <f>S501*H501</f>
        <v>0</v>
      </c>
      <c r="AR501" s="157" t="s">
        <v>373</v>
      </c>
      <c r="AT501" s="157" t="s">
        <v>335</v>
      </c>
      <c r="AU501" s="157" t="s">
        <v>272</v>
      </c>
      <c r="AY501" s="13" t="s">
        <v>271</v>
      </c>
      <c r="BE501" s="158">
        <f>IF(N501="základní",J501,0)</f>
        <v>0</v>
      </c>
      <c r="BF501" s="158">
        <f>IF(N501="snížená",J501,0)</f>
        <v>0</v>
      </c>
      <c r="BG501" s="158">
        <f>IF(N501="zákl. přenesená",J501,0)</f>
        <v>0</v>
      </c>
      <c r="BH501" s="158">
        <f>IF(N501="sníž. přenesená",J501,0)</f>
        <v>0</v>
      </c>
      <c r="BI501" s="158">
        <f>IF(N501="nulová",J501,0)</f>
        <v>0</v>
      </c>
      <c r="BJ501" s="13" t="s">
        <v>80</v>
      </c>
      <c r="BK501" s="158">
        <f>ROUND(I501*H501,2)</f>
        <v>0</v>
      </c>
      <c r="BL501" s="13" t="s">
        <v>348</v>
      </c>
      <c r="BM501" s="157" t="s">
        <v>1307</v>
      </c>
    </row>
    <row r="502" spans="2:65" s="1" customFormat="1" ht="19.2">
      <c r="B502" s="28"/>
      <c r="D502" s="159" t="s">
        <v>280</v>
      </c>
      <c r="F502" s="160" t="s">
        <v>873</v>
      </c>
      <c r="I502" s="119"/>
      <c r="L502" s="28"/>
      <c r="M502" s="161"/>
      <c r="T502" s="52"/>
      <c r="AT502" s="13" t="s">
        <v>280</v>
      </c>
      <c r="AU502" s="13" t="s">
        <v>272</v>
      </c>
    </row>
    <row r="503" spans="2:65" s="1" customFormat="1" ht="24.15" customHeight="1">
      <c r="B503" s="28"/>
      <c r="C503" s="162" t="s">
        <v>1308</v>
      </c>
      <c r="D503" s="162" t="s">
        <v>335</v>
      </c>
      <c r="E503" s="163" t="s">
        <v>865</v>
      </c>
      <c r="F503" s="164" t="s">
        <v>866</v>
      </c>
      <c r="G503" s="165" t="s">
        <v>338</v>
      </c>
      <c r="H503" s="166">
        <v>4</v>
      </c>
      <c r="I503" s="167"/>
      <c r="J503" s="168">
        <f>ROUND(I503*H503,2)</f>
        <v>0</v>
      </c>
      <c r="K503" s="169"/>
      <c r="L503" s="170"/>
      <c r="M503" s="171" t="s">
        <v>1</v>
      </c>
      <c r="N503" s="172" t="s">
        <v>38</v>
      </c>
      <c r="P503" s="155">
        <f>O503*H503</f>
        <v>0</v>
      </c>
      <c r="Q503" s="155">
        <v>5.0000000000000002E-5</v>
      </c>
      <c r="R503" s="155">
        <f>Q503*H503</f>
        <v>2.0000000000000001E-4</v>
      </c>
      <c r="S503" s="155">
        <v>0</v>
      </c>
      <c r="T503" s="156">
        <f>S503*H503</f>
        <v>0</v>
      </c>
      <c r="AR503" s="157" t="s">
        <v>373</v>
      </c>
      <c r="AT503" s="157" t="s">
        <v>335</v>
      </c>
      <c r="AU503" s="157" t="s">
        <v>272</v>
      </c>
      <c r="AY503" s="13" t="s">
        <v>271</v>
      </c>
      <c r="BE503" s="158">
        <f>IF(N503="základní",J503,0)</f>
        <v>0</v>
      </c>
      <c r="BF503" s="158">
        <f>IF(N503="snížená",J503,0)</f>
        <v>0</v>
      </c>
      <c r="BG503" s="158">
        <f>IF(N503="zákl. přenesená",J503,0)</f>
        <v>0</v>
      </c>
      <c r="BH503" s="158">
        <f>IF(N503="sníž. přenesená",J503,0)</f>
        <v>0</v>
      </c>
      <c r="BI503" s="158">
        <f>IF(N503="nulová",J503,0)</f>
        <v>0</v>
      </c>
      <c r="BJ503" s="13" t="s">
        <v>80</v>
      </c>
      <c r="BK503" s="158">
        <f>ROUND(I503*H503,2)</f>
        <v>0</v>
      </c>
      <c r="BL503" s="13" t="s">
        <v>348</v>
      </c>
      <c r="BM503" s="157" t="s">
        <v>1309</v>
      </c>
    </row>
    <row r="504" spans="2:65" s="1" customFormat="1" ht="10.199999999999999">
      <c r="B504" s="28"/>
      <c r="D504" s="159" t="s">
        <v>280</v>
      </c>
      <c r="F504" s="160" t="s">
        <v>866</v>
      </c>
      <c r="I504" s="119"/>
      <c r="L504" s="28"/>
      <c r="M504" s="161"/>
      <c r="T504" s="52"/>
      <c r="AT504" s="13" t="s">
        <v>280</v>
      </c>
      <c r="AU504" s="13" t="s">
        <v>272</v>
      </c>
    </row>
    <row r="505" spans="2:65" s="1" customFormat="1" ht="24.15" customHeight="1">
      <c r="B505" s="28"/>
      <c r="C505" s="162" t="s">
        <v>1310</v>
      </c>
      <c r="D505" s="162" t="s">
        <v>335</v>
      </c>
      <c r="E505" s="163" t="s">
        <v>1311</v>
      </c>
      <c r="F505" s="164" t="s">
        <v>1312</v>
      </c>
      <c r="G505" s="165" t="s">
        <v>338</v>
      </c>
      <c r="H505" s="166">
        <v>1</v>
      </c>
      <c r="I505" s="167"/>
      <c r="J505" s="168">
        <f>ROUND(I505*H505,2)</f>
        <v>0</v>
      </c>
      <c r="K505" s="169"/>
      <c r="L505" s="170"/>
      <c r="M505" s="171" t="s">
        <v>1</v>
      </c>
      <c r="N505" s="172" t="s">
        <v>38</v>
      </c>
      <c r="P505" s="155">
        <f>O505*H505</f>
        <v>0</v>
      </c>
      <c r="Q505" s="155">
        <v>1.0000000000000001E-5</v>
      </c>
      <c r="R505" s="155">
        <f>Q505*H505</f>
        <v>1.0000000000000001E-5</v>
      </c>
      <c r="S505" s="155">
        <v>0</v>
      </c>
      <c r="T505" s="156">
        <f>S505*H505</f>
        <v>0</v>
      </c>
      <c r="AR505" s="157" t="s">
        <v>373</v>
      </c>
      <c r="AT505" s="157" t="s">
        <v>335</v>
      </c>
      <c r="AU505" s="157" t="s">
        <v>272</v>
      </c>
      <c r="AY505" s="13" t="s">
        <v>271</v>
      </c>
      <c r="BE505" s="158">
        <f>IF(N505="základní",J505,0)</f>
        <v>0</v>
      </c>
      <c r="BF505" s="158">
        <f>IF(N505="snížená",J505,0)</f>
        <v>0</v>
      </c>
      <c r="BG505" s="158">
        <f>IF(N505="zákl. přenesená",J505,0)</f>
        <v>0</v>
      </c>
      <c r="BH505" s="158">
        <f>IF(N505="sníž. přenesená",J505,0)</f>
        <v>0</v>
      </c>
      <c r="BI505" s="158">
        <f>IF(N505="nulová",J505,0)</f>
        <v>0</v>
      </c>
      <c r="BJ505" s="13" t="s">
        <v>80</v>
      </c>
      <c r="BK505" s="158">
        <f>ROUND(I505*H505,2)</f>
        <v>0</v>
      </c>
      <c r="BL505" s="13" t="s">
        <v>348</v>
      </c>
      <c r="BM505" s="157" t="s">
        <v>1313</v>
      </c>
    </row>
    <row r="506" spans="2:65" s="1" customFormat="1" ht="10.199999999999999">
      <c r="B506" s="28"/>
      <c r="D506" s="159" t="s">
        <v>280</v>
      </c>
      <c r="F506" s="160" t="s">
        <v>1312</v>
      </c>
      <c r="I506" s="119"/>
      <c r="L506" s="28"/>
      <c r="M506" s="161"/>
      <c r="T506" s="52"/>
      <c r="AT506" s="13" t="s">
        <v>280</v>
      </c>
      <c r="AU506" s="13" t="s">
        <v>272</v>
      </c>
    </row>
    <row r="507" spans="2:65" s="1" customFormat="1" ht="33" customHeight="1">
      <c r="B507" s="28"/>
      <c r="C507" s="146" t="s">
        <v>1314</v>
      </c>
      <c r="D507" s="146" t="s">
        <v>274</v>
      </c>
      <c r="E507" s="147" t="s">
        <v>1315</v>
      </c>
      <c r="F507" s="148" t="s">
        <v>1316</v>
      </c>
      <c r="G507" s="149" t="s">
        <v>338</v>
      </c>
      <c r="H507" s="150">
        <v>8</v>
      </c>
      <c r="I507" s="151"/>
      <c r="J507" s="152">
        <f>ROUND(I507*H507,2)</f>
        <v>0</v>
      </c>
      <c r="K507" s="153"/>
      <c r="L507" s="28"/>
      <c r="M507" s="154" t="s">
        <v>1</v>
      </c>
      <c r="N507" s="115" t="s">
        <v>38</v>
      </c>
      <c r="P507" s="155">
        <f>O507*H507</f>
        <v>0</v>
      </c>
      <c r="Q507" s="155">
        <v>0</v>
      </c>
      <c r="R507" s="155">
        <f>Q507*H507</f>
        <v>0</v>
      </c>
      <c r="S507" s="155">
        <v>0</v>
      </c>
      <c r="T507" s="156">
        <f>S507*H507</f>
        <v>0</v>
      </c>
      <c r="AR507" s="157" t="s">
        <v>348</v>
      </c>
      <c r="AT507" s="157" t="s">
        <v>274</v>
      </c>
      <c r="AU507" s="157" t="s">
        <v>272</v>
      </c>
      <c r="AY507" s="13" t="s">
        <v>271</v>
      </c>
      <c r="BE507" s="158">
        <f>IF(N507="základní",J507,0)</f>
        <v>0</v>
      </c>
      <c r="BF507" s="158">
        <f>IF(N507="snížená",J507,0)</f>
        <v>0</v>
      </c>
      <c r="BG507" s="158">
        <f>IF(N507="zákl. přenesená",J507,0)</f>
        <v>0</v>
      </c>
      <c r="BH507" s="158">
        <f>IF(N507="sníž. přenesená",J507,0)</f>
        <v>0</v>
      </c>
      <c r="BI507" s="158">
        <f>IF(N507="nulová",J507,0)</f>
        <v>0</v>
      </c>
      <c r="BJ507" s="13" t="s">
        <v>80</v>
      </c>
      <c r="BK507" s="158">
        <f>ROUND(I507*H507,2)</f>
        <v>0</v>
      </c>
      <c r="BL507" s="13" t="s">
        <v>348</v>
      </c>
      <c r="BM507" s="157" t="s">
        <v>1317</v>
      </c>
    </row>
    <row r="508" spans="2:65" s="1" customFormat="1" ht="28.8">
      <c r="B508" s="28"/>
      <c r="D508" s="159" t="s">
        <v>280</v>
      </c>
      <c r="F508" s="160" t="s">
        <v>1318</v>
      </c>
      <c r="I508" s="119"/>
      <c r="L508" s="28"/>
      <c r="M508" s="161"/>
      <c r="T508" s="52"/>
      <c r="AT508" s="13" t="s">
        <v>280</v>
      </c>
      <c r="AU508" s="13" t="s">
        <v>272</v>
      </c>
    </row>
    <row r="509" spans="2:65" s="1" customFormat="1" ht="33" customHeight="1">
      <c r="B509" s="28"/>
      <c r="C509" s="162" t="s">
        <v>1319</v>
      </c>
      <c r="D509" s="162" t="s">
        <v>335</v>
      </c>
      <c r="E509" s="163" t="s">
        <v>1320</v>
      </c>
      <c r="F509" s="164" t="s">
        <v>1321</v>
      </c>
      <c r="G509" s="165" t="s">
        <v>338</v>
      </c>
      <c r="H509" s="166">
        <v>8</v>
      </c>
      <c r="I509" s="167"/>
      <c r="J509" s="168">
        <f>ROUND(I509*H509,2)</f>
        <v>0</v>
      </c>
      <c r="K509" s="169"/>
      <c r="L509" s="170"/>
      <c r="M509" s="171" t="s">
        <v>1</v>
      </c>
      <c r="N509" s="172" t="s">
        <v>38</v>
      </c>
      <c r="P509" s="155">
        <f>O509*H509</f>
        <v>0</v>
      </c>
      <c r="Q509" s="155">
        <v>1E-4</v>
      </c>
      <c r="R509" s="155">
        <f>Q509*H509</f>
        <v>8.0000000000000004E-4</v>
      </c>
      <c r="S509" s="155">
        <v>0</v>
      </c>
      <c r="T509" s="156">
        <f>S509*H509</f>
        <v>0</v>
      </c>
      <c r="AR509" s="157" t="s">
        <v>373</v>
      </c>
      <c r="AT509" s="157" t="s">
        <v>335</v>
      </c>
      <c r="AU509" s="157" t="s">
        <v>272</v>
      </c>
      <c r="AY509" s="13" t="s">
        <v>271</v>
      </c>
      <c r="BE509" s="158">
        <f>IF(N509="základní",J509,0)</f>
        <v>0</v>
      </c>
      <c r="BF509" s="158">
        <f>IF(N509="snížená",J509,0)</f>
        <v>0</v>
      </c>
      <c r="BG509" s="158">
        <f>IF(N509="zákl. přenesená",J509,0)</f>
        <v>0</v>
      </c>
      <c r="BH509" s="158">
        <f>IF(N509="sníž. přenesená",J509,0)</f>
        <v>0</v>
      </c>
      <c r="BI509" s="158">
        <f>IF(N509="nulová",J509,0)</f>
        <v>0</v>
      </c>
      <c r="BJ509" s="13" t="s">
        <v>80</v>
      </c>
      <c r="BK509" s="158">
        <f>ROUND(I509*H509,2)</f>
        <v>0</v>
      </c>
      <c r="BL509" s="13" t="s">
        <v>348</v>
      </c>
      <c r="BM509" s="157" t="s">
        <v>1322</v>
      </c>
    </row>
    <row r="510" spans="2:65" s="1" customFormat="1" ht="38.4">
      <c r="B510" s="28"/>
      <c r="D510" s="159" t="s">
        <v>280</v>
      </c>
      <c r="F510" s="160" t="s">
        <v>1323</v>
      </c>
      <c r="I510" s="119"/>
      <c r="L510" s="28"/>
      <c r="M510" s="161"/>
      <c r="T510" s="52"/>
      <c r="AT510" s="13" t="s">
        <v>280</v>
      </c>
      <c r="AU510" s="13" t="s">
        <v>272</v>
      </c>
    </row>
    <row r="511" spans="2:65" s="1" customFormat="1" ht="24.15" customHeight="1">
      <c r="B511" s="28"/>
      <c r="C511" s="146" t="s">
        <v>1324</v>
      </c>
      <c r="D511" s="146" t="s">
        <v>274</v>
      </c>
      <c r="E511" s="147" t="s">
        <v>1325</v>
      </c>
      <c r="F511" s="148" t="s">
        <v>1326</v>
      </c>
      <c r="G511" s="149" t="s">
        <v>338</v>
      </c>
      <c r="H511" s="150">
        <v>1</v>
      </c>
      <c r="I511" s="151"/>
      <c r="J511" s="152">
        <f>ROUND(I511*H511,2)</f>
        <v>0</v>
      </c>
      <c r="K511" s="153"/>
      <c r="L511" s="28"/>
      <c r="M511" s="154" t="s">
        <v>1</v>
      </c>
      <c r="N511" s="115" t="s">
        <v>38</v>
      </c>
      <c r="P511" s="155">
        <f>O511*H511</f>
        <v>0</v>
      </c>
      <c r="Q511" s="155">
        <v>0</v>
      </c>
      <c r="R511" s="155">
        <f>Q511*H511</f>
        <v>0</v>
      </c>
      <c r="S511" s="155">
        <v>2.5000000000000001E-3</v>
      </c>
      <c r="T511" s="156">
        <f>S511*H511</f>
        <v>2.5000000000000001E-3</v>
      </c>
      <c r="AR511" s="157" t="s">
        <v>348</v>
      </c>
      <c r="AT511" s="157" t="s">
        <v>274</v>
      </c>
      <c r="AU511" s="157" t="s">
        <v>272</v>
      </c>
      <c r="AY511" s="13" t="s">
        <v>271</v>
      </c>
      <c r="BE511" s="158">
        <f>IF(N511="základní",J511,0)</f>
        <v>0</v>
      </c>
      <c r="BF511" s="158">
        <f>IF(N511="snížená",J511,0)</f>
        <v>0</v>
      </c>
      <c r="BG511" s="158">
        <f>IF(N511="zákl. přenesená",J511,0)</f>
        <v>0</v>
      </c>
      <c r="BH511" s="158">
        <f>IF(N511="sníž. přenesená",J511,0)</f>
        <v>0</v>
      </c>
      <c r="BI511" s="158">
        <f>IF(N511="nulová",J511,0)</f>
        <v>0</v>
      </c>
      <c r="BJ511" s="13" t="s">
        <v>80</v>
      </c>
      <c r="BK511" s="158">
        <f>ROUND(I511*H511,2)</f>
        <v>0</v>
      </c>
      <c r="BL511" s="13" t="s">
        <v>348</v>
      </c>
      <c r="BM511" s="157" t="s">
        <v>1327</v>
      </c>
    </row>
    <row r="512" spans="2:65" s="1" customFormat="1" ht="19.2">
      <c r="B512" s="28"/>
      <c r="D512" s="159" t="s">
        <v>280</v>
      </c>
      <c r="F512" s="160" t="s">
        <v>1328</v>
      </c>
      <c r="I512" s="119"/>
      <c r="L512" s="28"/>
      <c r="M512" s="161"/>
      <c r="T512" s="52"/>
      <c r="AT512" s="13" t="s">
        <v>280</v>
      </c>
      <c r="AU512" s="13" t="s">
        <v>272</v>
      </c>
    </row>
    <row r="513" spans="2:65" s="1" customFormat="1" ht="24.15" customHeight="1">
      <c r="B513" s="28"/>
      <c r="C513" s="146" t="s">
        <v>1329</v>
      </c>
      <c r="D513" s="146" t="s">
        <v>274</v>
      </c>
      <c r="E513" s="147" t="s">
        <v>1330</v>
      </c>
      <c r="F513" s="148" t="s">
        <v>1331</v>
      </c>
      <c r="G513" s="149" t="s">
        <v>338</v>
      </c>
      <c r="H513" s="150">
        <v>1</v>
      </c>
      <c r="I513" s="151"/>
      <c r="J513" s="152">
        <f>ROUND(I513*H513,2)</f>
        <v>0</v>
      </c>
      <c r="K513" s="153"/>
      <c r="L513" s="28"/>
      <c r="M513" s="154" t="s">
        <v>1</v>
      </c>
      <c r="N513" s="115" t="s">
        <v>38</v>
      </c>
      <c r="P513" s="155">
        <f>O513*H513</f>
        <v>0</v>
      </c>
      <c r="Q513" s="155">
        <v>0</v>
      </c>
      <c r="R513" s="155">
        <f>Q513*H513</f>
        <v>0</v>
      </c>
      <c r="S513" s="155">
        <v>2.5000000000000001E-3</v>
      </c>
      <c r="T513" s="156">
        <f>S513*H513</f>
        <v>2.5000000000000001E-3</v>
      </c>
      <c r="AR513" s="157" t="s">
        <v>348</v>
      </c>
      <c r="AT513" s="157" t="s">
        <v>274</v>
      </c>
      <c r="AU513" s="157" t="s">
        <v>272</v>
      </c>
      <c r="AY513" s="13" t="s">
        <v>271</v>
      </c>
      <c r="BE513" s="158">
        <f>IF(N513="základní",J513,0)</f>
        <v>0</v>
      </c>
      <c r="BF513" s="158">
        <f>IF(N513="snížená",J513,0)</f>
        <v>0</v>
      </c>
      <c r="BG513" s="158">
        <f>IF(N513="zákl. přenesená",J513,0)</f>
        <v>0</v>
      </c>
      <c r="BH513" s="158">
        <f>IF(N513="sníž. přenesená",J513,0)</f>
        <v>0</v>
      </c>
      <c r="BI513" s="158">
        <f>IF(N513="nulová",J513,0)</f>
        <v>0</v>
      </c>
      <c r="BJ513" s="13" t="s">
        <v>80</v>
      </c>
      <c r="BK513" s="158">
        <f>ROUND(I513*H513,2)</f>
        <v>0</v>
      </c>
      <c r="BL513" s="13" t="s">
        <v>348</v>
      </c>
      <c r="BM513" s="157" t="s">
        <v>1332</v>
      </c>
    </row>
    <row r="514" spans="2:65" s="1" customFormat="1" ht="19.2">
      <c r="B514" s="28"/>
      <c r="D514" s="159" t="s">
        <v>280</v>
      </c>
      <c r="F514" s="160" t="s">
        <v>1331</v>
      </c>
      <c r="I514" s="119"/>
      <c r="L514" s="28"/>
      <c r="M514" s="161"/>
      <c r="T514" s="52"/>
      <c r="AT514" s="13" t="s">
        <v>280</v>
      </c>
      <c r="AU514" s="13" t="s">
        <v>272</v>
      </c>
    </row>
    <row r="515" spans="2:65" s="1" customFormat="1" ht="24.15" customHeight="1">
      <c r="B515" s="28"/>
      <c r="C515" s="146" t="s">
        <v>1333</v>
      </c>
      <c r="D515" s="146" t="s">
        <v>274</v>
      </c>
      <c r="E515" s="147" t="s">
        <v>1334</v>
      </c>
      <c r="F515" s="148" t="s">
        <v>1335</v>
      </c>
      <c r="G515" s="149" t="s">
        <v>338</v>
      </c>
      <c r="H515" s="150">
        <v>1</v>
      </c>
      <c r="I515" s="151"/>
      <c r="J515" s="152">
        <f>ROUND(I515*H515,2)</f>
        <v>0</v>
      </c>
      <c r="K515" s="153"/>
      <c r="L515" s="28"/>
      <c r="M515" s="154" t="s">
        <v>1</v>
      </c>
      <c r="N515" s="115" t="s">
        <v>38</v>
      </c>
      <c r="P515" s="155">
        <f>O515*H515</f>
        <v>0</v>
      </c>
      <c r="Q515" s="155">
        <v>0</v>
      </c>
      <c r="R515" s="155">
        <f>Q515*H515</f>
        <v>0</v>
      </c>
      <c r="S515" s="155">
        <v>0</v>
      </c>
      <c r="T515" s="156">
        <f>S515*H515</f>
        <v>0</v>
      </c>
      <c r="AR515" s="157" t="s">
        <v>348</v>
      </c>
      <c r="AT515" s="157" t="s">
        <v>274</v>
      </c>
      <c r="AU515" s="157" t="s">
        <v>272</v>
      </c>
      <c r="AY515" s="13" t="s">
        <v>271</v>
      </c>
      <c r="BE515" s="158">
        <f>IF(N515="základní",J515,0)</f>
        <v>0</v>
      </c>
      <c r="BF515" s="158">
        <f>IF(N515="snížená",J515,0)</f>
        <v>0</v>
      </c>
      <c r="BG515" s="158">
        <f>IF(N515="zákl. přenesená",J515,0)</f>
        <v>0</v>
      </c>
      <c r="BH515" s="158">
        <f>IF(N515="sníž. přenesená",J515,0)</f>
        <v>0</v>
      </c>
      <c r="BI515" s="158">
        <f>IF(N515="nulová",J515,0)</f>
        <v>0</v>
      </c>
      <c r="BJ515" s="13" t="s">
        <v>80</v>
      </c>
      <c r="BK515" s="158">
        <f>ROUND(I515*H515,2)</f>
        <v>0</v>
      </c>
      <c r="BL515" s="13" t="s">
        <v>348</v>
      </c>
      <c r="BM515" s="157" t="s">
        <v>1336</v>
      </c>
    </row>
    <row r="516" spans="2:65" s="1" customFormat="1" ht="19.2">
      <c r="B516" s="28"/>
      <c r="D516" s="159" t="s">
        <v>280</v>
      </c>
      <c r="F516" s="160" t="s">
        <v>1335</v>
      </c>
      <c r="I516" s="119"/>
      <c r="L516" s="28"/>
      <c r="M516" s="161"/>
      <c r="T516" s="52"/>
      <c r="AT516" s="13" t="s">
        <v>280</v>
      </c>
      <c r="AU516" s="13" t="s">
        <v>272</v>
      </c>
    </row>
    <row r="517" spans="2:65" s="1" customFormat="1" ht="16.5" customHeight="1">
      <c r="B517" s="28"/>
      <c r="C517" s="146" t="s">
        <v>1337</v>
      </c>
      <c r="D517" s="146" t="s">
        <v>274</v>
      </c>
      <c r="E517" s="147" t="s">
        <v>1338</v>
      </c>
      <c r="F517" s="148" t="s">
        <v>1339</v>
      </c>
      <c r="G517" s="149" t="s">
        <v>338</v>
      </c>
      <c r="H517" s="150">
        <v>1</v>
      </c>
      <c r="I517" s="151"/>
      <c r="J517" s="152">
        <f>ROUND(I517*H517,2)</f>
        <v>0</v>
      </c>
      <c r="K517" s="153"/>
      <c r="L517" s="28"/>
      <c r="M517" s="154" t="s">
        <v>1</v>
      </c>
      <c r="N517" s="115" t="s">
        <v>38</v>
      </c>
      <c r="P517" s="155">
        <f>O517*H517</f>
        <v>0</v>
      </c>
      <c r="Q517" s="155">
        <v>0</v>
      </c>
      <c r="R517" s="155">
        <f>Q517*H517</f>
        <v>0</v>
      </c>
      <c r="S517" s="155">
        <v>0</v>
      </c>
      <c r="T517" s="156">
        <f>S517*H517</f>
        <v>0</v>
      </c>
      <c r="AR517" s="157" t="s">
        <v>348</v>
      </c>
      <c r="AT517" s="157" t="s">
        <v>274</v>
      </c>
      <c r="AU517" s="157" t="s">
        <v>272</v>
      </c>
      <c r="AY517" s="13" t="s">
        <v>271</v>
      </c>
      <c r="BE517" s="158">
        <f>IF(N517="základní",J517,0)</f>
        <v>0</v>
      </c>
      <c r="BF517" s="158">
        <f>IF(N517="snížená",J517,0)</f>
        <v>0</v>
      </c>
      <c r="BG517" s="158">
        <f>IF(N517="zákl. přenesená",J517,0)</f>
        <v>0</v>
      </c>
      <c r="BH517" s="158">
        <f>IF(N517="sníž. přenesená",J517,0)</f>
        <v>0</v>
      </c>
      <c r="BI517" s="158">
        <f>IF(N517="nulová",J517,0)</f>
        <v>0</v>
      </c>
      <c r="BJ517" s="13" t="s">
        <v>80</v>
      </c>
      <c r="BK517" s="158">
        <f>ROUND(I517*H517,2)</f>
        <v>0</v>
      </c>
      <c r="BL517" s="13" t="s">
        <v>348</v>
      </c>
      <c r="BM517" s="157" t="s">
        <v>1340</v>
      </c>
    </row>
    <row r="518" spans="2:65" s="1" customFormat="1" ht="10.199999999999999">
      <c r="B518" s="28"/>
      <c r="D518" s="159" t="s">
        <v>280</v>
      </c>
      <c r="F518" s="160" t="s">
        <v>1341</v>
      </c>
      <c r="I518" s="119"/>
      <c r="L518" s="28"/>
      <c r="M518" s="161"/>
      <c r="T518" s="52"/>
      <c r="AT518" s="13" t="s">
        <v>280</v>
      </c>
      <c r="AU518" s="13" t="s">
        <v>272</v>
      </c>
    </row>
    <row r="519" spans="2:65" s="1" customFormat="1" ht="21.75" customHeight="1">
      <c r="B519" s="28"/>
      <c r="C519" s="162" t="s">
        <v>1342</v>
      </c>
      <c r="D519" s="162" t="s">
        <v>335</v>
      </c>
      <c r="E519" s="163" t="s">
        <v>1343</v>
      </c>
      <c r="F519" s="164" t="s">
        <v>1344</v>
      </c>
      <c r="G519" s="165" t="s">
        <v>338</v>
      </c>
      <c r="H519" s="166">
        <v>1</v>
      </c>
      <c r="I519" s="167"/>
      <c r="J519" s="168">
        <f>ROUND(I519*H519,2)</f>
        <v>0</v>
      </c>
      <c r="K519" s="169"/>
      <c r="L519" s="170"/>
      <c r="M519" s="171" t="s">
        <v>1</v>
      </c>
      <c r="N519" s="172" t="s">
        <v>38</v>
      </c>
      <c r="P519" s="155">
        <f>O519*H519</f>
        <v>0</v>
      </c>
      <c r="Q519" s="155">
        <v>0</v>
      </c>
      <c r="R519" s="155">
        <f>Q519*H519</f>
        <v>0</v>
      </c>
      <c r="S519" s="155">
        <v>0</v>
      </c>
      <c r="T519" s="156">
        <f>S519*H519</f>
        <v>0</v>
      </c>
      <c r="AR519" s="157" t="s">
        <v>373</v>
      </c>
      <c r="AT519" s="157" t="s">
        <v>335</v>
      </c>
      <c r="AU519" s="157" t="s">
        <v>272</v>
      </c>
      <c r="AY519" s="13" t="s">
        <v>271</v>
      </c>
      <c r="BE519" s="158">
        <f>IF(N519="základní",J519,0)</f>
        <v>0</v>
      </c>
      <c r="BF519" s="158">
        <f>IF(N519="snížená",J519,0)</f>
        <v>0</v>
      </c>
      <c r="BG519" s="158">
        <f>IF(N519="zákl. přenesená",J519,0)</f>
        <v>0</v>
      </c>
      <c r="BH519" s="158">
        <f>IF(N519="sníž. přenesená",J519,0)</f>
        <v>0</v>
      </c>
      <c r="BI519" s="158">
        <f>IF(N519="nulová",J519,0)</f>
        <v>0</v>
      </c>
      <c r="BJ519" s="13" t="s">
        <v>80</v>
      </c>
      <c r="BK519" s="158">
        <f>ROUND(I519*H519,2)</f>
        <v>0</v>
      </c>
      <c r="BL519" s="13" t="s">
        <v>348</v>
      </c>
      <c r="BM519" s="157" t="s">
        <v>1345</v>
      </c>
    </row>
    <row r="520" spans="2:65" s="1" customFormat="1" ht="10.199999999999999">
      <c r="B520" s="28"/>
      <c r="D520" s="159" t="s">
        <v>280</v>
      </c>
      <c r="F520" s="160" t="s">
        <v>1344</v>
      </c>
      <c r="I520" s="119"/>
      <c r="L520" s="28"/>
      <c r="M520" s="161"/>
      <c r="T520" s="52"/>
      <c r="AT520" s="13" t="s">
        <v>280</v>
      </c>
      <c r="AU520" s="13" t="s">
        <v>272</v>
      </c>
    </row>
    <row r="521" spans="2:65" s="1" customFormat="1" ht="16.5" customHeight="1">
      <c r="B521" s="28"/>
      <c r="C521" s="146" t="s">
        <v>1346</v>
      </c>
      <c r="D521" s="146" t="s">
        <v>274</v>
      </c>
      <c r="E521" s="147" t="s">
        <v>1347</v>
      </c>
      <c r="F521" s="148" t="s">
        <v>1348</v>
      </c>
      <c r="G521" s="149" t="s">
        <v>338</v>
      </c>
      <c r="H521" s="150">
        <v>1</v>
      </c>
      <c r="I521" s="151"/>
      <c r="J521" s="152">
        <f>ROUND(I521*H521,2)</f>
        <v>0</v>
      </c>
      <c r="K521" s="153"/>
      <c r="L521" s="28"/>
      <c r="M521" s="154" t="s">
        <v>1</v>
      </c>
      <c r="N521" s="115" t="s">
        <v>38</v>
      </c>
      <c r="P521" s="155">
        <f>O521*H521</f>
        <v>0</v>
      </c>
      <c r="Q521" s="155">
        <v>0</v>
      </c>
      <c r="R521" s="155">
        <f>Q521*H521</f>
        <v>0</v>
      </c>
      <c r="S521" s="155">
        <v>0</v>
      </c>
      <c r="T521" s="156">
        <f>S521*H521</f>
        <v>0</v>
      </c>
      <c r="AR521" s="157" t="s">
        <v>348</v>
      </c>
      <c r="AT521" s="157" t="s">
        <v>274</v>
      </c>
      <c r="AU521" s="157" t="s">
        <v>272</v>
      </c>
      <c r="AY521" s="13" t="s">
        <v>271</v>
      </c>
      <c r="BE521" s="158">
        <f>IF(N521="základní",J521,0)</f>
        <v>0</v>
      </c>
      <c r="BF521" s="158">
        <f>IF(N521="snížená",J521,0)</f>
        <v>0</v>
      </c>
      <c r="BG521" s="158">
        <f>IF(N521="zákl. přenesená",J521,0)</f>
        <v>0</v>
      </c>
      <c r="BH521" s="158">
        <f>IF(N521="sníž. přenesená",J521,0)</f>
        <v>0</v>
      </c>
      <c r="BI521" s="158">
        <f>IF(N521="nulová",J521,0)</f>
        <v>0</v>
      </c>
      <c r="BJ521" s="13" t="s">
        <v>80</v>
      </c>
      <c r="BK521" s="158">
        <f>ROUND(I521*H521,2)</f>
        <v>0</v>
      </c>
      <c r="BL521" s="13" t="s">
        <v>348</v>
      </c>
      <c r="BM521" s="157" t="s">
        <v>1349</v>
      </c>
    </row>
    <row r="522" spans="2:65" s="1" customFormat="1" ht="10.199999999999999">
      <c r="B522" s="28"/>
      <c r="D522" s="159" t="s">
        <v>280</v>
      </c>
      <c r="F522" s="160" t="s">
        <v>1348</v>
      </c>
      <c r="I522" s="119"/>
      <c r="L522" s="28"/>
      <c r="M522" s="161"/>
      <c r="T522" s="52"/>
      <c r="AT522" s="13" t="s">
        <v>280</v>
      </c>
      <c r="AU522" s="13" t="s">
        <v>272</v>
      </c>
    </row>
    <row r="523" spans="2:65" s="1" customFormat="1" ht="16.5" customHeight="1">
      <c r="B523" s="28"/>
      <c r="C523" s="146" t="s">
        <v>1350</v>
      </c>
      <c r="D523" s="146" t="s">
        <v>274</v>
      </c>
      <c r="E523" s="147" t="s">
        <v>1351</v>
      </c>
      <c r="F523" s="148" t="s">
        <v>1352</v>
      </c>
      <c r="G523" s="149" t="s">
        <v>338</v>
      </c>
      <c r="H523" s="150">
        <v>1</v>
      </c>
      <c r="I523" s="151"/>
      <c r="J523" s="152">
        <f>ROUND(I523*H523,2)</f>
        <v>0</v>
      </c>
      <c r="K523" s="153"/>
      <c r="L523" s="28"/>
      <c r="M523" s="154" t="s">
        <v>1</v>
      </c>
      <c r="N523" s="115" t="s">
        <v>38</v>
      </c>
      <c r="P523" s="155">
        <f>O523*H523</f>
        <v>0</v>
      </c>
      <c r="Q523" s="155">
        <v>0</v>
      </c>
      <c r="R523" s="155">
        <f>Q523*H523</f>
        <v>0</v>
      </c>
      <c r="S523" s="155">
        <v>0</v>
      </c>
      <c r="T523" s="156">
        <f>S523*H523</f>
        <v>0</v>
      </c>
      <c r="AR523" s="157" t="s">
        <v>348</v>
      </c>
      <c r="AT523" s="157" t="s">
        <v>274</v>
      </c>
      <c r="AU523" s="157" t="s">
        <v>272</v>
      </c>
      <c r="AY523" s="13" t="s">
        <v>271</v>
      </c>
      <c r="BE523" s="158">
        <f>IF(N523="základní",J523,0)</f>
        <v>0</v>
      </c>
      <c r="BF523" s="158">
        <f>IF(N523="snížená",J523,0)</f>
        <v>0</v>
      </c>
      <c r="BG523" s="158">
        <f>IF(N523="zákl. přenesená",J523,0)</f>
        <v>0</v>
      </c>
      <c r="BH523" s="158">
        <f>IF(N523="sníž. přenesená",J523,0)</f>
        <v>0</v>
      </c>
      <c r="BI523" s="158">
        <f>IF(N523="nulová",J523,0)</f>
        <v>0</v>
      </c>
      <c r="BJ523" s="13" t="s">
        <v>80</v>
      </c>
      <c r="BK523" s="158">
        <f>ROUND(I523*H523,2)</f>
        <v>0</v>
      </c>
      <c r="BL523" s="13" t="s">
        <v>348</v>
      </c>
      <c r="BM523" s="157" t="s">
        <v>1353</v>
      </c>
    </row>
    <row r="524" spans="2:65" s="1" customFormat="1" ht="10.199999999999999">
      <c r="B524" s="28"/>
      <c r="D524" s="159" t="s">
        <v>280</v>
      </c>
      <c r="F524" s="160" t="s">
        <v>1354</v>
      </c>
      <c r="I524" s="119"/>
      <c r="L524" s="28"/>
      <c r="M524" s="161"/>
      <c r="T524" s="52"/>
      <c r="AT524" s="13" t="s">
        <v>280</v>
      </c>
      <c r="AU524" s="13" t="s">
        <v>272</v>
      </c>
    </row>
    <row r="525" spans="2:65" s="1" customFormat="1" ht="24.15" customHeight="1">
      <c r="B525" s="28"/>
      <c r="C525" s="146" t="s">
        <v>1355</v>
      </c>
      <c r="D525" s="146" t="s">
        <v>274</v>
      </c>
      <c r="E525" s="147" t="s">
        <v>1356</v>
      </c>
      <c r="F525" s="148" t="s">
        <v>1357</v>
      </c>
      <c r="G525" s="149" t="s">
        <v>338</v>
      </c>
      <c r="H525" s="150">
        <v>1</v>
      </c>
      <c r="I525" s="151"/>
      <c r="J525" s="152">
        <f>ROUND(I525*H525,2)</f>
        <v>0</v>
      </c>
      <c r="K525" s="153"/>
      <c r="L525" s="28"/>
      <c r="M525" s="154" t="s">
        <v>1</v>
      </c>
      <c r="N525" s="115" t="s">
        <v>38</v>
      </c>
      <c r="P525" s="155">
        <f>O525*H525</f>
        <v>0</v>
      </c>
      <c r="Q525" s="155">
        <v>0</v>
      </c>
      <c r="R525" s="155">
        <f>Q525*H525</f>
        <v>0</v>
      </c>
      <c r="S525" s="155">
        <v>0</v>
      </c>
      <c r="T525" s="156">
        <f>S525*H525</f>
        <v>0</v>
      </c>
      <c r="AR525" s="157" t="s">
        <v>348</v>
      </c>
      <c r="AT525" s="157" t="s">
        <v>274</v>
      </c>
      <c r="AU525" s="157" t="s">
        <v>272</v>
      </c>
      <c r="AY525" s="13" t="s">
        <v>271</v>
      </c>
      <c r="BE525" s="158">
        <f>IF(N525="základní",J525,0)</f>
        <v>0</v>
      </c>
      <c r="BF525" s="158">
        <f>IF(N525="snížená",J525,0)</f>
        <v>0</v>
      </c>
      <c r="BG525" s="158">
        <f>IF(N525="zákl. přenesená",J525,0)</f>
        <v>0</v>
      </c>
      <c r="BH525" s="158">
        <f>IF(N525="sníž. přenesená",J525,0)</f>
        <v>0</v>
      </c>
      <c r="BI525" s="158">
        <f>IF(N525="nulová",J525,0)</f>
        <v>0</v>
      </c>
      <c r="BJ525" s="13" t="s">
        <v>80</v>
      </c>
      <c r="BK525" s="158">
        <f>ROUND(I525*H525,2)</f>
        <v>0</v>
      </c>
      <c r="BL525" s="13" t="s">
        <v>348</v>
      </c>
      <c r="BM525" s="157" t="s">
        <v>1358</v>
      </c>
    </row>
    <row r="526" spans="2:65" s="1" customFormat="1" ht="19.2">
      <c r="B526" s="28"/>
      <c r="D526" s="159" t="s">
        <v>280</v>
      </c>
      <c r="F526" s="160" t="s">
        <v>1357</v>
      </c>
      <c r="I526" s="119"/>
      <c r="L526" s="28"/>
      <c r="M526" s="161"/>
      <c r="T526" s="52"/>
      <c r="AT526" s="13" t="s">
        <v>280</v>
      </c>
      <c r="AU526" s="13" t="s">
        <v>272</v>
      </c>
    </row>
    <row r="527" spans="2:65" s="1" customFormat="1" ht="37.799999999999997" customHeight="1">
      <c r="B527" s="28"/>
      <c r="C527" s="146" t="s">
        <v>1359</v>
      </c>
      <c r="D527" s="146" t="s">
        <v>274</v>
      </c>
      <c r="E527" s="147" t="s">
        <v>1360</v>
      </c>
      <c r="F527" s="148" t="s">
        <v>1361</v>
      </c>
      <c r="G527" s="149" t="s">
        <v>338</v>
      </c>
      <c r="H527" s="150">
        <v>1</v>
      </c>
      <c r="I527" s="151"/>
      <c r="J527" s="152">
        <f>ROUND(I527*H527,2)</f>
        <v>0</v>
      </c>
      <c r="K527" s="153"/>
      <c r="L527" s="28"/>
      <c r="M527" s="154" t="s">
        <v>1</v>
      </c>
      <c r="N527" s="115" t="s">
        <v>38</v>
      </c>
      <c r="P527" s="155">
        <f>O527*H527</f>
        <v>0</v>
      </c>
      <c r="Q527" s="155">
        <v>0</v>
      </c>
      <c r="R527" s="155">
        <f>Q527*H527</f>
        <v>0</v>
      </c>
      <c r="S527" s="155">
        <v>2.5000000000000001E-3</v>
      </c>
      <c r="T527" s="156">
        <f>S527*H527</f>
        <v>2.5000000000000001E-3</v>
      </c>
      <c r="AR527" s="157" t="s">
        <v>348</v>
      </c>
      <c r="AT527" s="157" t="s">
        <v>274</v>
      </c>
      <c r="AU527" s="157" t="s">
        <v>272</v>
      </c>
      <c r="AY527" s="13" t="s">
        <v>271</v>
      </c>
      <c r="BE527" s="158">
        <f>IF(N527="základní",J527,0)</f>
        <v>0</v>
      </c>
      <c r="BF527" s="158">
        <f>IF(N527="snížená",J527,0)</f>
        <v>0</v>
      </c>
      <c r="BG527" s="158">
        <f>IF(N527="zákl. přenesená",J527,0)</f>
        <v>0</v>
      </c>
      <c r="BH527" s="158">
        <f>IF(N527="sníž. přenesená",J527,0)</f>
        <v>0</v>
      </c>
      <c r="BI527" s="158">
        <f>IF(N527="nulová",J527,0)</f>
        <v>0</v>
      </c>
      <c r="BJ527" s="13" t="s">
        <v>80</v>
      </c>
      <c r="BK527" s="158">
        <f>ROUND(I527*H527,2)</f>
        <v>0</v>
      </c>
      <c r="BL527" s="13" t="s">
        <v>348</v>
      </c>
      <c r="BM527" s="157" t="s">
        <v>1362</v>
      </c>
    </row>
    <row r="528" spans="2:65" s="1" customFormat="1" ht="28.8">
      <c r="B528" s="28"/>
      <c r="D528" s="159" t="s">
        <v>280</v>
      </c>
      <c r="F528" s="160" t="s">
        <v>1361</v>
      </c>
      <c r="I528" s="119"/>
      <c r="L528" s="28"/>
      <c r="M528" s="161"/>
      <c r="T528" s="52"/>
      <c r="AT528" s="13" t="s">
        <v>280</v>
      </c>
      <c r="AU528" s="13" t="s">
        <v>272</v>
      </c>
    </row>
    <row r="529" spans="2:65" s="1" customFormat="1" ht="24.15" customHeight="1">
      <c r="B529" s="28"/>
      <c r="C529" s="146" t="s">
        <v>1363</v>
      </c>
      <c r="D529" s="146" t="s">
        <v>274</v>
      </c>
      <c r="E529" s="147" t="s">
        <v>1364</v>
      </c>
      <c r="F529" s="148" t="s">
        <v>1365</v>
      </c>
      <c r="G529" s="149" t="s">
        <v>338</v>
      </c>
      <c r="H529" s="150">
        <v>1</v>
      </c>
      <c r="I529" s="151"/>
      <c r="J529" s="152">
        <f>ROUND(I529*H529,2)</f>
        <v>0</v>
      </c>
      <c r="K529" s="153"/>
      <c r="L529" s="28"/>
      <c r="M529" s="154" t="s">
        <v>1</v>
      </c>
      <c r="N529" s="115" t="s">
        <v>38</v>
      </c>
      <c r="P529" s="155">
        <f>O529*H529</f>
        <v>0</v>
      </c>
      <c r="Q529" s="155">
        <v>0</v>
      </c>
      <c r="R529" s="155">
        <f>Q529*H529</f>
        <v>0</v>
      </c>
      <c r="S529" s="155">
        <v>0</v>
      </c>
      <c r="T529" s="156">
        <f>S529*H529</f>
        <v>0</v>
      </c>
      <c r="AR529" s="157" t="s">
        <v>348</v>
      </c>
      <c r="AT529" s="157" t="s">
        <v>274</v>
      </c>
      <c r="AU529" s="157" t="s">
        <v>272</v>
      </c>
      <c r="AY529" s="13" t="s">
        <v>271</v>
      </c>
      <c r="BE529" s="158">
        <f>IF(N529="základní",J529,0)</f>
        <v>0</v>
      </c>
      <c r="BF529" s="158">
        <f>IF(N529="snížená",J529,0)</f>
        <v>0</v>
      </c>
      <c r="BG529" s="158">
        <f>IF(N529="zákl. přenesená",J529,0)</f>
        <v>0</v>
      </c>
      <c r="BH529" s="158">
        <f>IF(N529="sníž. přenesená",J529,0)</f>
        <v>0</v>
      </c>
      <c r="BI529" s="158">
        <f>IF(N529="nulová",J529,0)</f>
        <v>0</v>
      </c>
      <c r="BJ529" s="13" t="s">
        <v>80</v>
      </c>
      <c r="BK529" s="158">
        <f>ROUND(I529*H529,2)</f>
        <v>0</v>
      </c>
      <c r="BL529" s="13" t="s">
        <v>348</v>
      </c>
      <c r="BM529" s="157" t="s">
        <v>1366</v>
      </c>
    </row>
    <row r="530" spans="2:65" s="1" customFormat="1" ht="19.2">
      <c r="B530" s="28"/>
      <c r="D530" s="159" t="s">
        <v>280</v>
      </c>
      <c r="F530" s="160" t="s">
        <v>1365</v>
      </c>
      <c r="I530" s="119"/>
      <c r="L530" s="28"/>
      <c r="M530" s="161"/>
      <c r="T530" s="52"/>
      <c r="AT530" s="13" t="s">
        <v>280</v>
      </c>
      <c r="AU530" s="13" t="s">
        <v>272</v>
      </c>
    </row>
    <row r="531" spans="2:65" s="1" customFormat="1" ht="16.5" customHeight="1">
      <c r="B531" s="28"/>
      <c r="C531" s="146" t="s">
        <v>1367</v>
      </c>
      <c r="D531" s="146" t="s">
        <v>274</v>
      </c>
      <c r="E531" s="147" t="s">
        <v>1368</v>
      </c>
      <c r="F531" s="148" t="s">
        <v>1369</v>
      </c>
      <c r="G531" s="149" t="s">
        <v>338</v>
      </c>
      <c r="H531" s="150">
        <v>1</v>
      </c>
      <c r="I531" s="151"/>
      <c r="J531" s="152">
        <f>ROUND(I531*H531,2)</f>
        <v>0</v>
      </c>
      <c r="K531" s="153"/>
      <c r="L531" s="28"/>
      <c r="M531" s="154" t="s">
        <v>1</v>
      </c>
      <c r="N531" s="115" t="s">
        <v>38</v>
      </c>
      <c r="P531" s="155">
        <f>O531*H531</f>
        <v>0</v>
      </c>
      <c r="Q531" s="155">
        <v>0</v>
      </c>
      <c r="R531" s="155">
        <f>Q531*H531</f>
        <v>0</v>
      </c>
      <c r="S531" s="155">
        <v>0</v>
      </c>
      <c r="T531" s="156">
        <f>S531*H531</f>
        <v>0</v>
      </c>
      <c r="AR531" s="157" t="s">
        <v>348</v>
      </c>
      <c r="AT531" s="157" t="s">
        <v>274</v>
      </c>
      <c r="AU531" s="157" t="s">
        <v>272</v>
      </c>
      <c r="AY531" s="13" t="s">
        <v>271</v>
      </c>
      <c r="BE531" s="158">
        <f>IF(N531="základní",J531,0)</f>
        <v>0</v>
      </c>
      <c r="BF531" s="158">
        <f>IF(N531="snížená",J531,0)</f>
        <v>0</v>
      </c>
      <c r="BG531" s="158">
        <f>IF(N531="zákl. přenesená",J531,0)</f>
        <v>0</v>
      </c>
      <c r="BH531" s="158">
        <f>IF(N531="sníž. přenesená",J531,0)</f>
        <v>0</v>
      </c>
      <c r="BI531" s="158">
        <f>IF(N531="nulová",J531,0)</f>
        <v>0</v>
      </c>
      <c r="BJ531" s="13" t="s">
        <v>80</v>
      </c>
      <c r="BK531" s="158">
        <f>ROUND(I531*H531,2)</f>
        <v>0</v>
      </c>
      <c r="BL531" s="13" t="s">
        <v>348</v>
      </c>
      <c r="BM531" s="157" t="s">
        <v>1370</v>
      </c>
    </row>
    <row r="532" spans="2:65" s="1" customFormat="1" ht="10.199999999999999">
      <c r="B532" s="28"/>
      <c r="D532" s="159" t="s">
        <v>280</v>
      </c>
      <c r="F532" s="160" t="s">
        <v>1369</v>
      </c>
      <c r="I532" s="119"/>
      <c r="L532" s="28"/>
      <c r="M532" s="161"/>
      <c r="T532" s="52"/>
      <c r="AT532" s="13" t="s">
        <v>280</v>
      </c>
      <c r="AU532" s="13" t="s">
        <v>272</v>
      </c>
    </row>
    <row r="533" spans="2:65" s="1" customFormat="1" ht="24.15" customHeight="1">
      <c r="B533" s="28"/>
      <c r="C533" s="146" t="s">
        <v>1371</v>
      </c>
      <c r="D533" s="146" t="s">
        <v>274</v>
      </c>
      <c r="E533" s="147" t="s">
        <v>1372</v>
      </c>
      <c r="F533" s="148" t="s">
        <v>1373</v>
      </c>
      <c r="G533" s="149" t="s">
        <v>338</v>
      </c>
      <c r="H533" s="150">
        <v>1</v>
      </c>
      <c r="I533" s="151"/>
      <c r="J533" s="152">
        <f>ROUND(I533*H533,2)</f>
        <v>0</v>
      </c>
      <c r="K533" s="153"/>
      <c r="L533" s="28"/>
      <c r="M533" s="154" t="s">
        <v>1</v>
      </c>
      <c r="N533" s="115" t="s">
        <v>38</v>
      </c>
      <c r="P533" s="155">
        <f>O533*H533</f>
        <v>0</v>
      </c>
      <c r="Q533" s="155">
        <v>0</v>
      </c>
      <c r="R533" s="155">
        <f>Q533*H533</f>
        <v>0</v>
      </c>
      <c r="S533" s="155">
        <v>5.0000000000000002E-5</v>
      </c>
      <c r="T533" s="156">
        <f>S533*H533</f>
        <v>5.0000000000000002E-5</v>
      </c>
      <c r="AR533" s="157" t="s">
        <v>348</v>
      </c>
      <c r="AT533" s="157" t="s">
        <v>274</v>
      </c>
      <c r="AU533" s="157" t="s">
        <v>272</v>
      </c>
      <c r="AY533" s="13" t="s">
        <v>271</v>
      </c>
      <c r="BE533" s="158">
        <f>IF(N533="základní",J533,0)</f>
        <v>0</v>
      </c>
      <c r="BF533" s="158">
        <f>IF(N533="snížená",J533,0)</f>
        <v>0</v>
      </c>
      <c r="BG533" s="158">
        <f>IF(N533="zákl. přenesená",J533,0)</f>
        <v>0</v>
      </c>
      <c r="BH533" s="158">
        <f>IF(N533="sníž. přenesená",J533,0)</f>
        <v>0</v>
      </c>
      <c r="BI533" s="158">
        <f>IF(N533="nulová",J533,0)</f>
        <v>0</v>
      </c>
      <c r="BJ533" s="13" t="s">
        <v>80</v>
      </c>
      <c r="BK533" s="158">
        <f>ROUND(I533*H533,2)</f>
        <v>0</v>
      </c>
      <c r="BL533" s="13" t="s">
        <v>348</v>
      </c>
      <c r="BM533" s="157" t="s">
        <v>1374</v>
      </c>
    </row>
    <row r="534" spans="2:65" s="1" customFormat="1" ht="67.2">
      <c r="B534" s="28"/>
      <c r="D534" s="159" t="s">
        <v>280</v>
      </c>
      <c r="F534" s="160" t="s">
        <v>1375</v>
      </c>
      <c r="I534" s="119"/>
      <c r="L534" s="28"/>
      <c r="M534" s="161"/>
      <c r="T534" s="52"/>
      <c r="AT534" s="13" t="s">
        <v>280</v>
      </c>
      <c r="AU534" s="13" t="s">
        <v>272</v>
      </c>
    </row>
    <row r="535" spans="2:65" s="1" customFormat="1" ht="37.799999999999997" customHeight="1">
      <c r="B535" s="28"/>
      <c r="C535" s="146" t="s">
        <v>1376</v>
      </c>
      <c r="D535" s="146" t="s">
        <v>274</v>
      </c>
      <c r="E535" s="147" t="s">
        <v>1377</v>
      </c>
      <c r="F535" s="148" t="s">
        <v>1378</v>
      </c>
      <c r="G535" s="149" t="s">
        <v>338</v>
      </c>
      <c r="H535" s="150">
        <v>1</v>
      </c>
      <c r="I535" s="151"/>
      <c r="J535" s="152">
        <f>ROUND(I535*H535,2)</f>
        <v>0</v>
      </c>
      <c r="K535" s="153"/>
      <c r="L535" s="28"/>
      <c r="M535" s="154" t="s">
        <v>1</v>
      </c>
      <c r="N535" s="115" t="s">
        <v>38</v>
      </c>
      <c r="P535" s="155">
        <f>O535*H535</f>
        <v>0</v>
      </c>
      <c r="Q535" s="155">
        <v>0</v>
      </c>
      <c r="R535" s="155">
        <f>Q535*H535</f>
        <v>0</v>
      </c>
      <c r="S535" s="155">
        <v>5.0000000000000002E-5</v>
      </c>
      <c r="T535" s="156">
        <f>S535*H535</f>
        <v>5.0000000000000002E-5</v>
      </c>
      <c r="AR535" s="157" t="s">
        <v>348</v>
      </c>
      <c r="AT535" s="157" t="s">
        <v>274</v>
      </c>
      <c r="AU535" s="157" t="s">
        <v>272</v>
      </c>
      <c r="AY535" s="13" t="s">
        <v>271</v>
      </c>
      <c r="BE535" s="158">
        <f>IF(N535="základní",J535,0)</f>
        <v>0</v>
      </c>
      <c r="BF535" s="158">
        <f>IF(N535="snížená",J535,0)</f>
        <v>0</v>
      </c>
      <c r="BG535" s="158">
        <f>IF(N535="zákl. přenesená",J535,0)</f>
        <v>0</v>
      </c>
      <c r="BH535" s="158">
        <f>IF(N535="sníž. přenesená",J535,0)</f>
        <v>0</v>
      </c>
      <c r="BI535" s="158">
        <f>IF(N535="nulová",J535,0)</f>
        <v>0</v>
      </c>
      <c r="BJ535" s="13" t="s">
        <v>80</v>
      </c>
      <c r="BK535" s="158">
        <f>ROUND(I535*H535,2)</f>
        <v>0</v>
      </c>
      <c r="BL535" s="13" t="s">
        <v>348</v>
      </c>
      <c r="BM535" s="157" t="s">
        <v>1379</v>
      </c>
    </row>
    <row r="536" spans="2:65" s="1" customFormat="1" ht="76.8">
      <c r="B536" s="28"/>
      <c r="D536" s="159" t="s">
        <v>280</v>
      </c>
      <c r="F536" s="160" t="s">
        <v>1380</v>
      </c>
      <c r="I536" s="119"/>
      <c r="L536" s="28"/>
      <c r="M536" s="161"/>
      <c r="T536" s="52"/>
      <c r="AT536" s="13" t="s">
        <v>280</v>
      </c>
      <c r="AU536" s="13" t="s">
        <v>272</v>
      </c>
    </row>
    <row r="537" spans="2:65" s="11" customFormat="1" ht="20.85" customHeight="1">
      <c r="B537" s="134"/>
      <c r="D537" s="135" t="s">
        <v>72</v>
      </c>
      <c r="E537" s="144" t="s">
        <v>1381</v>
      </c>
      <c r="F537" s="144" t="s">
        <v>1382</v>
      </c>
      <c r="I537" s="137"/>
      <c r="J537" s="145">
        <f>BK537</f>
        <v>0</v>
      </c>
      <c r="L537" s="134"/>
      <c r="M537" s="139"/>
      <c r="P537" s="140">
        <f>SUM(P538:P563)</f>
        <v>0</v>
      </c>
      <c r="R537" s="140">
        <f>SUM(R538:R563)</f>
        <v>4.64E-3</v>
      </c>
      <c r="T537" s="141">
        <f>SUM(T538:T563)</f>
        <v>0</v>
      </c>
      <c r="AR537" s="135" t="s">
        <v>82</v>
      </c>
      <c r="AT537" s="142" t="s">
        <v>72</v>
      </c>
      <c r="AU537" s="142" t="s">
        <v>82</v>
      </c>
      <c r="AY537" s="135" t="s">
        <v>271</v>
      </c>
      <c r="BK537" s="143">
        <f>SUM(BK538:BK563)</f>
        <v>0</v>
      </c>
    </row>
    <row r="538" spans="2:65" s="1" customFormat="1" ht="24.15" customHeight="1">
      <c r="B538" s="28"/>
      <c r="C538" s="146" t="s">
        <v>1383</v>
      </c>
      <c r="D538" s="146" t="s">
        <v>274</v>
      </c>
      <c r="E538" s="147" t="s">
        <v>1179</v>
      </c>
      <c r="F538" s="148" t="s">
        <v>1180</v>
      </c>
      <c r="G538" s="149" t="s">
        <v>338</v>
      </c>
      <c r="H538" s="150">
        <v>2</v>
      </c>
      <c r="I538" s="151"/>
      <c r="J538" s="152">
        <f>ROUND(I538*H538,2)</f>
        <v>0</v>
      </c>
      <c r="K538" s="153"/>
      <c r="L538" s="28"/>
      <c r="M538" s="154" t="s">
        <v>1</v>
      </c>
      <c r="N538" s="115" t="s">
        <v>38</v>
      </c>
      <c r="P538" s="155">
        <f>O538*H538</f>
        <v>0</v>
      </c>
      <c r="Q538" s="155">
        <v>0</v>
      </c>
      <c r="R538" s="155">
        <f>Q538*H538</f>
        <v>0</v>
      </c>
      <c r="S538" s="155">
        <v>0</v>
      </c>
      <c r="T538" s="156">
        <f>S538*H538</f>
        <v>0</v>
      </c>
      <c r="AR538" s="157" t="s">
        <v>348</v>
      </c>
      <c r="AT538" s="157" t="s">
        <v>274</v>
      </c>
      <c r="AU538" s="157" t="s">
        <v>272</v>
      </c>
      <c r="AY538" s="13" t="s">
        <v>271</v>
      </c>
      <c r="BE538" s="158">
        <f>IF(N538="základní",J538,0)</f>
        <v>0</v>
      </c>
      <c r="BF538" s="158">
        <f>IF(N538="snížená",J538,0)</f>
        <v>0</v>
      </c>
      <c r="BG538" s="158">
        <f>IF(N538="zákl. přenesená",J538,0)</f>
        <v>0</v>
      </c>
      <c r="BH538" s="158">
        <f>IF(N538="sníž. přenesená",J538,0)</f>
        <v>0</v>
      </c>
      <c r="BI538" s="158">
        <f>IF(N538="nulová",J538,0)</f>
        <v>0</v>
      </c>
      <c r="BJ538" s="13" t="s">
        <v>80</v>
      </c>
      <c r="BK538" s="158">
        <f>ROUND(I538*H538,2)</f>
        <v>0</v>
      </c>
      <c r="BL538" s="13" t="s">
        <v>348</v>
      </c>
      <c r="BM538" s="157" t="s">
        <v>1384</v>
      </c>
    </row>
    <row r="539" spans="2:65" s="1" customFormat="1" ht="19.2">
      <c r="B539" s="28"/>
      <c r="D539" s="159" t="s">
        <v>280</v>
      </c>
      <c r="F539" s="160" t="s">
        <v>1180</v>
      </c>
      <c r="I539" s="119"/>
      <c r="L539" s="28"/>
      <c r="M539" s="161"/>
      <c r="T539" s="52"/>
      <c r="AT539" s="13" t="s">
        <v>280</v>
      </c>
      <c r="AU539" s="13" t="s">
        <v>272</v>
      </c>
    </row>
    <row r="540" spans="2:65" s="1" customFormat="1" ht="24.15" customHeight="1">
      <c r="B540" s="28"/>
      <c r="C540" s="162" t="s">
        <v>1385</v>
      </c>
      <c r="D540" s="162" t="s">
        <v>335</v>
      </c>
      <c r="E540" s="163" t="s">
        <v>1386</v>
      </c>
      <c r="F540" s="164" t="s">
        <v>1387</v>
      </c>
      <c r="G540" s="165" t="s">
        <v>338</v>
      </c>
      <c r="H540" s="166">
        <v>2</v>
      </c>
      <c r="I540" s="167"/>
      <c r="J540" s="168">
        <f>ROUND(I540*H540,2)</f>
        <v>0</v>
      </c>
      <c r="K540" s="169"/>
      <c r="L540" s="170"/>
      <c r="M540" s="171" t="s">
        <v>1</v>
      </c>
      <c r="N540" s="172" t="s">
        <v>38</v>
      </c>
      <c r="P540" s="155">
        <f>O540*H540</f>
        <v>0</v>
      </c>
      <c r="Q540" s="155">
        <v>0</v>
      </c>
      <c r="R540" s="155">
        <f>Q540*H540</f>
        <v>0</v>
      </c>
      <c r="S540" s="155">
        <v>0</v>
      </c>
      <c r="T540" s="156">
        <f>S540*H540</f>
        <v>0</v>
      </c>
      <c r="AR540" s="157" t="s">
        <v>373</v>
      </c>
      <c r="AT540" s="157" t="s">
        <v>335</v>
      </c>
      <c r="AU540" s="157" t="s">
        <v>272</v>
      </c>
      <c r="AY540" s="13" t="s">
        <v>271</v>
      </c>
      <c r="BE540" s="158">
        <f>IF(N540="základní",J540,0)</f>
        <v>0</v>
      </c>
      <c r="BF540" s="158">
        <f>IF(N540="snížená",J540,0)</f>
        <v>0</v>
      </c>
      <c r="BG540" s="158">
        <f>IF(N540="zákl. přenesená",J540,0)</f>
        <v>0</v>
      </c>
      <c r="BH540" s="158">
        <f>IF(N540="sníž. přenesená",J540,0)</f>
        <v>0</v>
      </c>
      <c r="BI540" s="158">
        <f>IF(N540="nulová",J540,0)</f>
        <v>0</v>
      </c>
      <c r="BJ540" s="13" t="s">
        <v>80</v>
      </c>
      <c r="BK540" s="158">
        <f>ROUND(I540*H540,2)</f>
        <v>0</v>
      </c>
      <c r="BL540" s="13" t="s">
        <v>348</v>
      </c>
      <c r="BM540" s="157" t="s">
        <v>1388</v>
      </c>
    </row>
    <row r="541" spans="2:65" s="1" customFormat="1" ht="19.2">
      <c r="B541" s="28"/>
      <c r="D541" s="159" t="s">
        <v>280</v>
      </c>
      <c r="F541" s="160" t="s">
        <v>1387</v>
      </c>
      <c r="I541" s="119"/>
      <c r="L541" s="28"/>
      <c r="M541" s="161"/>
      <c r="T541" s="52"/>
      <c r="AT541" s="13" t="s">
        <v>280</v>
      </c>
      <c r="AU541" s="13" t="s">
        <v>272</v>
      </c>
    </row>
    <row r="542" spans="2:65" s="1" customFormat="1" ht="37.799999999999997" customHeight="1">
      <c r="B542" s="28"/>
      <c r="C542" s="146" t="s">
        <v>1389</v>
      </c>
      <c r="D542" s="146" t="s">
        <v>274</v>
      </c>
      <c r="E542" s="147" t="s">
        <v>1390</v>
      </c>
      <c r="F542" s="148" t="s">
        <v>1391</v>
      </c>
      <c r="G542" s="149" t="s">
        <v>338</v>
      </c>
      <c r="H542" s="150">
        <v>1</v>
      </c>
      <c r="I542" s="151"/>
      <c r="J542" s="152">
        <f>ROUND(I542*H542,2)</f>
        <v>0</v>
      </c>
      <c r="K542" s="153"/>
      <c r="L542" s="28"/>
      <c r="M542" s="154" t="s">
        <v>1</v>
      </c>
      <c r="N542" s="115" t="s">
        <v>38</v>
      </c>
      <c r="P542" s="155">
        <f>O542*H542</f>
        <v>0</v>
      </c>
      <c r="Q542" s="155">
        <v>0</v>
      </c>
      <c r="R542" s="155">
        <f>Q542*H542</f>
        <v>0</v>
      </c>
      <c r="S542" s="155">
        <v>0</v>
      </c>
      <c r="T542" s="156">
        <f>S542*H542</f>
        <v>0</v>
      </c>
      <c r="AR542" s="157" t="s">
        <v>348</v>
      </c>
      <c r="AT542" s="157" t="s">
        <v>274</v>
      </c>
      <c r="AU542" s="157" t="s">
        <v>272</v>
      </c>
      <c r="AY542" s="13" t="s">
        <v>271</v>
      </c>
      <c r="BE542" s="158">
        <f>IF(N542="základní",J542,0)</f>
        <v>0</v>
      </c>
      <c r="BF542" s="158">
        <f>IF(N542="snížená",J542,0)</f>
        <v>0</v>
      </c>
      <c r="BG542" s="158">
        <f>IF(N542="zákl. přenesená",J542,0)</f>
        <v>0</v>
      </c>
      <c r="BH542" s="158">
        <f>IF(N542="sníž. přenesená",J542,0)</f>
        <v>0</v>
      </c>
      <c r="BI542" s="158">
        <f>IF(N542="nulová",J542,0)</f>
        <v>0</v>
      </c>
      <c r="BJ542" s="13" t="s">
        <v>80</v>
      </c>
      <c r="BK542" s="158">
        <f>ROUND(I542*H542,2)</f>
        <v>0</v>
      </c>
      <c r="BL542" s="13" t="s">
        <v>348</v>
      </c>
      <c r="BM542" s="157" t="s">
        <v>1392</v>
      </c>
    </row>
    <row r="543" spans="2:65" s="1" customFormat="1" ht="28.8">
      <c r="B543" s="28"/>
      <c r="D543" s="159" t="s">
        <v>280</v>
      </c>
      <c r="F543" s="160" t="s">
        <v>1391</v>
      </c>
      <c r="I543" s="119"/>
      <c r="L543" s="28"/>
      <c r="M543" s="161"/>
      <c r="T543" s="52"/>
      <c r="AT543" s="13" t="s">
        <v>280</v>
      </c>
      <c r="AU543" s="13" t="s">
        <v>272</v>
      </c>
    </row>
    <row r="544" spans="2:65" s="1" customFormat="1" ht="24.15" customHeight="1">
      <c r="B544" s="28"/>
      <c r="C544" s="162" t="s">
        <v>1393</v>
      </c>
      <c r="D544" s="162" t="s">
        <v>335</v>
      </c>
      <c r="E544" s="163" t="s">
        <v>1394</v>
      </c>
      <c r="F544" s="164" t="s">
        <v>1395</v>
      </c>
      <c r="G544" s="165" t="s">
        <v>338</v>
      </c>
      <c r="H544" s="166">
        <v>1</v>
      </c>
      <c r="I544" s="167"/>
      <c r="J544" s="168">
        <f>ROUND(I544*H544,2)</f>
        <v>0</v>
      </c>
      <c r="K544" s="169"/>
      <c r="L544" s="170"/>
      <c r="M544" s="171" t="s">
        <v>1</v>
      </c>
      <c r="N544" s="172" t="s">
        <v>38</v>
      </c>
      <c r="P544" s="155">
        <f>O544*H544</f>
        <v>0</v>
      </c>
      <c r="Q544" s="155">
        <v>1E-4</v>
      </c>
      <c r="R544" s="155">
        <f>Q544*H544</f>
        <v>1E-4</v>
      </c>
      <c r="S544" s="155">
        <v>0</v>
      </c>
      <c r="T544" s="156">
        <f>S544*H544</f>
        <v>0</v>
      </c>
      <c r="AR544" s="157" t="s">
        <v>373</v>
      </c>
      <c r="AT544" s="157" t="s">
        <v>335</v>
      </c>
      <c r="AU544" s="157" t="s">
        <v>272</v>
      </c>
      <c r="AY544" s="13" t="s">
        <v>271</v>
      </c>
      <c r="BE544" s="158">
        <f>IF(N544="základní",J544,0)</f>
        <v>0</v>
      </c>
      <c r="BF544" s="158">
        <f>IF(N544="snížená",J544,0)</f>
        <v>0</v>
      </c>
      <c r="BG544" s="158">
        <f>IF(N544="zákl. přenesená",J544,0)</f>
        <v>0</v>
      </c>
      <c r="BH544" s="158">
        <f>IF(N544="sníž. přenesená",J544,0)</f>
        <v>0</v>
      </c>
      <c r="BI544" s="158">
        <f>IF(N544="nulová",J544,0)</f>
        <v>0</v>
      </c>
      <c r="BJ544" s="13" t="s">
        <v>80</v>
      </c>
      <c r="BK544" s="158">
        <f>ROUND(I544*H544,2)</f>
        <v>0</v>
      </c>
      <c r="BL544" s="13" t="s">
        <v>348</v>
      </c>
      <c r="BM544" s="157" t="s">
        <v>1396</v>
      </c>
    </row>
    <row r="545" spans="2:65" s="1" customFormat="1" ht="19.2">
      <c r="B545" s="28"/>
      <c r="D545" s="159" t="s">
        <v>280</v>
      </c>
      <c r="F545" s="160" t="s">
        <v>1395</v>
      </c>
      <c r="I545" s="119"/>
      <c r="L545" s="28"/>
      <c r="M545" s="161"/>
      <c r="T545" s="52"/>
      <c r="AT545" s="13" t="s">
        <v>280</v>
      </c>
      <c r="AU545" s="13" t="s">
        <v>272</v>
      </c>
    </row>
    <row r="546" spans="2:65" s="1" customFormat="1" ht="24.15" customHeight="1">
      <c r="B546" s="28"/>
      <c r="C546" s="146" t="s">
        <v>1397</v>
      </c>
      <c r="D546" s="146" t="s">
        <v>274</v>
      </c>
      <c r="E546" s="147" t="s">
        <v>1398</v>
      </c>
      <c r="F546" s="148" t="s">
        <v>1399</v>
      </c>
      <c r="G546" s="149" t="s">
        <v>969</v>
      </c>
      <c r="H546" s="150">
        <v>1</v>
      </c>
      <c r="I546" s="151"/>
      <c r="J546" s="152">
        <f>ROUND(I546*H546,2)</f>
        <v>0</v>
      </c>
      <c r="K546" s="153"/>
      <c r="L546" s="28"/>
      <c r="M546" s="154" t="s">
        <v>1</v>
      </c>
      <c r="N546" s="115" t="s">
        <v>38</v>
      </c>
      <c r="P546" s="155">
        <f>O546*H546</f>
        <v>0</v>
      </c>
      <c r="Q546" s="155">
        <v>0</v>
      </c>
      <c r="R546" s="155">
        <f>Q546*H546</f>
        <v>0</v>
      </c>
      <c r="S546" s="155">
        <v>0</v>
      </c>
      <c r="T546" s="156">
        <f>S546*H546</f>
        <v>0</v>
      </c>
      <c r="AR546" s="157" t="s">
        <v>348</v>
      </c>
      <c r="AT546" s="157" t="s">
        <v>274</v>
      </c>
      <c r="AU546" s="157" t="s">
        <v>272</v>
      </c>
      <c r="AY546" s="13" t="s">
        <v>271</v>
      </c>
      <c r="BE546" s="158">
        <f>IF(N546="základní",J546,0)</f>
        <v>0</v>
      </c>
      <c r="BF546" s="158">
        <f>IF(N546="snížená",J546,0)</f>
        <v>0</v>
      </c>
      <c r="BG546" s="158">
        <f>IF(N546="zákl. přenesená",J546,0)</f>
        <v>0</v>
      </c>
      <c r="BH546" s="158">
        <f>IF(N546="sníž. přenesená",J546,0)</f>
        <v>0</v>
      </c>
      <c r="BI546" s="158">
        <f>IF(N546="nulová",J546,0)</f>
        <v>0</v>
      </c>
      <c r="BJ546" s="13" t="s">
        <v>80</v>
      </c>
      <c r="BK546" s="158">
        <f>ROUND(I546*H546,2)</f>
        <v>0</v>
      </c>
      <c r="BL546" s="13" t="s">
        <v>348</v>
      </c>
      <c r="BM546" s="157" t="s">
        <v>1400</v>
      </c>
    </row>
    <row r="547" spans="2:65" s="1" customFormat="1" ht="19.2">
      <c r="B547" s="28"/>
      <c r="D547" s="159" t="s">
        <v>280</v>
      </c>
      <c r="F547" s="160" t="s">
        <v>1399</v>
      </c>
      <c r="I547" s="119"/>
      <c r="L547" s="28"/>
      <c r="M547" s="161"/>
      <c r="T547" s="52"/>
      <c r="AT547" s="13" t="s">
        <v>280</v>
      </c>
      <c r="AU547" s="13" t="s">
        <v>272</v>
      </c>
    </row>
    <row r="548" spans="2:65" s="1" customFormat="1" ht="24.15" customHeight="1">
      <c r="B548" s="28"/>
      <c r="C548" s="146" t="s">
        <v>1401</v>
      </c>
      <c r="D548" s="146" t="s">
        <v>274</v>
      </c>
      <c r="E548" s="147" t="s">
        <v>1207</v>
      </c>
      <c r="F548" s="148" t="s">
        <v>1208</v>
      </c>
      <c r="G548" s="149" t="s">
        <v>338</v>
      </c>
      <c r="H548" s="150">
        <v>2</v>
      </c>
      <c r="I548" s="151"/>
      <c r="J548" s="152">
        <f>ROUND(I548*H548,2)</f>
        <v>0</v>
      </c>
      <c r="K548" s="153"/>
      <c r="L548" s="28"/>
      <c r="M548" s="154" t="s">
        <v>1</v>
      </c>
      <c r="N548" s="115" t="s">
        <v>38</v>
      </c>
      <c r="P548" s="155">
        <f>O548*H548</f>
        <v>0</v>
      </c>
      <c r="Q548" s="155">
        <v>0</v>
      </c>
      <c r="R548" s="155">
        <f>Q548*H548</f>
        <v>0</v>
      </c>
      <c r="S548" s="155">
        <v>0</v>
      </c>
      <c r="T548" s="156">
        <f>S548*H548</f>
        <v>0</v>
      </c>
      <c r="AR548" s="157" t="s">
        <v>348</v>
      </c>
      <c r="AT548" s="157" t="s">
        <v>274</v>
      </c>
      <c r="AU548" s="157" t="s">
        <v>272</v>
      </c>
      <c r="AY548" s="13" t="s">
        <v>271</v>
      </c>
      <c r="BE548" s="158">
        <f>IF(N548="základní",J548,0)</f>
        <v>0</v>
      </c>
      <c r="BF548" s="158">
        <f>IF(N548="snížená",J548,0)</f>
        <v>0</v>
      </c>
      <c r="BG548" s="158">
        <f>IF(N548="zákl. přenesená",J548,0)</f>
        <v>0</v>
      </c>
      <c r="BH548" s="158">
        <f>IF(N548="sníž. přenesená",J548,0)</f>
        <v>0</v>
      </c>
      <c r="BI548" s="158">
        <f>IF(N548="nulová",J548,0)</f>
        <v>0</v>
      </c>
      <c r="BJ548" s="13" t="s">
        <v>80</v>
      </c>
      <c r="BK548" s="158">
        <f>ROUND(I548*H548,2)</f>
        <v>0</v>
      </c>
      <c r="BL548" s="13" t="s">
        <v>348</v>
      </c>
      <c r="BM548" s="157" t="s">
        <v>1402</v>
      </c>
    </row>
    <row r="549" spans="2:65" s="1" customFormat="1" ht="19.2">
      <c r="B549" s="28"/>
      <c r="D549" s="159" t="s">
        <v>280</v>
      </c>
      <c r="F549" s="160" t="s">
        <v>1210</v>
      </c>
      <c r="I549" s="119"/>
      <c r="L549" s="28"/>
      <c r="M549" s="161"/>
      <c r="T549" s="52"/>
      <c r="AT549" s="13" t="s">
        <v>280</v>
      </c>
      <c r="AU549" s="13" t="s">
        <v>272</v>
      </c>
    </row>
    <row r="550" spans="2:65" s="1" customFormat="1" ht="24.15" customHeight="1">
      <c r="B550" s="28"/>
      <c r="C550" s="146" t="s">
        <v>1403</v>
      </c>
      <c r="D550" s="146" t="s">
        <v>274</v>
      </c>
      <c r="E550" s="147" t="s">
        <v>1404</v>
      </c>
      <c r="F550" s="148" t="s">
        <v>1405</v>
      </c>
      <c r="G550" s="149" t="s">
        <v>412</v>
      </c>
      <c r="H550" s="150">
        <v>30</v>
      </c>
      <c r="I550" s="151"/>
      <c r="J550" s="152">
        <f>ROUND(I550*H550,2)</f>
        <v>0</v>
      </c>
      <c r="K550" s="153"/>
      <c r="L550" s="28"/>
      <c r="M550" s="154" t="s">
        <v>1</v>
      </c>
      <c r="N550" s="115" t="s">
        <v>38</v>
      </c>
      <c r="P550" s="155">
        <f>O550*H550</f>
        <v>0</v>
      </c>
      <c r="Q550" s="155">
        <v>0</v>
      </c>
      <c r="R550" s="155">
        <f>Q550*H550</f>
        <v>0</v>
      </c>
      <c r="S550" s="155">
        <v>0</v>
      </c>
      <c r="T550" s="156">
        <f>S550*H550</f>
        <v>0</v>
      </c>
      <c r="AR550" s="157" t="s">
        <v>348</v>
      </c>
      <c r="AT550" s="157" t="s">
        <v>274</v>
      </c>
      <c r="AU550" s="157" t="s">
        <v>272</v>
      </c>
      <c r="AY550" s="13" t="s">
        <v>271</v>
      </c>
      <c r="BE550" s="158">
        <f>IF(N550="základní",J550,0)</f>
        <v>0</v>
      </c>
      <c r="BF550" s="158">
        <f>IF(N550="snížená",J550,0)</f>
        <v>0</v>
      </c>
      <c r="BG550" s="158">
        <f>IF(N550="zákl. přenesená",J550,0)</f>
        <v>0</v>
      </c>
      <c r="BH550" s="158">
        <f>IF(N550="sníž. přenesená",J550,0)</f>
        <v>0</v>
      </c>
      <c r="BI550" s="158">
        <f>IF(N550="nulová",J550,0)</f>
        <v>0</v>
      </c>
      <c r="BJ550" s="13" t="s">
        <v>80</v>
      </c>
      <c r="BK550" s="158">
        <f>ROUND(I550*H550,2)</f>
        <v>0</v>
      </c>
      <c r="BL550" s="13" t="s">
        <v>348</v>
      </c>
      <c r="BM550" s="157" t="s">
        <v>1406</v>
      </c>
    </row>
    <row r="551" spans="2:65" s="1" customFormat="1" ht="19.2">
      <c r="B551" s="28"/>
      <c r="D551" s="159" t="s">
        <v>280</v>
      </c>
      <c r="F551" s="160" t="s">
        <v>1407</v>
      </c>
      <c r="I551" s="119"/>
      <c r="L551" s="28"/>
      <c r="M551" s="161"/>
      <c r="T551" s="52"/>
      <c r="AT551" s="13" t="s">
        <v>280</v>
      </c>
      <c r="AU551" s="13" t="s">
        <v>272</v>
      </c>
    </row>
    <row r="552" spans="2:65" s="1" customFormat="1" ht="24.15" customHeight="1">
      <c r="B552" s="28"/>
      <c r="C552" s="162" t="s">
        <v>1408</v>
      </c>
      <c r="D552" s="162" t="s">
        <v>335</v>
      </c>
      <c r="E552" s="163" t="s">
        <v>927</v>
      </c>
      <c r="F552" s="164" t="s">
        <v>928</v>
      </c>
      <c r="G552" s="165" t="s">
        <v>412</v>
      </c>
      <c r="H552" s="166">
        <v>10</v>
      </c>
      <c r="I552" s="167"/>
      <c r="J552" s="168">
        <f>ROUND(I552*H552,2)</f>
        <v>0</v>
      </c>
      <c r="K552" s="169"/>
      <c r="L552" s="170"/>
      <c r="M552" s="171" t="s">
        <v>1</v>
      </c>
      <c r="N552" s="172" t="s">
        <v>38</v>
      </c>
      <c r="P552" s="155">
        <f>O552*H552</f>
        <v>0</v>
      </c>
      <c r="Q552" s="155">
        <v>6.9999999999999994E-5</v>
      </c>
      <c r="R552" s="155">
        <f>Q552*H552</f>
        <v>6.9999999999999988E-4</v>
      </c>
      <c r="S552" s="155">
        <v>0</v>
      </c>
      <c r="T552" s="156">
        <f>S552*H552</f>
        <v>0</v>
      </c>
      <c r="AR552" s="157" t="s">
        <v>373</v>
      </c>
      <c r="AT552" s="157" t="s">
        <v>335</v>
      </c>
      <c r="AU552" s="157" t="s">
        <v>272</v>
      </c>
      <c r="AY552" s="13" t="s">
        <v>271</v>
      </c>
      <c r="BE552" s="158">
        <f>IF(N552="základní",J552,0)</f>
        <v>0</v>
      </c>
      <c r="BF552" s="158">
        <f>IF(N552="snížená",J552,0)</f>
        <v>0</v>
      </c>
      <c r="BG552" s="158">
        <f>IF(N552="zákl. přenesená",J552,0)</f>
        <v>0</v>
      </c>
      <c r="BH552" s="158">
        <f>IF(N552="sníž. přenesená",J552,0)</f>
        <v>0</v>
      </c>
      <c r="BI552" s="158">
        <f>IF(N552="nulová",J552,0)</f>
        <v>0</v>
      </c>
      <c r="BJ552" s="13" t="s">
        <v>80</v>
      </c>
      <c r="BK552" s="158">
        <f>ROUND(I552*H552,2)</f>
        <v>0</v>
      </c>
      <c r="BL552" s="13" t="s">
        <v>348</v>
      </c>
      <c r="BM552" s="157" t="s">
        <v>1409</v>
      </c>
    </row>
    <row r="553" spans="2:65" s="1" customFormat="1" ht="10.199999999999999">
      <c r="B553" s="28"/>
      <c r="D553" s="159" t="s">
        <v>280</v>
      </c>
      <c r="F553" s="160" t="s">
        <v>928</v>
      </c>
      <c r="I553" s="119"/>
      <c r="L553" s="28"/>
      <c r="M553" s="161"/>
      <c r="T553" s="52"/>
      <c r="AT553" s="13" t="s">
        <v>280</v>
      </c>
      <c r="AU553" s="13" t="s">
        <v>272</v>
      </c>
    </row>
    <row r="554" spans="2:65" s="1" customFormat="1" ht="24.15" customHeight="1">
      <c r="B554" s="28"/>
      <c r="C554" s="162" t="s">
        <v>1410</v>
      </c>
      <c r="D554" s="162" t="s">
        <v>335</v>
      </c>
      <c r="E554" s="163" t="s">
        <v>1411</v>
      </c>
      <c r="F554" s="164" t="s">
        <v>1412</v>
      </c>
      <c r="G554" s="165" t="s">
        <v>412</v>
      </c>
      <c r="H554" s="166">
        <v>20</v>
      </c>
      <c r="I554" s="167"/>
      <c r="J554" s="168">
        <f>ROUND(I554*H554,2)</f>
        <v>0</v>
      </c>
      <c r="K554" s="169"/>
      <c r="L554" s="170"/>
      <c r="M554" s="171" t="s">
        <v>1</v>
      </c>
      <c r="N554" s="172" t="s">
        <v>38</v>
      </c>
      <c r="P554" s="155">
        <f>O554*H554</f>
        <v>0</v>
      </c>
      <c r="Q554" s="155">
        <v>6.9999999999999994E-5</v>
      </c>
      <c r="R554" s="155">
        <f>Q554*H554</f>
        <v>1.3999999999999998E-3</v>
      </c>
      <c r="S554" s="155">
        <v>0</v>
      </c>
      <c r="T554" s="156">
        <f>S554*H554</f>
        <v>0</v>
      </c>
      <c r="AR554" s="157" t="s">
        <v>373</v>
      </c>
      <c r="AT554" s="157" t="s">
        <v>335</v>
      </c>
      <c r="AU554" s="157" t="s">
        <v>272</v>
      </c>
      <c r="AY554" s="13" t="s">
        <v>271</v>
      </c>
      <c r="BE554" s="158">
        <f>IF(N554="základní",J554,0)</f>
        <v>0</v>
      </c>
      <c r="BF554" s="158">
        <f>IF(N554="snížená",J554,0)</f>
        <v>0</v>
      </c>
      <c r="BG554" s="158">
        <f>IF(N554="zákl. přenesená",J554,0)</f>
        <v>0</v>
      </c>
      <c r="BH554" s="158">
        <f>IF(N554="sníž. přenesená",J554,0)</f>
        <v>0</v>
      </c>
      <c r="BI554" s="158">
        <f>IF(N554="nulová",J554,0)</f>
        <v>0</v>
      </c>
      <c r="BJ554" s="13" t="s">
        <v>80</v>
      </c>
      <c r="BK554" s="158">
        <f>ROUND(I554*H554,2)</f>
        <v>0</v>
      </c>
      <c r="BL554" s="13" t="s">
        <v>348</v>
      </c>
      <c r="BM554" s="157" t="s">
        <v>1413</v>
      </c>
    </row>
    <row r="555" spans="2:65" s="1" customFormat="1" ht="10.199999999999999">
      <c r="B555" s="28"/>
      <c r="D555" s="159" t="s">
        <v>280</v>
      </c>
      <c r="F555" s="160" t="s">
        <v>1412</v>
      </c>
      <c r="I555" s="119"/>
      <c r="L555" s="28"/>
      <c r="M555" s="161"/>
      <c r="T555" s="52"/>
      <c r="AT555" s="13" t="s">
        <v>280</v>
      </c>
      <c r="AU555" s="13" t="s">
        <v>272</v>
      </c>
    </row>
    <row r="556" spans="2:65" s="1" customFormat="1" ht="21.75" customHeight="1">
      <c r="B556" s="28"/>
      <c r="C556" s="146" t="s">
        <v>1414</v>
      </c>
      <c r="D556" s="146" t="s">
        <v>274</v>
      </c>
      <c r="E556" s="147" t="s">
        <v>1242</v>
      </c>
      <c r="F556" s="148" t="s">
        <v>1243</v>
      </c>
      <c r="G556" s="149" t="s">
        <v>338</v>
      </c>
      <c r="H556" s="150">
        <v>20</v>
      </c>
      <c r="I556" s="151"/>
      <c r="J556" s="152">
        <f>ROUND(I556*H556,2)</f>
        <v>0</v>
      </c>
      <c r="K556" s="153"/>
      <c r="L556" s="28"/>
      <c r="M556" s="154" t="s">
        <v>1</v>
      </c>
      <c r="N556" s="115" t="s">
        <v>38</v>
      </c>
      <c r="P556" s="155">
        <f>O556*H556</f>
        <v>0</v>
      </c>
      <c r="Q556" s="155">
        <v>0</v>
      </c>
      <c r="R556" s="155">
        <f>Q556*H556</f>
        <v>0</v>
      </c>
      <c r="S556" s="155">
        <v>0</v>
      </c>
      <c r="T556" s="156">
        <f>S556*H556</f>
        <v>0</v>
      </c>
      <c r="AR556" s="157" t="s">
        <v>348</v>
      </c>
      <c r="AT556" s="157" t="s">
        <v>274</v>
      </c>
      <c r="AU556" s="157" t="s">
        <v>272</v>
      </c>
      <c r="AY556" s="13" t="s">
        <v>271</v>
      </c>
      <c r="BE556" s="158">
        <f>IF(N556="základní",J556,0)</f>
        <v>0</v>
      </c>
      <c r="BF556" s="158">
        <f>IF(N556="snížená",J556,0)</f>
        <v>0</v>
      </c>
      <c r="BG556" s="158">
        <f>IF(N556="zákl. přenesená",J556,0)</f>
        <v>0</v>
      </c>
      <c r="BH556" s="158">
        <f>IF(N556="sníž. přenesená",J556,0)</f>
        <v>0</v>
      </c>
      <c r="BI556" s="158">
        <f>IF(N556="nulová",J556,0)</f>
        <v>0</v>
      </c>
      <c r="BJ556" s="13" t="s">
        <v>80</v>
      </c>
      <c r="BK556" s="158">
        <f>ROUND(I556*H556,2)</f>
        <v>0</v>
      </c>
      <c r="BL556" s="13" t="s">
        <v>348</v>
      </c>
      <c r="BM556" s="157" t="s">
        <v>1415</v>
      </c>
    </row>
    <row r="557" spans="2:65" s="1" customFormat="1" ht="10.199999999999999">
      <c r="B557" s="28"/>
      <c r="D557" s="159" t="s">
        <v>280</v>
      </c>
      <c r="F557" s="160" t="s">
        <v>1245</v>
      </c>
      <c r="I557" s="119"/>
      <c r="L557" s="28"/>
      <c r="M557" s="161"/>
      <c r="T557" s="52"/>
      <c r="AT557" s="13" t="s">
        <v>280</v>
      </c>
      <c r="AU557" s="13" t="s">
        <v>272</v>
      </c>
    </row>
    <row r="558" spans="2:65" s="1" customFormat="1" ht="16.5" customHeight="1">
      <c r="B558" s="28"/>
      <c r="C558" s="162" t="s">
        <v>1416</v>
      </c>
      <c r="D558" s="162" t="s">
        <v>335</v>
      </c>
      <c r="E558" s="163" t="s">
        <v>958</v>
      </c>
      <c r="F558" s="164" t="s">
        <v>959</v>
      </c>
      <c r="G558" s="165" t="s">
        <v>338</v>
      </c>
      <c r="H558" s="166">
        <v>20</v>
      </c>
      <c r="I558" s="167"/>
      <c r="J558" s="168">
        <f>ROUND(I558*H558,2)</f>
        <v>0</v>
      </c>
      <c r="K558" s="169"/>
      <c r="L558" s="170"/>
      <c r="M558" s="171" t="s">
        <v>1</v>
      </c>
      <c r="N558" s="172" t="s">
        <v>38</v>
      </c>
      <c r="P558" s="155">
        <f>O558*H558</f>
        <v>0</v>
      </c>
      <c r="Q558" s="155">
        <v>9.0000000000000006E-5</v>
      </c>
      <c r="R558" s="155">
        <f>Q558*H558</f>
        <v>1.8000000000000002E-3</v>
      </c>
      <c r="S558" s="155">
        <v>0</v>
      </c>
      <c r="T558" s="156">
        <f>S558*H558</f>
        <v>0</v>
      </c>
      <c r="AR558" s="157" t="s">
        <v>373</v>
      </c>
      <c r="AT558" s="157" t="s">
        <v>335</v>
      </c>
      <c r="AU558" s="157" t="s">
        <v>272</v>
      </c>
      <c r="AY558" s="13" t="s">
        <v>271</v>
      </c>
      <c r="BE558" s="158">
        <f>IF(N558="základní",J558,0)</f>
        <v>0</v>
      </c>
      <c r="BF558" s="158">
        <f>IF(N558="snížená",J558,0)</f>
        <v>0</v>
      </c>
      <c r="BG558" s="158">
        <f>IF(N558="zákl. přenesená",J558,0)</f>
        <v>0</v>
      </c>
      <c r="BH558" s="158">
        <f>IF(N558="sníž. přenesená",J558,0)</f>
        <v>0</v>
      </c>
      <c r="BI558" s="158">
        <f>IF(N558="nulová",J558,0)</f>
        <v>0</v>
      </c>
      <c r="BJ558" s="13" t="s">
        <v>80</v>
      </c>
      <c r="BK558" s="158">
        <f>ROUND(I558*H558,2)</f>
        <v>0</v>
      </c>
      <c r="BL558" s="13" t="s">
        <v>348</v>
      </c>
      <c r="BM558" s="157" t="s">
        <v>1417</v>
      </c>
    </row>
    <row r="559" spans="2:65" s="1" customFormat="1" ht="10.199999999999999">
      <c r="B559" s="28"/>
      <c r="D559" s="159" t="s">
        <v>280</v>
      </c>
      <c r="F559" s="160" t="s">
        <v>959</v>
      </c>
      <c r="I559" s="119"/>
      <c r="L559" s="28"/>
      <c r="M559" s="161"/>
      <c r="T559" s="52"/>
      <c r="AT559" s="13" t="s">
        <v>280</v>
      </c>
      <c r="AU559" s="13" t="s">
        <v>272</v>
      </c>
    </row>
    <row r="560" spans="2:65" s="1" customFormat="1" ht="55.5" customHeight="1">
      <c r="B560" s="28"/>
      <c r="C560" s="146" t="s">
        <v>1418</v>
      </c>
      <c r="D560" s="146" t="s">
        <v>274</v>
      </c>
      <c r="E560" s="147" t="s">
        <v>1056</v>
      </c>
      <c r="F560" s="148" t="s">
        <v>1057</v>
      </c>
      <c r="G560" s="149" t="s">
        <v>338</v>
      </c>
      <c r="H560" s="150">
        <v>1</v>
      </c>
      <c r="I560" s="151"/>
      <c r="J560" s="152">
        <f>ROUND(I560*H560,2)</f>
        <v>0</v>
      </c>
      <c r="K560" s="153"/>
      <c r="L560" s="28"/>
      <c r="M560" s="154" t="s">
        <v>1</v>
      </c>
      <c r="N560" s="115" t="s">
        <v>38</v>
      </c>
      <c r="P560" s="155">
        <f>O560*H560</f>
        <v>0</v>
      </c>
      <c r="Q560" s="155">
        <v>6.4000000000000005E-4</v>
      </c>
      <c r="R560" s="155">
        <f>Q560*H560</f>
        <v>6.4000000000000005E-4</v>
      </c>
      <c r="S560" s="155">
        <v>0</v>
      </c>
      <c r="T560" s="156">
        <f>S560*H560</f>
        <v>0</v>
      </c>
      <c r="AR560" s="157" t="s">
        <v>348</v>
      </c>
      <c r="AT560" s="157" t="s">
        <v>274</v>
      </c>
      <c r="AU560" s="157" t="s">
        <v>272</v>
      </c>
      <c r="AY560" s="13" t="s">
        <v>271</v>
      </c>
      <c r="BE560" s="158">
        <f>IF(N560="základní",J560,0)</f>
        <v>0</v>
      </c>
      <c r="BF560" s="158">
        <f>IF(N560="snížená",J560,0)</f>
        <v>0</v>
      </c>
      <c r="BG560" s="158">
        <f>IF(N560="zákl. přenesená",J560,0)</f>
        <v>0</v>
      </c>
      <c r="BH560" s="158">
        <f>IF(N560="sníž. přenesená",J560,0)</f>
        <v>0</v>
      </c>
      <c r="BI560" s="158">
        <f>IF(N560="nulová",J560,0)</f>
        <v>0</v>
      </c>
      <c r="BJ560" s="13" t="s">
        <v>80</v>
      </c>
      <c r="BK560" s="158">
        <f>ROUND(I560*H560,2)</f>
        <v>0</v>
      </c>
      <c r="BL560" s="13" t="s">
        <v>348</v>
      </c>
      <c r="BM560" s="157" t="s">
        <v>1419</v>
      </c>
    </row>
    <row r="561" spans="2:65" s="1" customFormat="1" ht="38.4">
      <c r="B561" s="28"/>
      <c r="D561" s="159" t="s">
        <v>280</v>
      </c>
      <c r="F561" s="160" t="s">
        <v>1057</v>
      </c>
      <c r="I561" s="119"/>
      <c r="L561" s="28"/>
      <c r="M561" s="161"/>
      <c r="T561" s="52"/>
      <c r="AT561" s="13" t="s">
        <v>280</v>
      </c>
      <c r="AU561" s="13" t="s">
        <v>272</v>
      </c>
    </row>
    <row r="562" spans="2:65" s="1" customFormat="1" ht="37.799999999999997" customHeight="1">
      <c r="B562" s="28"/>
      <c r="C562" s="162" t="s">
        <v>1420</v>
      </c>
      <c r="D562" s="162" t="s">
        <v>335</v>
      </c>
      <c r="E562" s="163" t="s">
        <v>1060</v>
      </c>
      <c r="F562" s="164" t="s">
        <v>1061</v>
      </c>
      <c r="G562" s="165" t="s">
        <v>692</v>
      </c>
      <c r="H562" s="166">
        <v>1</v>
      </c>
      <c r="I562" s="167"/>
      <c r="J562" s="168">
        <f>ROUND(I562*H562,2)</f>
        <v>0</v>
      </c>
      <c r="K562" s="169"/>
      <c r="L562" s="170"/>
      <c r="M562" s="171" t="s">
        <v>1</v>
      </c>
      <c r="N562" s="172" t="s">
        <v>38</v>
      </c>
      <c r="P562" s="155">
        <f>O562*H562</f>
        <v>0</v>
      </c>
      <c r="Q562" s="155">
        <v>0</v>
      </c>
      <c r="R562" s="155">
        <f>Q562*H562</f>
        <v>0</v>
      </c>
      <c r="S562" s="155">
        <v>0</v>
      </c>
      <c r="T562" s="156">
        <f>S562*H562</f>
        <v>0</v>
      </c>
      <c r="AR562" s="157" t="s">
        <v>373</v>
      </c>
      <c r="AT562" s="157" t="s">
        <v>335</v>
      </c>
      <c r="AU562" s="157" t="s">
        <v>272</v>
      </c>
      <c r="AY562" s="13" t="s">
        <v>271</v>
      </c>
      <c r="BE562" s="158">
        <f>IF(N562="základní",J562,0)</f>
        <v>0</v>
      </c>
      <c r="BF562" s="158">
        <f>IF(N562="snížená",J562,0)</f>
        <v>0</v>
      </c>
      <c r="BG562" s="158">
        <f>IF(N562="zákl. přenesená",J562,0)</f>
        <v>0</v>
      </c>
      <c r="BH562" s="158">
        <f>IF(N562="sníž. přenesená",J562,0)</f>
        <v>0</v>
      </c>
      <c r="BI562" s="158">
        <f>IF(N562="nulová",J562,0)</f>
        <v>0</v>
      </c>
      <c r="BJ562" s="13" t="s">
        <v>80</v>
      </c>
      <c r="BK562" s="158">
        <f>ROUND(I562*H562,2)</f>
        <v>0</v>
      </c>
      <c r="BL562" s="13" t="s">
        <v>348</v>
      </c>
      <c r="BM562" s="157" t="s">
        <v>1421</v>
      </c>
    </row>
    <row r="563" spans="2:65" s="1" customFormat="1" ht="28.8">
      <c r="B563" s="28"/>
      <c r="D563" s="159" t="s">
        <v>280</v>
      </c>
      <c r="F563" s="160" t="s">
        <v>1061</v>
      </c>
      <c r="I563" s="119"/>
      <c r="L563" s="28"/>
      <c r="M563" s="161"/>
      <c r="T563" s="52"/>
      <c r="AT563" s="13" t="s">
        <v>280</v>
      </c>
      <c r="AU563" s="13" t="s">
        <v>272</v>
      </c>
    </row>
    <row r="564" spans="2:65" s="11" customFormat="1" ht="22.8" customHeight="1">
      <c r="B564" s="134"/>
      <c r="D564" s="135" t="s">
        <v>72</v>
      </c>
      <c r="E564" s="144" t="s">
        <v>1422</v>
      </c>
      <c r="F564" s="144" t="s">
        <v>620</v>
      </c>
      <c r="I564" s="137"/>
      <c r="J564" s="145">
        <f>BK564</f>
        <v>0</v>
      </c>
      <c r="L564" s="134"/>
      <c r="M564" s="139"/>
      <c r="P564" s="140">
        <f>SUM(P565:P580)</f>
        <v>0</v>
      </c>
      <c r="R564" s="140">
        <f>SUM(R565:R580)</f>
        <v>0</v>
      </c>
      <c r="T564" s="141">
        <f>SUM(T565:T580)</f>
        <v>0</v>
      </c>
      <c r="AR564" s="135" t="s">
        <v>82</v>
      </c>
      <c r="AT564" s="142" t="s">
        <v>72</v>
      </c>
      <c r="AU564" s="142" t="s">
        <v>80</v>
      </c>
      <c r="AY564" s="135" t="s">
        <v>271</v>
      </c>
      <c r="BK564" s="143">
        <f>SUM(BK565:BK580)</f>
        <v>0</v>
      </c>
    </row>
    <row r="565" spans="2:65" s="1" customFormat="1" ht="33" customHeight="1">
      <c r="B565" s="28"/>
      <c r="C565" s="146" t="s">
        <v>1423</v>
      </c>
      <c r="D565" s="146" t="s">
        <v>274</v>
      </c>
      <c r="E565" s="147" t="s">
        <v>1424</v>
      </c>
      <c r="F565" s="148" t="s">
        <v>1425</v>
      </c>
      <c r="G565" s="149" t="s">
        <v>969</v>
      </c>
      <c r="H565" s="150">
        <v>1</v>
      </c>
      <c r="I565" s="151"/>
      <c r="J565" s="152">
        <f>ROUND(I565*H565,2)</f>
        <v>0</v>
      </c>
      <c r="K565" s="153"/>
      <c r="L565" s="28"/>
      <c r="M565" s="154" t="s">
        <v>1</v>
      </c>
      <c r="N565" s="115" t="s">
        <v>38</v>
      </c>
      <c r="P565" s="155">
        <f>O565*H565</f>
        <v>0</v>
      </c>
      <c r="Q565" s="155">
        <v>0</v>
      </c>
      <c r="R565" s="155">
        <f>Q565*H565</f>
        <v>0</v>
      </c>
      <c r="S565" s="155">
        <v>0</v>
      </c>
      <c r="T565" s="156">
        <f>S565*H565</f>
        <v>0</v>
      </c>
      <c r="AR565" s="157" t="s">
        <v>348</v>
      </c>
      <c r="AT565" s="157" t="s">
        <v>274</v>
      </c>
      <c r="AU565" s="157" t="s">
        <v>82</v>
      </c>
      <c r="AY565" s="13" t="s">
        <v>271</v>
      </c>
      <c r="BE565" s="158">
        <f>IF(N565="základní",J565,0)</f>
        <v>0</v>
      </c>
      <c r="BF565" s="158">
        <f>IF(N565="snížená",J565,0)</f>
        <v>0</v>
      </c>
      <c r="BG565" s="158">
        <f>IF(N565="zákl. přenesená",J565,0)</f>
        <v>0</v>
      </c>
      <c r="BH565" s="158">
        <f>IF(N565="sníž. přenesená",J565,0)</f>
        <v>0</v>
      </c>
      <c r="BI565" s="158">
        <f>IF(N565="nulová",J565,0)</f>
        <v>0</v>
      </c>
      <c r="BJ565" s="13" t="s">
        <v>80</v>
      </c>
      <c r="BK565" s="158">
        <f>ROUND(I565*H565,2)</f>
        <v>0</v>
      </c>
      <c r="BL565" s="13" t="s">
        <v>348</v>
      </c>
      <c r="BM565" s="157" t="s">
        <v>1426</v>
      </c>
    </row>
    <row r="566" spans="2:65" s="1" customFormat="1" ht="38.4">
      <c r="B566" s="28"/>
      <c r="D566" s="159" t="s">
        <v>280</v>
      </c>
      <c r="F566" s="160" t="s">
        <v>1427</v>
      </c>
      <c r="I566" s="119"/>
      <c r="L566" s="28"/>
      <c r="M566" s="161"/>
      <c r="T566" s="52"/>
      <c r="AT566" s="13" t="s">
        <v>280</v>
      </c>
      <c r="AU566" s="13" t="s">
        <v>82</v>
      </c>
    </row>
    <row r="567" spans="2:65" s="1" customFormat="1" ht="24.15" customHeight="1">
      <c r="B567" s="28"/>
      <c r="C567" s="146" t="s">
        <v>1428</v>
      </c>
      <c r="D567" s="146" t="s">
        <v>274</v>
      </c>
      <c r="E567" s="147" t="s">
        <v>1429</v>
      </c>
      <c r="F567" s="148" t="s">
        <v>1430</v>
      </c>
      <c r="G567" s="149" t="s">
        <v>969</v>
      </c>
      <c r="H567" s="150">
        <v>1</v>
      </c>
      <c r="I567" s="151"/>
      <c r="J567" s="152">
        <f>ROUND(I567*H567,2)</f>
        <v>0</v>
      </c>
      <c r="K567" s="153"/>
      <c r="L567" s="28"/>
      <c r="M567" s="154" t="s">
        <v>1</v>
      </c>
      <c r="N567" s="115" t="s">
        <v>38</v>
      </c>
      <c r="P567" s="155">
        <f>O567*H567</f>
        <v>0</v>
      </c>
      <c r="Q567" s="155">
        <v>0</v>
      </c>
      <c r="R567" s="155">
        <f>Q567*H567</f>
        <v>0</v>
      </c>
      <c r="S567" s="155">
        <v>0</v>
      </c>
      <c r="T567" s="156">
        <f>S567*H567</f>
        <v>0</v>
      </c>
      <c r="AR567" s="157" t="s">
        <v>348</v>
      </c>
      <c r="AT567" s="157" t="s">
        <v>274</v>
      </c>
      <c r="AU567" s="157" t="s">
        <v>82</v>
      </c>
      <c r="AY567" s="13" t="s">
        <v>271</v>
      </c>
      <c r="BE567" s="158">
        <f>IF(N567="základní",J567,0)</f>
        <v>0</v>
      </c>
      <c r="BF567" s="158">
        <f>IF(N567="snížená",J567,0)</f>
        <v>0</v>
      </c>
      <c r="BG567" s="158">
        <f>IF(N567="zákl. přenesená",J567,0)</f>
        <v>0</v>
      </c>
      <c r="BH567" s="158">
        <f>IF(N567="sníž. přenesená",J567,0)</f>
        <v>0</v>
      </c>
      <c r="BI567" s="158">
        <f>IF(N567="nulová",J567,0)</f>
        <v>0</v>
      </c>
      <c r="BJ567" s="13" t="s">
        <v>80</v>
      </c>
      <c r="BK567" s="158">
        <f>ROUND(I567*H567,2)</f>
        <v>0</v>
      </c>
      <c r="BL567" s="13" t="s">
        <v>348</v>
      </c>
      <c r="BM567" s="157" t="s">
        <v>1431</v>
      </c>
    </row>
    <row r="568" spans="2:65" s="1" customFormat="1" ht="38.4">
      <c r="B568" s="28"/>
      <c r="D568" s="159" t="s">
        <v>280</v>
      </c>
      <c r="F568" s="160" t="s">
        <v>1427</v>
      </c>
      <c r="I568" s="119"/>
      <c r="L568" s="28"/>
      <c r="M568" s="161"/>
      <c r="T568" s="52"/>
      <c r="AT568" s="13" t="s">
        <v>280</v>
      </c>
      <c r="AU568" s="13" t="s">
        <v>82</v>
      </c>
    </row>
    <row r="569" spans="2:65" s="1" customFormat="1" ht="33" customHeight="1">
      <c r="B569" s="28"/>
      <c r="C569" s="146" t="s">
        <v>1432</v>
      </c>
      <c r="D569" s="146" t="s">
        <v>274</v>
      </c>
      <c r="E569" s="147" t="s">
        <v>1433</v>
      </c>
      <c r="F569" s="148" t="s">
        <v>1434</v>
      </c>
      <c r="G569" s="149" t="s">
        <v>969</v>
      </c>
      <c r="H569" s="150">
        <v>1</v>
      </c>
      <c r="I569" s="151"/>
      <c r="J569" s="152">
        <f>ROUND(I569*H569,2)</f>
        <v>0</v>
      </c>
      <c r="K569" s="153"/>
      <c r="L569" s="28"/>
      <c r="M569" s="154" t="s">
        <v>1</v>
      </c>
      <c r="N569" s="115" t="s">
        <v>38</v>
      </c>
      <c r="P569" s="155">
        <f>O569*H569</f>
        <v>0</v>
      </c>
      <c r="Q569" s="155">
        <v>0</v>
      </c>
      <c r="R569" s="155">
        <f>Q569*H569</f>
        <v>0</v>
      </c>
      <c r="S569" s="155">
        <v>0</v>
      </c>
      <c r="T569" s="156">
        <f>S569*H569</f>
        <v>0</v>
      </c>
      <c r="AR569" s="157" t="s">
        <v>348</v>
      </c>
      <c r="AT569" s="157" t="s">
        <v>274</v>
      </c>
      <c r="AU569" s="157" t="s">
        <v>82</v>
      </c>
      <c r="AY569" s="13" t="s">
        <v>271</v>
      </c>
      <c r="BE569" s="158">
        <f>IF(N569="základní",J569,0)</f>
        <v>0</v>
      </c>
      <c r="BF569" s="158">
        <f>IF(N569="snížená",J569,0)</f>
        <v>0</v>
      </c>
      <c r="BG569" s="158">
        <f>IF(N569="zákl. přenesená",J569,0)</f>
        <v>0</v>
      </c>
      <c r="BH569" s="158">
        <f>IF(N569="sníž. přenesená",J569,0)</f>
        <v>0</v>
      </c>
      <c r="BI569" s="158">
        <f>IF(N569="nulová",J569,0)</f>
        <v>0</v>
      </c>
      <c r="BJ569" s="13" t="s">
        <v>80</v>
      </c>
      <c r="BK569" s="158">
        <f>ROUND(I569*H569,2)</f>
        <v>0</v>
      </c>
      <c r="BL569" s="13" t="s">
        <v>348</v>
      </c>
      <c r="BM569" s="157" t="s">
        <v>1435</v>
      </c>
    </row>
    <row r="570" spans="2:65" s="1" customFormat="1" ht="28.8">
      <c r="B570" s="28"/>
      <c r="D570" s="159" t="s">
        <v>280</v>
      </c>
      <c r="F570" s="160" t="s">
        <v>1436</v>
      </c>
      <c r="I570" s="119"/>
      <c r="L570" s="28"/>
      <c r="M570" s="161"/>
      <c r="T570" s="52"/>
      <c r="AT570" s="13" t="s">
        <v>280</v>
      </c>
      <c r="AU570" s="13" t="s">
        <v>82</v>
      </c>
    </row>
    <row r="571" spans="2:65" s="1" customFormat="1" ht="24.15" customHeight="1">
      <c r="B571" s="28"/>
      <c r="C571" s="146" t="s">
        <v>1437</v>
      </c>
      <c r="D571" s="146" t="s">
        <v>274</v>
      </c>
      <c r="E571" s="147" t="s">
        <v>1438</v>
      </c>
      <c r="F571" s="148" t="s">
        <v>1439</v>
      </c>
      <c r="G571" s="149" t="s">
        <v>338</v>
      </c>
      <c r="H571" s="150">
        <v>1</v>
      </c>
      <c r="I571" s="151"/>
      <c r="J571" s="152">
        <f>ROUND(I571*H571,2)</f>
        <v>0</v>
      </c>
      <c r="K571" s="153"/>
      <c r="L571" s="28"/>
      <c r="M571" s="154" t="s">
        <v>1</v>
      </c>
      <c r="N571" s="115" t="s">
        <v>38</v>
      </c>
      <c r="P571" s="155">
        <f>O571*H571</f>
        <v>0</v>
      </c>
      <c r="Q571" s="155">
        <v>0</v>
      </c>
      <c r="R571" s="155">
        <f>Q571*H571</f>
        <v>0</v>
      </c>
      <c r="S571" s="155">
        <v>0</v>
      </c>
      <c r="T571" s="156">
        <f>S571*H571</f>
        <v>0</v>
      </c>
      <c r="AR571" s="157" t="s">
        <v>348</v>
      </c>
      <c r="AT571" s="157" t="s">
        <v>274</v>
      </c>
      <c r="AU571" s="157" t="s">
        <v>82</v>
      </c>
      <c r="AY571" s="13" t="s">
        <v>271</v>
      </c>
      <c r="BE571" s="158">
        <f>IF(N571="základní",J571,0)</f>
        <v>0</v>
      </c>
      <c r="BF571" s="158">
        <f>IF(N571="snížená",J571,0)</f>
        <v>0</v>
      </c>
      <c r="BG571" s="158">
        <f>IF(N571="zákl. přenesená",J571,0)</f>
        <v>0</v>
      </c>
      <c r="BH571" s="158">
        <f>IF(N571="sníž. přenesená",J571,0)</f>
        <v>0</v>
      </c>
      <c r="BI571" s="158">
        <f>IF(N571="nulová",J571,0)</f>
        <v>0</v>
      </c>
      <c r="BJ571" s="13" t="s">
        <v>80</v>
      </c>
      <c r="BK571" s="158">
        <f>ROUND(I571*H571,2)</f>
        <v>0</v>
      </c>
      <c r="BL571" s="13" t="s">
        <v>348</v>
      </c>
      <c r="BM571" s="157" t="s">
        <v>1440</v>
      </c>
    </row>
    <row r="572" spans="2:65" s="1" customFormat="1" ht="38.4">
      <c r="B572" s="28"/>
      <c r="D572" s="159" t="s">
        <v>280</v>
      </c>
      <c r="F572" s="160" t="s">
        <v>1441</v>
      </c>
      <c r="I572" s="119"/>
      <c r="L572" s="28"/>
      <c r="M572" s="161"/>
      <c r="T572" s="52"/>
      <c r="AT572" s="13" t="s">
        <v>280</v>
      </c>
      <c r="AU572" s="13" t="s">
        <v>82</v>
      </c>
    </row>
    <row r="573" spans="2:65" s="1" customFormat="1" ht="24.15" customHeight="1">
      <c r="B573" s="28"/>
      <c r="C573" s="146" t="s">
        <v>1442</v>
      </c>
      <c r="D573" s="146" t="s">
        <v>274</v>
      </c>
      <c r="E573" s="147" t="s">
        <v>1443</v>
      </c>
      <c r="F573" s="148" t="s">
        <v>1444</v>
      </c>
      <c r="G573" s="149" t="s">
        <v>969</v>
      </c>
      <c r="H573" s="150">
        <v>1</v>
      </c>
      <c r="I573" s="151"/>
      <c r="J573" s="152">
        <f>ROUND(I573*H573,2)</f>
        <v>0</v>
      </c>
      <c r="K573" s="153"/>
      <c r="L573" s="28"/>
      <c r="M573" s="154" t="s">
        <v>1</v>
      </c>
      <c r="N573" s="115" t="s">
        <v>38</v>
      </c>
      <c r="P573" s="155">
        <f>O573*H573</f>
        <v>0</v>
      </c>
      <c r="Q573" s="155">
        <v>0</v>
      </c>
      <c r="R573" s="155">
        <f>Q573*H573</f>
        <v>0</v>
      </c>
      <c r="S573" s="155">
        <v>0</v>
      </c>
      <c r="T573" s="156">
        <f>S573*H573</f>
        <v>0</v>
      </c>
      <c r="AR573" s="157" t="s">
        <v>348</v>
      </c>
      <c r="AT573" s="157" t="s">
        <v>274</v>
      </c>
      <c r="AU573" s="157" t="s">
        <v>82</v>
      </c>
      <c r="AY573" s="13" t="s">
        <v>271</v>
      </c>
      <c r="BE573" s="158">
        <f>IF(N573="základní",J573,0)</f>
        <v>0</v>
      </c>
      <c r="BF573" s="158">
        <f>IF(N573="snížená",J573,0)</f>
        <v>0</v>
      </c>
      <c r="BG573" s="158">
        <f>IF(N573="zákl. přenesená",J573,0)</f>
        <v>0</v>
      </c>
      <c r="BH573" s="158">
        <f>IF(N573="sníž. přenesená",J573,0)</f>
        <v>0</v>
      </c>
      <c r="BI573" s="158">
        <f>IF(N573="nulová",J573,0)</f>
        <v>0</v>
      </c>
      <c r="BJ573" s="13" t="s">
        <v>80</v>
      </c>
      <c r="BK573" s="158">
        <f>ROUND(I573*H573,2)</f>
        <v>0</v>
      </c>
      <c r="BL573" s="13" t="s">
        <v>348</v>
      </c>
      <c r="BM573" s="157" t="s">
        <v>1445</v>
      </c>
    </row>
    <row r="574" spans="2:65" s="1" customFormat="1" ht="10.199999999999999">
      <c r="B574" s="28"/>
      <c r="D574" s="159" t="s">
        <v>280</v>
      </c>
      <c r="F574" s="160" t="s">
        <v>1446</v>
      </c>
      <c r="I574" s="119"/>
      <c r="L574" s="28"/>
      <c r="M574" s="161"/>
      <c r="T574" s="52"/>
      <c r="AT574" s="13" t="s">
        <v>280</v>
      </c>
      <c r="AU574" s="13" t="s">
        <v>82</v>
      </c>
    </row>
    <row r="575" spans="2:65" s="1" customFormat="1" ht="16.5" customHeight="1">
      <c r="B575" s="28"/>
      <c r="C575" s="146" t="s">
        <v>1447</v>
      </c>
      <c r="D575" s="146" t="s">
        <v>274</v>
      </c>
      <c r="E575" s="147" t="s">
        <v>1448</v>
      </c>
      <c r="F575" s="148" t="s">
        <v>1449</v>
      </c>
      <c r="G575" s="149" t="s">
        <v>969</v>
      </c>
      <c r="H575" s="150">
        <v>1</v>
      </c>
      <c r="I575" s="151"/>
      <c r="J575" s="152">
        <f>ROUND(I575*H575,2)</f>
        <v>0</v>
      </c>
      <c r="K575" s="153"/>
      <c r="L575" s="28"/>
      <c r="M575" s="154" t="s">
        <v>1</v>
      </c>
      <c r="N575" s="115" t="s">
        <v>38</v>
      </c>
      <c r="P575" s="155">
        <f>O575*H575</f>
        <v>0</v>
      </c>
      <c r="Q575" s="155">
        <v>0</v>
      </c>
      <c r="R575" s="155">
        <f>Q575*H575</f>
        <v>0</v>
      </c>
      <c r="S575" s="155">
        <v>0</v>
      </c>
      <c r="T575" s="156">
        <f>S575*H575</f>
        <v>0</v>
      </c>
      <c r="AR575" s="157" t="s">
        <v>348</v>
      </c>
      <c r="AT575" s="157" t="s">
        <v>274</v>
      </c>
      <c r="AU575" s="157" t="s">
        <v>82</v>
      </c>
      <c r="AY575" s="13" t="s">
        <v>271</v>
      </c>
      <c r="BE575" s="158">
        <f>IF(N575="základní",J575,0)</f>
        <v>0</v>
      </c>
      <c r="BF575" s="158">
        <f>IF(N575="snížená",J575,0)</f>
        <v>0</v>
      </c>
      <c r="BG575" s="158">
        <f>IF(N575="zákl. přenesená",J575,0)</f>
        <v>0</v>
      </c>
      <c r="BH575" s="158">
        <f>IF(N575="sníž. přenesená",J575,0)</f>
        <v>0</v>
      </c>
      <c r="BI575" s="158">
        <f>IF(N575="nulová",J575,0)</f>
        <v>0</v>
      </c>
      <c r="BJ575" s="13" t="s">
        <v>80</v>
      </c>
      <c r="BK575" s="158">
        <f>ROUND(I575*H575,2)</f>
        <v>0</v>
      </c>
      <c r="BL575" s="13" t="s">
        <v>348</v>
      </c>
      <c r="BM575" s="157" t="s">
        <v>1450</v>
      </c>
    </row>
    <row r="576" spans="2:65" s="1" customFormat="1" ht="10.199999999999999">
      <c r="B576" s="28"/>
      <c r="D576" s="159" t="s">
        <v>280</v>
      </c>
      <c r="F576" s="160" t="s">
        <v>1449</v>
      </c>
      <c r="I576" s="119"/>
      <c r="L576" s="28"/>
      <c r="M576" s="161"/>
      <c r="T576" s="52"/>
      <c r="AT576" s="13" t="s">
        <v>280</v>
      </c>
      <c r="AU576" s="13" t="s">
        <v>82</v>
      </c>
    </row>
    <row r="577" spans="2:65" s="1" customFormat="1" ht="37.799999999999997" customHeight="1">
      <c r="B577" s="28"/>
      <c r="C577" s="146" t="s">
        <v>1451</v>
      </c>
      <c r="D577" s="146" t="s">
        <v>274</v>
      </c>
      <c r="E577" s="147" t="s">
        <v>1452</v>
      </c>
      <c r="F577" s="148" t="s">
        <v>1453</v>
      </c>
      <c r="G577" s="149" t="s">
        <v>969</v>
      </c>
      <c r="H577" s="150">
        <v>1</v>
      </c>
      <c r="I577" s="151"/>
      <c r="J577" s="152">
        <f>ROUND(I577*H577,2)</f>
        <v>0</v>
      </c>
      <c r="K577" s="153"/>
      <c r="L577" s="28"/>
      <c r="M577" s="154" t="s">
        <v>1</v>
      </c>
      <c r="N577" s="115" t="s">
        <v>38</v>
      </c>
      <c r="P577" s="155">
        <f>O577*H577</f>
        <v>0</v>
      </c>
      <c r="Q577" s="155">
        <v>0</v>
      </c>
      <c r="R577" s="155">
        <f>Q577*H577</f>
        <v>0</v>
      </c>
      <c r="S577" s="155">
        <v>0</v>
      </c>
      <c r="T577" s="156">
        <f>S577*H577</f>
        <v>0</v>
      </c>
      <c r="AR577" s="157" t="s">
        <v>348</v>
      </c>
      <c r="AT577" s="157" t="s">
        <v>274</v>
      </c>
      <c r="AU577" s="157" t="s">
        <v>82</v>
      </c>
      <c r="AY577" s="13" t="s">
        <v>271</v>
      </c>
      <c r="BE577" s="158">
        <f>IF(N577="základní",J577,0)</f>
        <v>0</v>
      </c>
      <c r="BF577" s="158">
        <f>IF(N577="snížená",J577,0)</f>
        <v>0</v>
      </c>
      <c r="BG577" s="158">
        <f>IF(N577="zákl. přenesená",J577,0)</f>
        <v>0</v>
      </c>
      <c r="BH577" s="158">
        <f>IF(N577="sníž. přenesená",J577,0)</f>
        <v>0</v>
      </c>
      <c r="BI577" s="158">
        <f>IF(N577="nulová",J577,0)</f>
        <v>0</v>
      </c>
      <c r="BJ577" s="13" t="s">
        <v>80</v>
      </c>
      <c r="BK577" s="158">
        <f>ROUND(I577*H577,2)</f>
        <v>0</v>
      </c>
      <c r="BL577" s="13" t="s">
        <v>348</v>
      </c>
      <c r="BM577" s="157" t="s">
        <v>1454</v>
      </c>
    </row>
    <row r="578" spans="2:65" s="1" customFormat="1" ht="19.2">
      <c r="B578" s="28"/>
      <c r="D578" s="159" t="s">
        <v>280</v>
      </c>
      <c r="F578" s="160" t="s">
        <v>1453</v>
      </c>
      <c r="I578" s="119"/>
      <c r="L578" s="28"/>
      <c r="M578" s="161"/>
      <c r="T578" s="52"/>
      <c r="AT578" s="13" t="s">
        <v>280</v>
      </c>
      <c r="AU578" s="13" t="s">
        <v>82</v>
      </c>
    </row>
    <row r="579" spans="2:65" s="1" customFormat="1" ht="62.7" customHeight="1">
      <c r="B579" s="28"/>
      <c r="C579" s="146" t="s">
        <v>1455</v>
      </c>
      <c r="D579" s="146" t="s">
        <v>274</v>
      </c>
      <c r="E579" s="147" t="s">
        <v>1456</v>
      </c>
      <c r="F579" s="148" t="s">
        <v>1457</v>
      </c>
      <c r="G579" s="149" t="s">
        <v>969</v>
      </c>
      <c r="H579" s="150">
        <v>1</v>
      </c>
      <c r="I579" s="151"/>
      <c r="J579" s="152">
        <f>ROUND(I579*H579,2)</f>
        <v>0</v>
      </c>
      <c r="K579" s="153"/>
      <c r="L579" s="28"/>
      <c r="M579" s="154" t="s">
        <v>1</v>
      </c>
      <c r="N579" s="115" t="s">
        <v>38</v>
      </c>
      <c r="P579" s="155">
        <f>O579*H579</f>
        <v>0</v>
      </c>
      <c r="Q579" s="155">
        <v>0</v>
      </c>
      <c r="R579" s="155">
        <f>Q579*H579</f>
        <v>0</v>
      </c>
      <c r="S579" s="155">
        <v>0</v>
      </c>
      <c r="T579" s="156">
        <f>S579*H579</f>
        <v>0</v>
      </c>
      <c r="AR579" s="157" t="s">
        <v>348</v>
      </c>
      <c r="AT579" s="157" t="s">
        <v>274</v>
      </c>
      <c r="AU579" s="157" t="s">
        <v>82</v>
      </c>
      <c r="AY579" s="13" t="s">
        <v>271</v>
      </c>
      <c r="BE579" s="158">
        <f>IF(N579="základní",J579,0)</f>
        <v>0</v>
      </c>
      <c r="BF579" s="158">
        <f>IF(N579="snížená",J579,0)</f>
        <v>0</v>
      </c>
      <c r="BG579" s="158">
        <f>IF(N579="zákl. přenesená",J579,0)</f>
        <v>0</v>
      </c>
      <c r="BH579" s="158">
        <f>IF(N579="sníž. přenesená",J579,0)</f>
        <v>0</v>
      </c>
      <c r="BI579" s="158">
        <f>IF(N579="nulová",J579,0)</f>
        <v>0</v>
      </c>
      <c r="BJ579" s="13" t="s">
        <v>80</v>
      </c>
      <c r="BK579" s="158">
        <f>ROUND(I579*H579,2)</f>
        <v>0</v>
      </c>
      <c r="BL579" s="13" t="s">
        <v>348</v>
      </c>
      <c r="BM579" s="157" t="s">
        <v>1458</v>
      </c>
    </row>
    <row r="580" spans="2:65" s="1" customFormat="1" ht="38.4">
      <c r="B580" s="28"/>
      <c r="D580" s="159" t="s">
        <v>280</v>
      </c>
      <c r="F580" s="160" t="s">
        <v>1457</v>
      </c>
      <c r="I580" s="119"/>
      <c r="L580" s="28"/>
      <c r="M580" s="173"/>
      <c r="N580" s="174"/>
      <c r="O580" s="174"/>
      <c r="P580" s="174"/>
      <c r="Q580" s="174"/>
      <c r="R580" s="174"/>
      <c r="S580" s="174"/>
      <c r="T580" s="175"/>
      <c r="AT580" s="13" t="s">
        <v>280</v>
      </c>
      <c r="AU580" s="13" t="s">
        <v>82</v>
      </c>
    </row>
    <row r="581" spans="2:65" s="1" customFormat="1" ht="6.9" customHeight="1">
      <c r="B581" s="40"/>
      <c r="C581" s="41"/>
      <c r="D581" s="41"/>
      <c r="E581" s="41"/>
      <c r="F581" s="41"/>
      <c r="G581" s="41"/>
      <c r="H581" s="41"/>
      <c r="I581" s="41"/>
      <c r="J581" s="41"/>
      <c r="K581" s="41"/>
      <c r="L581" s="28"/>
    </row>
  </sheetData>
  <sheetProtection algorithmName="SHA-512" hashValue="9TdjA/vhmcGNaUtB+bJcqerI1A79JcGEiTd5RagGa4nwZx4MwEbHgSdkLBZ5Yxqj8KlruR6MSXEVIDD7yGMuCw==" saltValue="HbTHeUg0MEj+9oAHXG2L1IXvQ9p6A8ENvl9kMsNEBRnvkl1Vf3+eY8nNLTdwJ49k++GTA+ocMRQEVX3lv4A+2w==" spinCount="100000" sheet="1" objects="1" scenarios="1" formatColumns="0" formatRows="0" autoFilter="0"/>
  <autoFilter ref="C143:K580" xr:uid="{00000000-0009-0000-0000-000002000000}"/>
  <mergeCells count="17">
    <mergeCell ref="E136:H136"/>
    <mergeCell ref="L2:V2"/>
    <mergeCell ref="D118:F118"/>
    <mergeCell ref="D119:F119"/>
    <mergeCell ref="D120:F120"/>
    <mergeCell ref="E132:H132"/>
    <mergeCell ref="E134:H134"/>
    <mergeCell ref="E85:H85"/>
    <mergeCell ref="E87:H87"/>
    <mergeCell ref="E89:H89"/>
    <mergeCell ref="D116:F116"/>
    <mergeCell ref="D117:F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9"/>
  <sheetViews>
    <sheetView showGridLines="0" topLeftCell="A96" workbookViewId="0">
      <selection activeCell="D115" sqref="D115:F11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96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23.25" customHeight="1">
      <c r="B9" s="28"/>
      <c r="E9" s="218" t="s">
        <v>1459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1460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J113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ROUND((SUM(BE113:BE120) + SUM(BE142:BE278)),  2)</f>
        <v>0</v>
      </c>
      <c r="I37" s="94">
        <v>0.21</v>
      </c>
      <c r="J37" s="82">
        <f>ROUND(((SUM(BE113:BE120) + SUM(BE142:BE278))*I37),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ROUND((SUM(BF113:BF120) + SUM(BF142:BF278)),  2)</f>
        <v>0</v>
      </c>
      <c r="I38" s="94">
        <v>0.12</v>
      </c>
      <c r="J38" s="82">
        <f>ROUND(((SUM(BF113:BF120) + SUM(BF142:BF278))*I38),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ROUND((SUM(BG113:BG120) + SUM(BG142:BG278)),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ROUND((SUM(BH113:BH120) + SUM(BH142:BH278)),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ROUND((SUM(BI113:BI120) + SUM(BI142:BI278)),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23.25" customHeight="1">
      <c r="B87" s="28"/>
      <c r="E87" s="218" t="s">
        <v>1459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61.2.1 - jazyková učebna dv. č. 39 -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J142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J143</f>
        <v>0</v>
      </c>
      <c r="L99" s="106"/>
    </row>
    <row r="100" spans="2:47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J144</f>
        <v>0</v>
      </c>
      <c r="L100" s="110"/>
    </row>
    <row r="101" spans="2:47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J160</f>
        <v>0</v>
      </c>
      <c r="L102" s="106"/>
    </row>
    <row r="103" spans="2:47" s="9" customFormat="1" ht="19.95" customHeight="1">
      <c r="B103" s="110"/>
      <c r="D103" s="111" t="s">
        <v>241</v>
      </c>
      <c r="E103" s="112"/>
      <c r="F103" s="112"/>
      <c r="G103" s="112"/>
      <c r="H103" s="112"/>
      <c r="I103" s="112"/>
      <c r="J103" s="113">
        <f>J161</f>
        <v>0</v>
      </c>
      <c r="L103" s="110"/>
    </row>
    <row r="104" spans="2:47" s="9" customFormat="1" ht="19.95" customHeight="1">
      <c r="B104" s="110"/>
      <c r="D104" s="111" t="s">
        <v>242</v>
      </c>
      <c r="E104" s="112"/>
      <c r="F104" s="112"/>
      <c r="G104" s="112"/>
      <c r="H104" s="112"/>
      <c r="I104" s="112"/>
      <c r="J104" s="113">
        <f>J168</f>
        <v>0</v>
      </c>
      <c r="L104" s="110"/>
    </row>
    <row r="105" spans="2:47" s="9" customFormat="1" ht="19.95" customHeight="1">
      <c r="B105" s="110"/>
      <c r="D105" s="111" t="s">
        <v>243</v>
      </c>
      <c r="E105" s="112"/>
      <c r="F105" s="112"/>
      <c r="G105" s="112"/>
      <c r="H105" s="112"/>
      <c r="I105" s="112"/>
      <c r="J105" s="113">
        <f>J191</f>
        <v>0</v>
      </c>
      <c r="L105" s="110"/>
    </row>
    <row r="106" spans="2:47" s="9" customFormat="1" ht="19.95" customHeight="1">
      <c r="B106" s="110"/>
      <c r="D106" s="111" t="s">
        <v>244</v>
      </c>
      <c r="E106" s="112"/>
      <c r="F106" s="112"/>
      <c r="G106" s="112"/>
      <c r="H106" s="112"/>
      <c r="I106" s="112"/>
      <c r="J106" s="113">
        <f>J222</f>
        <v>0</v>
      </c>
      <c r="L106" s="110"/>
    </row>
    <row r="107" spans="2:47" s="9" customFormat="1" ht="19.95" customHeight="1">
      <c r="B107" s="110"/>
      <c r="D107" s="111" t="s">
        <v>245</v>
      </c>
      <c r="E107" s="112"/>
      <c r="F107" s="112"/>
      <c r="G107" s="112"/>
      <c r="H107" s="112"/>
      <c r="I107" s="112"/>
      <c r="J107" s="113">
        <f>J237</f>
        <v>0</v>
      </c>
      <c r="L107" s="110"/>
    </row>
    <row r="108" spans="2:47" s="9" customFormat="1" ht="19.95" customHeight="1">
      <c r="B108" s="110"/>
      <c r="D108" s="111" t="s">
        <v>246</v>
      </c>
      <c r="E108" s="112"/>
      <c r="F108" s="112"/>
      <c r="G108" s="112"/>
      <c r="H108" s="112"/>
      <c r="I108" s="112"/>
      <c r="J108" s="113">
        <f>J254</f>
        <v>0</v>
      </c>
      <c r="L108" s="110"/>
    </row>
    <row r="109" spans="2:47" s="8" customFormat="1" ht="24.9" customHeight="1">
      <c r="B109" s="106"/>
      <c r="D109" s="107" t="s">
        <v>247</v>
      </c>
      <c r="E109" s="108"/>
      <c r="F109" s="108"/>
      <c r="G109" s="108"/>
      <c r="H109" s="108"/>
      <c r="I109" s="108"/>
      <c r="J109" s="109">
        <f>J271</f>
        <v>0</v>
      </c>
      <c r="L109" s="106"/>
    </row>
    <row r="110" spans="2:47" s="9" customFormat="1" ht="19.95" customHeight="1">
      <c r="B110" s="110"/>
      <c r="D110" s="111" t="s">
        <v>248</v>
      </c>
      <c r="E110" s="112"/>
      <c r="F110" s="112"/>
      <c r="G110" s="112"/>
      <c r="H110" s="112"/>
      <c r="I110" s="112"/>
      <c r="J110" s="113">
        <f>J272</f>
        <v>0</v>
      </c>
      <c r="L110" s="110"/>
    </row>
    <row r="111" spans="2:47" s="1" customFormat="1" ht="21.75" customHeight="1">
      <c r="B111" s="28"/>
      <c r="L111" s="28"/>
    </row>
    <row r="112" spans="2:47" s="1" customFormat="1" ht="6.9" customHeight="1">
      <c r="B112" s="28"/>
      <c r="L112" s="28"/>
    </row>
    <row r="113" spans="2:65" s="1" customFormat="1" ht="29.25" customHeight="1">
      <c r="B113" s="28"/>
      <c r="C113" s="105" t="s">
        <v>249</v>
      </c>
      <c r="J113" s="114">
        <f>ROUND(J114 + J115 + J116 + J117 + J118 + J119,2)</f>
        <v>0</v>
      </c>
      <c r="L113" s="28"/>
      <c r="N113" s="115" t="s">
        <v>37</v>
      </c>
    </row>
    <row r="114" spans="2:65" s="1" customFormat="1" ht="18" customHeight="1">
      <c r="B114" s="28"/>
      <c r="D114" s="222" t="s">
        <v>250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ref="BE114:BE119" si="0">IF(N114="základní",J114,0)</f>
        <v>0</v>
      </c>
      <c r="BF114" s="122">
        <f t="shared" ref="BF114:BF119" si="1">IF(N114="snížená",J114,0)</f>
        <v>0</v>
      </c>
      <c r="BG114" s="122">
        <f t="shared" ref="BG114:BG119" si="2">IF(N114="zákl. přenesená",J114,0)</f>
        <v>0</v>
      </c>
      <c r="BH114" s="122">
        <f t="shared" ref="BH114:BH119" si="3">IF(N114="sníž. přenesená",J114,0)</f>
        <v>0</v>
      </c>
      <c r="BI114" s="122">
        <f t="shared" ref="BI114:BI119" si="4">IF(N114="nulová",J114,0)</f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222" t="s">
        <v>252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2429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2427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2428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116" t="s">
        <v>253</v>
      </c>
      <c r="J119" s="117">
        <f>ROUND(J32*T119,2)</f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254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0.199999999999999">
      <c r="B120" s="28"/>
      <c r="L120" s="28"/>
    </row>
    <row r="121" spans="2:65" s="1" customFormat="1" ht="29.25" customHeight="1">
      <c r="B121" s="28"/>
      <c r="C121" s="123" t="s">
        <v>255</v>
      </c>
      <c r="D121" s="95"/>
      <c r="E121" s="95"/>
      <c r="F121" s="95"/>
      <c r="G121" s="95"/>
      <c r="H121" s="95"/>
      <c r="I121" s="95"/>
      <c r="J121" s="124">
        <f>ROUND(J98+J113,2)</f>
        <v>0</v>
      </c>
      <c r="K121" s="95"/>
      <c r="L121" s="28"/>
    </row>
    <row r="122" spans="2:65" s="1" customFormat="1" ht="6.9" customHeight="1"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28"/>
    </row>
    <row r="126" spans="2:65" s="1" customFormat="1" ht="6.9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28"/>
    </row>
    <row r="127" spans="2:65" s="1" customFormat="1" ht="24.9" customHeight="1">
      <c r="B127" s="28"/>
      <c r="C127" s="17" t="s">
        <v>256</v>
      </c>
      <c r="L127" s="28"/>
    </row>
    <row r="128" spans="2:65" s="1" customFormat="1" ht="6.9" customHeight="1">
      <c r="B128" s="28"/>
      <c r="L128" s="28"/>
    </row>
    <row r="129" spans="2:63" s="1" customFormat="1" ht="12" customHeight="1">
      <c r="B129" s="28"/>
      <c r="C129" s="23" t="s">
        <v>16</v>
      </c>
      <c r="L129" s="28"/>
    </row>
    <row r="130" spans="2:63" s="1" customFormat="1" ht="26.25" customHeight="1">
      <c r="B130" s="28"/>
      <c r="E130" s="218" t="str">
        <f>E7</f>
        <v>Rekonstrukce silno a slaboproudé instalace, dobudování WC pro imobilní aj., ZŠ Ivanovice na Hané, ul. Tyršova 218/4</v>
      </c>
      <c r="F130" s="219"/>
      <c r="G130" s="219"/>
      <c r="H130" s="219"/>
      <c r="L130" s="28"/>
    </row>
    <row r="131" spans="2:63" ht="12" customHeight="1">
      <c r="B131" s="16"/>
      <c r="C131" s="23" t="s">
        <v>224</v>
      </c>
      <c r="L131" s="16"/>
    </row>
    <row r="132" spans="2:63" s="1" customFormat="1" ht="23.25" customHeight="1">
      <c r="B132" s="28"/>
      <c r="E132" s="218" t="s">
        <v>1459</v>
      </c>
      <c r="F132" s="220"/>
      <c r="G132" s="220"/>
      <c r="H132" s="220"/>
      <c r="L132" s="28"/>
    </row>
    <row r="133" spans="2:63" s="1" customFormat="1" ht="12" customHeight="1">
      <c r="B133" s="28"/>
      <c r="C133" s="23" t="s">
        <v>226</v>
      </c>
      <c r="L133" s="28"/>
    </row>
    <row r="134" spans="2:63" s="1" customFormat="1" ht="16.5" customHeight="1">
      <c r="B134" s="28"/>
      <c r="E134" s="200" t="str">
        <f>E11</f>
        <v>61.2.1 - jazyková učebna dv. č. 39 - stavba</v>
      </c>
      <c r="F134" s="220"/>
      <c r="G134" s="220"/>
      <c r="H134" s="220"/>
      <c r="L134" s="28"/>
    </row>
    <row r="135" spans="2:63" s="1" customFormat="1" ht="6.9" customHeight="1">
      <c r="B135" s="28"/>
      <c r="L135" s="28"/>
    </row>
    <row r="136" spans="2:63" s="1" customFormat="1" ht="12" customHeight="1">
      <c r="B136" s="28"/>
      <c r="C136" s="23" t="s">
        <v>20</v>
      </c>
      <c r="F136" s="21" t="str">
        <f>F14</f>
        <v>ZŠ Ivanovice na Hané, okres Vyškov p. o.</v>
      </c>
      <c r="I136" s="23" t="s">
        <v>22</v>
      </c>
      <c r="J136" s="48" t="str">
        <f>IF(J14="","",J14)</f>
        <v>xx.xx.xxxx</v>
      </c>
      <c r="L136" s="28"/>
    </row>
    <row r="137" spans="2:63" s="1" customFormat="1" ht="6.9" customHeight="1">
      <c r="B137" s="28"/>
      <c r="L137" s="28"/>
    </row>
    <row r="138" spans="2:63" s="1" customFormat="1" ht="15.15" customHeight="1">
      <c r="B138" s="28"/>
      <c r="C138" s="23" t="s">
        <v>23</v>
      </c>
      <c r="F138" s="21" t="str">
        <f>E17</f>
        <v xml:space="preserve"> </v>
      </c>
      <c r="I138" s="23" t="s">
        <v>29</v>
      </c>
      <c r="J138" s="26" t="str">
        <f>E23</f>
        <v xml:space="preserve"> </v>
      </c>
      <c r="L138" s="28"/>
    </row>
    <row r="139" spans="2:63" s="1" customFormat="1" ht="15.15" customHeight="1">
      <c r="B139" s="28"/>
      <c r="C139" s="23" t="s">
        <v>27</v>
      </c>
      <c r="F139" s="21" t="str">
        <f>IF(E20="","",E20)</f>
        <v>Vyplň údaj</v>
      </c>
      <c r="I139" s="23" t="s">
        <v>31</v>
      </c>
      <c r="J139" s="26" t="str">
        <f>E26</f>
        <v xml:space="preserve"> </v>
      </c>
      <c r="L139" s="28"/>
    </row>
    <row r="140" spans="2:63" s="1" customFormat="1" ht="10.35" customHeight="1">
      <c r="B140" s="28"/>
      <c r="L140" s="28"/>
    </row>
    <row r="141" spans="2:63" s="10" customFormat="1" ht="29.25" customHeight="1">
      <c r="B141" s="125"/>
      <c r="C141" s="126" t="s">
        <v>257</v>
      </c>
      <c r="D141" s="127" t="s">
        <v>58</v>
      </c>
      <c r="E141" s="127" t="s">
        <v>54</v>
      </c>
      <c r="F141" s="127" t="s">
        <v>55</v>
      </c>
      <c r="G141" s="127" t="s">
        <v>258</v>
      </c>
      <c r="H141" s="127" t="s">
        <v>259</v>
      </c>
      <c r="I141" s="127" t="s">
        <v>260</v>
      </c>
      <c r="J141" s="128" t="s">
        <v>232</v>
      </c>
      <c r="K141" s="129" t="s">
        <v>261</v>
      </c>
      <c r="L141" s="125"/>
      <c r="M141" s="55" t="s">
        <v>1</v>
      </c>
      <c r="N141" s="56" t="s">
        <v>37</v>
      </c>
      <c r="O141" s="56" t="s">
        <v>262</v>
      </c>
      <c r="P141" s="56" t="s">
        <v>263</v>
      </c>
      <c r="Q141" s="56" t="s">
        <v>264</v>
      </c>
      <c r="R141" s="56" t="s">
        <v>265</v>
      </c>
      <c r="S141" s="56" t="s">
        <v>266</v>
      </c>
      <c r="T141" s="57" t="s">
        <v>267</v>
      </c>
    </row>
    <row r="142" spans="2:63" s="1" customFormat="1" ht="22.8" customHeight="1">
      <c r="B142" s="28"/>
      <c r="C142" s="60" t="s">
        <v>268</v>
      </c>
      <c r="J142" s="130">
        <f>BK142</f>
        <v>0</v>
      </c>
      <c r="L142" s="28"/>
      <c r="M142" s="58"/>
      <c r="N142" s="49"/>
      <c r="O142" s="49"/>
      <c r="P142" s="131">
        <f>P143+P160+P271</f>
        <v>0</v>
      </c>
      <c r="Q142" s="49"/>
      <c r="R142" s="131">
        <f>R143+R160+R271</f>
        <v>1.1513201799999999</v>
      </c>
      <c r="S142" s="49"/>
      <c r="T142" s="132">
        <f>T143+T160+T271</f>
        <v>0.40126000000000001</v>
      </c>
      <c r="AT142" s="13" t="s">
        <v>72</v>
      </c>
      <c r="AU142" s="13" t="s">
        <v>234</v>
      </c>
      <c r="BK142" s="133">
        <f>BK143+BK160+BK271</f>
        <v>0</v>
      </c>
    </row>
    <row r="143" spans="2:63" s="11" customFormat="1" ht="25.95" customHeight="1">
      <c r="B143" s="134"/>
      <c r="D143" s="135" t="s">
        <v>72</v>
      </c>
      <c r="E143" s="136" t="s">
        <v>269</v>
      </c>
      <c r="F143" s="136" t="s">
        <v>270</v>
      </c>
      <c r="I143" s="137"/>
      <c r="J143" s="138">
        <f>BK143</f>
        <v>0</v>
      </c>
      <c r="L143" s="134"/>
      <c r="M143" s="139"/>
      <c r="P143" s="140">
        <f>P144+P151</f>
        <v>0</v>
      </c>
      <c r="R143" s="140">
        <f>R144+R151</f>
        <v>5.3299999999999997E-3</v>
      </c>
      <c r="T143" s="141">
        <f>T144+T151</f>
        <v>0</v>
      </c>
      <c r="AR143" s="135" t="s">
        <v>80</v>
      </c>
      <c r="AT143" s="142" t="s">
        <v>72</v>
      </c>
      <c r="AU143" s="142" t="s">
        <v>73</v>
      </c>
      <c r="AY143" s="135" t="s">
        <v>271</v>
      </c>
      <c r="BK143" s="143">
        <f>BK144+BK151</f>
        <v>0</v>
      </c>
    </row>
    <row r="144" spans="2:63" s="11" customFormat="1" ht="22.8" customHeight="1">
      <c r="B144" s="134"/>
      <c r="D144" s="135" t="s">
        <v>72</v>
      </c>
      <c r="E144" s="144" t="s">
        <v>292</v>
      </c>
      <c r="F144" s="144" t="s">
        <v>293</v>
      </c>
      <c r="I144" s="137"/>
      <c r="J144" s="145">
        <f>BK144</f>
        <v>0</v>
      </c>
      <c r="L144" s="134"/>
      <c r="M144" s="139"/>
      <c r="P144" s="140">
        <f>SUM(P145:P150)</f>
        <v>0</v>
      </c>
      <c r="R144" s="140">
        <f>SUM(R145:R150)</f>
        <v>5.3299999999999997E-3</v>
      </c>
      <c r="T144" s="141">
        <f>SUM(T145:T150)</f>
        <v>0</v>
      </c>
      <c r="AR144" s="135" t="s">
        <v>80</v>
      </c>
      <c r="AT144" s="142" t="s">
        <v>72</v>
      </c>
      <c r="AU144" s="142" t="s">
        <v>80</v>
      </c>
      <c r="AY144" s="135" t="s">
        <v>271</v>
      </c>
      <c r="BK144" s="143">
        <f>SUM(BK145:BK150)</f>
        <v>0</v>
      </c>
    </row>
    <row r="145" spans="2:65" s="1" customFormat="1" ht="33" customHeight="1">
      <c r="B145" s="28"/>
      <c r="C145" s="146" t="s">
        <v>80</v>
      </c>
      <c r="D145" s="146" t="s">
        <v>274</v>
      </c>
      <c r="E145" s="147" t="s">
        <v>294</v>
      </c>
      <c r="F145" s="148" t="s">
        <v>295</v>
      </c>
      <c r="G145" s="149" t="s">
        <v>277</v>
      </c>
      <c r="H145" s="150">
        <v>41</v>
      </c>
      <c r="I145" s="151"/>
      <c r="J145" s="152">
        <f>ROUND(I145*H145,2)</f>
        <v>0</v>
      </c>
      <c r="K145" s="153"/>
      <c r="L145" s="28"/>
      <c r="M145" s="154" t="s">
        <v>1</v>
      </c>
      <c r="N145" s="115" t="s">
        <v>38</v>
      </c>
      <c r="P145" s="155">
        <f>O145*H145</f>
        <v>0</v>
      </c>
      <c r="Q145" s="155">
        <v>1.2999999999999999E-4</v>
      </c>
      <c r="R145" s="155">
        <f>Q145*H145</f>
        <v>5.3299999999999997E-3</v>
      </c>
      <c r="S145" s="155">
        <v>0</v>
      </c>
      <c r="T145" s="156">
        <f>S145*H145</f>
        <v>0</v>
      </c>
      <c r="AR145" s="157" t="s">
        <v>278</v>
      </c>
      <c r="AT145" s="157" t="s">
        <v>274</v>
      </c>
      <c r="AU145" s="157" t="s">
        <v>82</v>
      </c>
      <c r="AY145" s="13" t="s">
        <v>271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3" t="s">
        <v>80</v>
      </c>
      <c r="BK145" s="158">
        <f>ROUND(I145*H145,2)</f>
        <v>0</v>
      </c>
      <c r="BL145" s="13" t="s">
        <v>278</v>
      </c>
      <c r="BM145" s="157" t="s">
        <v>1461</v>
      </c>
    </row>
    <row r="146" spans="2:65" s="1" customFormat="1" ht="19.2">
      <c r="B146" s="28"/>
      <c r="D146" s="159" t="s">
        <v>280</v>
      </c>
      <c r="F146" s="160" t="s">
        <v>297</v>
      </c>
      <c r="I146" s="119"/>
      <c r="L146" s="28"/>
      <c r="M146" s="161"/>
      <c r="T146" s="52"/>
      <c r="AT146" s="13" t="s">
        <v>280</v>
      </c>
      <c r="AU146" s="13" t="s">
        <v>82</v>
      </c>
    </row>
    <row r="147" spans="2:65" s="1" customFormat="1" ht="16.5" customHeight="1">
      <c r="B147" s="28"/>
      <c r="C147" s="146" t="s">
        <v>82</v>
      </c>
      <c r="D147" s="146" t="s">
        <v>274</v>
      </c>
      <c r="E147" s="147" t="s">
        <v>309</v>
      </c>
      <c r="F147" s="148" t="s">
        <v>310</v>
      </c>
      <c r="G147" s="149" t="s">
        <v>311</v>
      </c>
      <c r="H147" s="150">
        <v>1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306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306</v>
      </c>
      <c r="BM147" s="157" t="s">
        <v>312</v>
      </c>
    </row>
    <row r="148" spans="2:65" s="1" customFormat="1" ht="19.2">
      <c r="B148" s="28"/>
      <c r="D148" s="159" t="s">
        <v>280</v>
      </c>
      <c r="F148" s="160" t="s">
        <v>1462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" customFormat="1" ht="16.5" customHeight="1">
      <c r="B149" s="28"/>
      <c r="C149" s="146" t="s">
        <v>272</v>
      </c>
      <c r="D149" s="146" t="s">
        <v>274</v>
      </c>
      <c r="E149" s="147" t="s">
        <v>315</v>
      </c>
      <c r="F149" s="148" t="s">
        <v>316</v>
      </c>
      <c r="G149" s="149" t="s">
        <v>301</v>
      </c>
      <c r="H149" s="150">
        <v>1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306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306</v>
      </c>
      <c r="BM149" s="157" t="s">
        <v>317</v>
      </c>
    </row>
    <row r="150" spans="2:65" s="1" customFormat="1" ht="10.199999999999999">
      <c r="B150" s="28"/>
      <c r="D150" s="159" t="s">
        <v>280</v>
      </c>
      <c r="F150" s="160" t="s">
        <v>316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1" customFormat="1" ht="22.8" customHeight="1">
      <c r="B151" s="134"/>
      <c r="D151" s="135" t="s">
        <v>72</v>
      </c>
      <c r="E151" s="144" t="s">
        <v>318</v>
      </c>
      <c r="F151" s="144" t="s">
        <v>319</v>
      </c>
      <c r="I151" s="137"/>
      <c r="J151" s="145">
        <f>BK151</f>
        <v>0</v>
      </c>
      <c r="L151" s="134"/>
      <c r="M151" s="139"/>
      <c r="P151" s="140">
        <f>SUM(P152:P159)</f>
        <v>0</v>
      </c>
      <c r="R151" s="140">
        <f>SUM(R152:R159)</f>
        <v>0</v>
      </c>
      <c r="T151" s="141">
        <f>SUM(T152:T159)</f>
        <v>0</v>
      </c>
      <c r="AR151" s="135" t="s">
        <v>80</v>
      </c>
      <c r="AT151" s="142" t="s">
        <v>72</v>
      </c>
      <c r="AU151" s="142" t="s">
        <v>80</v>
      </c>
      <c r="AY151" s="135" t="s">
        <v>271</v>
      </c>
      <c r="BK151" s="143">
        <f>SUM(BK152:BK159)</f>
        <v>0</v>
      </c>
    </row>
    <row r="152" spans="2:65" s="1" customFormat="1" ht="24.15" customHeight="1">
      <c r="B152" s="28"/>
      <c r="C152" s="146" t="s">
        <v>278</v>
      </c>
      <c r="D152" s="146" t="s">
        <v>274</v>
      </c>
      <c r="E152" s="147" t="s">
        <v>320</v>
      </c>
      <c r="F152" s="148" t="s">
        <v>321</v>
      </c>
      <c r="G152" s="149" t="s">
        <v>322</v>
      </c>
      <c r="H152" s="150">
        <v>0.4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323</v>
      </c>
    </row>
    <row r="153" spans="2:65" s="1" customFormat="1" ht="28.8">
      <c r="B153" s="28"/>
      <c r="D153" s="159" t="s">
        <v>280</v>
      </c>
      <c r="F153" s="160" t="s">
        <v>324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24.15" customHeight="1">
      <c r="B154" s="28"/>
      <c r="C154" s="146" t="s">
        <v>298</v>
      </c>
      <c r="D154" s="146" t="s">
        <v>274</v>
      </c>
      <c r="E154" s="147" t="s">
        <v>326</v>
      </c>
      <c r="F154" s="148" t="s">
        <v>327</v>
      </c>
      <c r="G154" s="149" t="s">
        <v>322</v>
      </c>
      <c r="H154" s="150">
        <v>0.4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328</v>
      </c>
    </row>
    <row r="155" spans="2:65" s="1" customFormat="1" ht="19.2">
      <c r="B155" s="28"/>
      <c r="D155" s="159" t="s">
        <v>280</v>
      </c>
      <c r="F155" s="160" t="s">
        <v>329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" customFormat="1" ht="16.5" customHeight="1">
      <c r="B156" s="28"/>
      <c r="C156" s="146" t="s">
        <v>282</v>
      </c>
      <c r="D156" s="146" t="s">
        <v>274</v>
      </c>
      <c r="E156" s="147" t="s">
        <v>331</v>
      </c>
      <c r="F156" s="148" t="s">
        <v>332</v>
      </c>
      <c r="G156" s="149" t="s">
        <v>322</v>
      </c>
      <c r="H156" s="150">
        <v>0.4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278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278</v>
      </c>
      <c r="BM156" s="157" t="s">
        <v>333</v>
      </c>
    </row>
    <row r="157" spans="2:65" s="1" customFormat="1" ht="19.2">
      <c r="B157" s="28"/>
      <c r="D157" s="159" t="s">
        <v>280</v>
      </c>
      <c r="F157" s="160" t="s">
        <v>334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24.15" customHeight="1">
      <c r="B158" s="28"/>
      <c r="C158" s="162" t="s">
        <v>308</v>
      </c>
      <c r="D158" s="162" t="s">
        <v>335</v>
      </c>
      <c r="E158" s="163" t="s">
        <v>336</v>
      </c>
      <c r="F158" s="164" t="s">
        <v>337</v>
      </c>
      <c r="G158" s="165" t="s">
        <v>338</v>
      </c>
      <c r="H158" s="166">
        <v>1</v>
      </c>
      <c r="I158" s="167"/>
      <c r="J158" s="168">
        <f>ROUND(I158*H158,2)</f>
        <v>0</v>
      </c>
      <c r="K158" s="169"/>
      <c r="L158" s="170"/>
      <c r="M158" s="171" t="s">
        <v>1</v>
      </c>
      <c r="N158" s="172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AR158" s="157" t="s">
        <v>314</v>
      </c>
      <c r="AT158" s="157" t="s">
        <v>335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339</v>
      </c>
    </row>
    <row r="159" spans="2:65" s="1" customFormat="1" ht="28.8">
      <c r="B159" s="28"/>
      <c r="D159" s="159" t="s">
        <v>280</v>
      </c>
      <c r="F159" s="160" t="s">
        <v>340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1" customFormat="1" ht="25.95" customHeight="1">
      <c r="B160" s="134"/>
      <c r="D160" s="135" t="s">
        <v>72</v>
      </c>
      <c r="E160" s="136" t="s">
        <v>341</v>
      </c>
      <c r="F160" s="136" t="s">
        <v>342</v>
      </c>
      <c r="I160" s="137"/>
      <c r="J160" s="138">
        <f>BK160</f>
        <v>0</v>
      </c>
      <c r="L160" s="134"/>
      <c r="M160" s="139"/>
      <c r="P160" s="140">
        <f>P161+P168+P191+P222+P237+P254</f>
        <v>0</v>
      </c>
      <c r="R160" s="140">
        <f>R161+R168+R191+R222+R237+R254</f>
        <v>1.1459901799999999</v>
      </c>
      <c r="T160" s="141">
        <f>T161+T168+T191+T222+T237+T254</f>
        <v>0.40126000000000001</v>
      </c>
      <c r="AR160" s="135" t="s">
        <v>82</v>
      </c>
      <c r="AT160" s="142" t="s">
        <v>72</v>
      </c>
      <c r="AU160" s="142" t="s">
        <v>73</v>
      </c>
      <c r="AY160" s="135" t="s">
        <v>271</v>
      </c>
      <c r="BK160" s="143">
        <f>BK161+BK168+BK191+BK222+BK237+BK254</f>
        <v>0</v>
      </c>
    </row>
    <row r="161" spans="2:65" s="11" customFormat="1" ht="22.8" customHeight="1">
      <c r="B161" s="134"/>
      <c r="D161" s="135" t="s">
        <v>72</v>
      </c>
      <c r="E161" s="144" t="s">
        <v>343</v>
      </c>
      <c r="F161" s="144" t="s">
        <v>344</v>
      </c>
      <c r="I161" s="137"/>
      <c r="J161" s="145">
        <f>BK161</f>
        <v>0</v>
      </c>
      <c r="L161" s="134"/>
      <c r="M161" s="139"/>
      <c r="P161" s="140">
        <f>SUM(P162:P167)</f>
        <v>0</v>
      </c>
      <c r="R161" s="140">
        <f>SUM(R162:R167)</f>
        <v>0</v>
      </c>
      <c r="T161" s="141">
        <f>SUM(T162:T167)</f>
        <v>0</v>
      </c>
      <c r="AR161" s="135" t="s">
        <v>82</v>
      </c>
      <c r="AT161" s="142" t="s">
        <v>72</v>
      </c>
      <c r="AU161" s="142" t="s">
        <v>80</v>
      </c>
      <c r="AY161" s="135" t="s">
        <v>271</v>
      </c>
      <c r="BK161" s="143">
        <f>SUM(BK162:BK167)</f>
        <v>0</v>
      </c>
    </row>
    <row r="162" spans="2:65" s="1" customFormat="1" ht="24.15" customHeight="1">
      <c r="B162" s="28"/>
      <c r="C162" s="146" t="s">
        <v>314</v>
      </c>
      <c r="D162" s="146" t="s">
        <v>274</v>
      </c>
      <c r="E162" s="147" t="s">
        <v>1463</v>
      </c>
      <c r="F162" s="148" t="s">
        <v>1464</v>
      </c>
      <c r="G162" s="149" t="s">
        <v>311</v>
      </c>
      <c r="H162" s="150">
        <v>1</v>
      </c>
      <c r="I162" s="151"/>
      <c r="J162" s="152">
        <f>ROUND(I162*H162,2)</f>
        <v>0</v>
      </c>
      <c r="K162" s="153"/>
      <c r="L162" s="28"/>
      <c r="M162" s="154" t="s">
        <v>1</v>
      </c>
      <c r="N162" s="115" t="s">
        <v>38</v>
      </c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AR162" s="157" t="s">
        <v>306</v>
      </c>
      <c r="AT162" s="157" t="s">
        <v>274</v>
      </c>
      <c r="AU162" s="157" t="s">
        <v>82</v>
      </c>
      <c r="AY162" s="13" t="s">
        <v>271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3" t="s">
        <v>80</v>
      </c>
      <c r="BK162" s="158">
        <f>ROUND(I162*H162,2)</f>
        <v>0</v>
      </c>
      <c r="BL162" s="13" t="s">
        <v>306</v>
      </c>
      <c r="BM162" s="157" t="s">
        <v>1465</v>
      </c>
    </row>
    <row r="163" spans="2:65" s="1" customFormat="1" ht="19.2">
      <c r="B163" s="28"/>
      <c r="D163" s="159" t="s">
        <v>280</v>
      </c>
      <c r="F163" s="160" t="s">
        <v>1464</v>
      </c>
      <c r="I163" s="119"/>
      <c r="L163" s="28"/>
      <c r="M163" s="161"/>
      <c r="T163" s="52"/>
      <c r="AT163" s="13" t="s">
        <v>280</v>
      </c>
      <c r="AU163" s="13" t="s">
        <v>82</v>
      </c>
    </row>
    <row r="164" spans="2:65" s="1" customFormat="1" ht="24.15" customHeight="1">
      <c r="B164" s="28"/>
      <c r="C164" s="146" t="s">
        <v>292</v>
      </c>
      <c r="D164" s="146" t="s">
        <v>274</v>
      </c>
      <c r="E164" s="147" t="s">
        <v>1466</v>
      </c>
      <c r="F164" s="148" t="s">
        <v>1467</v>
      </c>
      <c r="G164" s="149" t="s">
        <v>301</v>
      </c>
      <c r="H164" s="150">
        <v>1</v>
      </c>
      <c r="I164" s="151"/>
      <c r="J164" s="152">
        <f>ROUND(I164*H164,2)</f>
        <v>0</v>
      </c>
      <c r="K164" s="153"/>
      <c r="L164" s="28"/>
      <c r="M164" s="154" t="s">
        <v>1</v>
      </c>
      <c r="N164" s="115" t="s">
        <v>38</v>
      </c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AR164" s="157" t="s">
        <v>306</v>
      </c>
      <c r="AT164" s="157" t="s">
        <v>274</v>
      </c>
      <c r="AU164" s="157" t="s">
        <v>82</v>
      </c>
      <c r="AY164" s="13" t="s">
        <v>271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3" t="s">
        <v>80</v>
      </c>
      <c r="BK164" s="158">
        <f>ROUND(I164*H164,2)</f>
        <v>0</v>
      </c>
      <c r="BL164" s="13" t="s">
        <v>306</v>
      </c>
      <c r="BM164" s="157" t="s">
        <v>1468</v>
      </c>
    </row>
    <row r="165" spans="2:65" s="1" customFormat="1" ht="10.199999999999999">
      <c r="B165" s="28"/>
      <c r="D165" s="159" t="s">
        <v>280</v>
      </c>
      <c r="F165" s="160" t="s">
        <v>1469</v>
      </c>
      <c r="I165" s="119"/>
      <c r="L165" s="28"/>
      <c r="M165" s="161"/>
      <c r="T165" s="52"/>
      <c r="AT165" s="13" t="s">
        <v>280</v>
      </c>
      <c r="AU165" s="13" t="s">
        <v>82</v>
      </c>
    </row>
    <row r="166" spans="2:65" s="1" customFormat="1" ht="16.5" customHeight="1">
      <c r="B166" s="28"/>
      <c r="C166" s="146" t="s">
        <v>325</v>
      </c>
      <c r="D166" s="146" t="s">
        <v>274</v>
      </c>
      <c r="E166" s="147" t="s">
        <v>360</v>
      </c>
      <c r="F166" s="148" t="s">
        <v>361</v>
      </c>
      <c r="G166" s="149" t="s">
        <v>301</v>
      </c>
      <c r="H166" s="150">
        <v>1</v>
      </c>
      <c r="I166" s="151"/>
      <c r="J166" s="152">
        <f>ROUND(I166*H166,2)</f>
        <v>0</v>
      </c>
      <c r="K166" s="153"/>
      <c r="L166" s="28"/>
      <c r="M166" s="154" t="s">
        <v>1</v>
      </c>
      <c r="N166" s="115" t="s">
        <v>38</v>
      </c>
      <c r="P166" s="155">
        <f>O166*H166</f>
        <v>0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AR166" s="157" t="s">
        <v>306</v>
      </c>
      <c r="AT166" s="157" t="s">
        <v>274</v>
      </c>
      <c r="AU166" s="157" t="s">
        <v>82</v>
      </c>
      <c r="AY166" s="13" t="s">
        <v>271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3" t="s">
        <v>80</v>
      </c>
      <c r="BK166" s="158">
        <f>ROUND(I166*H166,2)</f>
        <v>0</v>
      </c>
      <c r="BL166" s="13" t="s">
        <v>306</v>
      </c>
      <c r="BM166" s="157" t="s">
        <v>362</v>
      </c>
    </row>
    <row r="167" spans="2:65" s="1" customFormat="1" ht="10.199999999999999">
      <c r="B167" s="28"/>
      <c r="D167" s="159" t="s">
        <v>280</v>
      </c>
      <c r="F167" s="160" t="s">
        <v>361</v>
      </c>
      <c r="I167" s="119"/>
      <c r="L167" s="28"/>
      <c r="M167" s="161"/>
      <c r="T167" s="52"/>
      <c r="AT167" s="13" t="s">
        <v>280</v>
      </c>
      <c r="AU167" s="13" t="s">
        <v>82</v>
      </c>
    </row>
    <row r="168" spans="2:65" s="11" customFormat="1" ht="22.8" customHeight="1">
      <c r="B168" s="134"/>
      <c r="D168" s="135" t="s">
        <v>72</v>
      </c>
      <c r="E168" s="144" t="s">
        <v>363</v>
      </c>
      <c r="F168" s="144" t="s">
        <v>364</v>
      </c>
      <c r="I168" s="137"/>
      <c r="J168" s="145">
        <f>BK168</f>
        <v>0</v>
      </c>
      <c r="L168" s="134"/>
      <c r="M168" s="139"/>
      <c r="P168" s="140">
        <f>SUM(P169:P190)</f>
        <v>0</v>
      </c>
      <c r="R168" s="140">
        <f>SUM(R169:R190)</f>
        <v>0.35761418</v>
      </c>
      <c r="T168" s="141">
        <f>SUM(T169:T190)</f>
        <v>0</v>
      </c>
      <c r="AR168" s="135" t="s">
        <v>82</v>
      </c>
      <c r="AT168" s="142" t="s">
        <v>72</v>
      </c>
      <c r="AU168" s="142" t="s">
        <v>80</v>
      </c>
      <c r="AY168" s="135" t="s">
        <v>271</v>
      </c>
      <c r="BK168" s="143">
        <f>SUM(BK169:BK190)</f>
        <v>0</v>
      </c>
    </row>
    <row r="169" spans="2:65" s="1" customFormat="1" ht="33" customHeight="1">
      <c r="B169" s="28"/>
      <c r="C169" s="146" t="s">
        <v>330</v>
      </c>
      <c r="D169" s="146" t="s">
        <v>274</v>
      </c>
      <c r="E169" s="147" t="s">
        <v>386</v>
      </c>
      <c r="F169" s="148" t="s">
        <v>387</v>
      </c>
      <c r="G169" s="149" t="s">
        <v>277</v>
      </c>
      <c r="H169" s="150">
        <v>41</v>
      </c>
      <c r="I169" s="151"/>
      <c r="J169" s="152">
        <f>ROUND(I169*H169,2)</f>
        <v>0</v>
      </c>
      <c r="K169" s="153"/>
      <c r="L169" s="28"/>
      <c r="M169" s="154" t="s">
        <v>1</v>
      </c>
      <c r="N169" s="115" t="s">
        <v>38</v>
      </c>
      <c r="P169" s="155">
        <f>O169*H169</f>
        <v>0</v>
      </c>
      <c r="Q169" s="155">
        <v>1.17E-3</v>
      </c>
      <c r="R169" s="155">
        <f>Q169*H169</f>
        <v>4.7969999999999999E-2</v>
      </c>
      <c r="S169" s="155">
        <v>0</v>
      </c>
      <c r="T169" s="156">
        <f>S169*H169</f>
        <v>0</v>
      </c>
      <c r="AR169" s="157" t="s">
        <v>348</v>
      </c>
      <c r="AT169" s="157" t="s">
        <v>274</v>
      </c>
      <c r="AU169" s="157" t="s">
        <v>82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348</v>
      </c>
      <c r="BM169" s="157" t="s">
        <v>1470</v>
      </c>
    </row>
    <row r="170" spans="2:65" s="1" customFormat="1" ht="28.8">
      <c r="B170" s="28"/>
      <c r="D170" s="159" t="s">
        <v>280</v>
      </c>
      <c r="F170" s="160" t="s">
        <v>389</v>
      </c>
      <c r="I170" s="119"/>
      <c r="L170" s="28"/>
      <c r="M170" s="161"/>
      <c r="T170" s="52"/>
      <c r="AT170" s="13" t="s">
        <v>280</v>
      </c>
      <c r="AU170" s="13" t="s">
        <v>82</v>
      </c>
    </row>
    <row r="171" spans="2:65" s="1" customFormat="1" ht="16.5" customHeight="1">
      <c r="B171" s="28"/>
      <c r="C171" s="162" t="s">
        <v>8</v>
      </c>
      <c r="D171" s="162" t="s">
        <v>335</v>
      </c>
      <c r="E171" s="163" t="s">
        <v>391</v>
      </c>
      <c r="F171" s="164" t="s">
        <v>392</v>
      </c>
      <c r="G171" s="165" t="s">
        <v>393</v>
      </c>
      <c r="H171" s="166">
        <v>0.31900000000000001</v>
      </c>
      <c r="I171" s="167"/>
      <c r="J171" s="168">
        <f>ROUND(I171*H171,2)</f>
        <v>0</v>
      </c>
      <c r="K171" s="169"/>
      <c r="L171" s="170"/>
      <c r="M171" s="171" t="s">
        <v>1</v>
      </c>
      <c r="N171" s="172" t="s">
        <v>38</v>
      </c>
      <c r="P171" s="155">
        <f>O171*H171</f>
        <v>0</v>
      </c>
      <c r="Q171" s="155">
        <v>2.0000000000000002E-5</v>
      </c>
      <c r="R171" s="155">
        <f>Q171*H171</f>
        <v>6.3800000000000007E-6</v>
      </c>
      <c r="S171" s="155">
        <v>0</v>
      </c>
      <c r="T171" s="156">
        <f>S171*H171</f>
        <v>0</v>
      </c>
      <c r="AR171" s="157" t="s">
        <v>306</v>
      </c>
      <c r="AT171" s="157" t="s">
        <v>335</v>
      </c>
      <c r="AU171" s="157" t="s">
        <v>82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306</v>
      </c>
      <c r="BM171" s="157" t="s">
        <v>1471</v>
      </c>
    </row>
    <row r="172" spans="2:65" s="1" customFormat="1" ht="10.199999999999999">
      <c r="B172" s="28"/>
      <c r="D172" s="159" t="s">
        <v>280</v>
      </c>
      <c r="F172" s="160" t="s">
        <v>392</v>
      </c>
      <c r="I172" s="119"/>
      <c r="L172" s="28"/>
      <c r="M172" s="161"/>
      <c r="T172" s="52"/>
      <c r="AT172" s="13" t="s">
        <v>280</v>
      </c>
      <c r="AU172" s="13" t="s">
        <v>82</v>
      </c>
    </row>
    <row r="173" spans="2:65" s="1" customFormat="1" ht="16.5" customHeight="1">
      <c r="B173" s="28"/>
      <c r="C173" s="162" t="s">
        <v>345</v>
      </c>
      <c r="D173" s="162" t="s">
        <v>335</v>
      </c>
      <c r="E173" s="163" t="s">
        <v>396</v>
      </c>
      <c r="F173" s="164" t="s">
        <v>397</v>
      </c>
      <c r="G173" s="165" t="s">
        <v>393</v>
      </c>
      <c r="H173" s="166">
        <v>0.94599999999999995</v>
      </c>
      <c r="I173" s="167"/>
      <c r="J173" s="168">
        <f>ROUND(I173*H173,2)</f>
        <v>0</v>
      </c>
      <c r="K173" s="169"/>
      <c r="L173" s="170"/>
      <c r="M173" s="171" t="s">
        <v>1</v>
      </c>
      <c r="N173" s="172" t="s">
        <v>38</v>
      </c>
      <c r="P173" s="155">
        <f>O173*H173</f>
        <v>0</v>
      </c>
      <c r="Q173" s="155">
        <v>2.0000000000000001E-4</v>
      </c>
      <c r="R173" s="155">
        <f>Q173*H173</f>
        <v>1.8919999999999999E-4</v>
      </c>
      <c r="S173" s="155">
        <v>0</v>
      </c>
      <c r="T173" s="156">
        <f>S173*H173</f>
        <v>0</v>
      </c>
      <c r="AR173" s="157" t="s">
        <v>373</v>
      </c>
      <c r="AT173" s="157" t="s">
        <v>335</v>
      </c>
      <c r="AU173" s="157" t="s">
        <v>82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348</v>
      </c>
      <c r="BM173" s="157" t="s">
        <v>1472</v>
      </c>
    </row>
    <row r="174" spans="2:65" s="1" customFormat="1" ht="10.199999999999999">
      <c r="B174" s="28"/>
      <c r="D174" s="159" t="s">
        <v>280</v>
      </c>
      <c r="F174" s="160" t="s">
        <v>397</v>
      </c>
      <c r="I174" s="119"/>
      <c r="L174" s="28"/>
      <c r="M174" s="161"/>
      <c r="T174" s="52"/>
      <c r="AT174" s="13" t="s">
        <v>280</v>
      </c>
      <c r="AU174" s="13" t="s">
        <v>82</v>
      </c>
    </row>
    <row r="175" spans="2:65" s="1" customFormat="1" ht="16.5" customHeight="1">
      <c r="B175" s="28"/>
      <c r="C175" s="162" t="s">
        <v>351</v>
      </c>
      <c r="D175" s="162" t="s">
        <v>335</v>
      </c>
      <c r="E175" s="163" t="s">
        <v>400</v>
      </c>
      <c r="F175" s="164" t="s">
        <v>401</v>
      </c>
      <c r="G175" s="165" t="s">
        <v>277</v>
      </c>
      <c r="H175" s="166">
        <v>24.64</v>
      </c>
      <c r="I175" s="167"/>
      <c r="J175" s="168">
        <f>ROUND(I175*H175,2)</f>
        <v>0</v>
      </c>
      <c r="K175" s="169"/>
      <c r="L175" s="170"/>
      <c r="M175" s="171" t="s">
        <v>1</v>
      </c>
      <c r="N175" s="172" t="s">
        <v>38</v>
      </c>
      <c r="P175" s="155">
        <f>O175*H175</f>
        <v>0</v>
      </c>
      <c r="Q175" s="155">
        <v>6.0000000000000001E-3</v>
      </c>
      <c r="R175" s="155">
        <f>Q175*H175</f>
        <v>0.14784</v>
      </c>
      <c r="S175" s="155">
        <v>0</v>
      </c>
      <c r="T175" s="156">
        <f>S175*H175</f>
        <v>0</v>
      </c>
      <c r="AR175" s="157" t="s">
        <v>373</v>
      </c>
      <c r="AT175" s="157" t="s">
        <v>335</v>
      </c>
      <c r="AU175" s="157" t="s">
        <v>82</v>
      </c>
      <c r="AY175" s="13" t="s">
        <v>271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3" t="s">
        <v>80</v>
      </c>
      <c r="BK175" s="158">
        <f>ROUND(I175*H175,2)</f>
        <v>0</v>
      </c>
      <c r="BL175" s="13" t="s">
        <v>348</v>
      </c>
      <c r="BM175" s="157" t="s">
        <v>1473</v>
      </c>
    </row>
    <row r="176" spans="2:65" s="1" customFormat="1" ht="76.8">
      <c r="B176" s="28"/>
      <c r="D176" s="159" t="s">
        <v>280</v>
      </c>
      <c r="F176" s="160" t="s">
        <v>403</v>
      </c>
      <c r="I176" s="119"/>
      <c r="L176" s="28"/>
      <c r="M176" s="161"/>
      <c r="T176" s="52"/>
      <c r="AT176" s="13" t="s">
        <v>280</v>
      </c>
      <c r="AU176" s="13" t="s">
        <v>82</v>
      </c>
    </row>
    <row r="177" spans="2:65" s="1" customFormat="1" ht="16.5" customHeight="1">
      <c r="B177" s="28"/>
      <c r="C177" s="162" t="s">
        <v>356</v>
      </c>
      <c r="D177" s="162" t="s">
        <v>335</v>
      </c>
      <c r="E177" s="163" t="s">
        <v>405</v>
      </c>
      <c r="F177" s="164" t="s">
        <v>406</v>
      </c>
      <c r="G177" s="165" t="s">
        <v>277</v>
      </c>
      <c r="H177" s="166">
        <v>15.6</v>
      </c>
      <c r="I177" s="167"/>
      <c r="J177" s="168">
        <f>ROUND(I177*H177,2)</f>
        <v>0</v>
      </c>
      <c r="K177" s="169"/>
      <c r="L177" s="170"/>
      <c r="M177" s="171" t="s">
        <v>1</v>
      </c>
      <c r="N177" s="172" t="s">
        <v>38</v>
      </c>
      <c r="P177" s="155">
        <f>O177*H177</f>
        <v>0</v>
      </c>
      <c r="Q177" s="155">
        <v>6.0000000000000001E-3</v>
      </c>
      <c r="R177" s="155">
        <f>Q177*H177</f>
        <v>9.3600000000000003E-2</v>
      </c>
      <c r="S177" s="155">
        <v>0</v>
      </c>
      <c r="T177" s="156">
        <f>S177*H177</f>
        <v>0</v>
      </c>
      <c r="AR177" s="157" t="s">
        <v>373</v>
      </c>
      <c r="AT177" s="157" t="s">
        <v>335</v>
      </c>
      <c r="AU177" s="157" t="s">
        <v>82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348</v>
      </c>
      <c r="BM177" s="157" t="s">
        <v>1474</v>
      </c>
    </row>
    <row r="178" spans="2:65" s="1" customFormat="1" ht="57.6">
      <c r="B178" s="28"/>
      <c r="D178" s="159" t="s">
        <v>280</v>
      </c>
      <c r="F178" s="160" t="s">
        <v>408</v>
      </c>
      <c r="I178" s="119"/>
      <c r="L178" s="28"/>
      <c r="M178" s="161"/>
      <c r="T178" s="52"/>
      <c r="AT178" s="13" t="s">
        <v>280</v>
      </c>
      <c r="AU178" s="13" t="s">
        <v>82</v>
      </c>
    </row>
    <row r="179" spans="2:65" s="1" customFormat="1" ht="16.5" customHeight="1">
      <c r="B179" s="28"/>
      <c r="C179" s="162" t="s">
        <v>348</v>
      </c>
      <c r="D179" s="162" t="s">
        <v>335</v>
      </c>
      <c r="E179" s="163" t="s">
        <v>410</v>
      </c>
      <c r="F179" s="164" t="s">
        <v>411</v>
      </c>
      <c r="G179" s="165" t="s">
        <v>412</v>
      </c>
      <c r="H179" s="166">
        <v>44.77</v>
      </c>
      <c r="I179" s="167"/>
      <c r="J179" s="168">
        <f>ROUND(I179*H179,2)</f>
        <v>0</v>
      </c>
      <c r="K179" s="169"/>
      <c r="L179" s="170"/>
      <c r="M179" s="171" t="s">
        <v>1</v>
      </c>
      <c r="N179" s="172" t="s">
        <v>38</v>
      </c>
      <c r="P179" s="155">
        <f>O179*H179</f>
        <v>0</v>
      </c>
      <c r="Q179" s="155">
        <v>3.8000000000000002E-4</v>
      </c>
      <c r="R179" s="155">
        <f>Q179*H179</f>
        <v>1.7012600000000003E-2</v>
      </c>
      <c r="S179" s="155">
        <v>0</v>
      </c>
      <c r="T179" s="156">
        <f>S179*H179</f>
        <v>0</v>
      </c>
      <c r="AR179" s="157" t="s">
        <v>373</v>
      </c>
      <c r="AT179" s="157" t="s">
        <v>335</v>
      </c>
      <c r="AU179" s="157" t="s">
        <v>82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348</v>
      </c>
      <c r="BM179" s="157" t="s">
        <v>1475</v>
      </c>
    </row>
    <row r="180" spans="2:65" s="1" customFormat="1" ht="10.199999999999999">
      <c r="B180" s="28"/>
      <c r="D180" s="159" t="s">
        <v>280</v>
      </c>
      <c r="F180" s="160" t="s">
        <v>414</v>
      </c>
      <c r="I180" s="119"/>
      <c r="L180" s="28"/>
      <c r="M180" s="161"/>
      <c r="T180" s="52"/>
      <c r="AT180" s="13" t="s">
        <v>280</v>
      </c>
      <c r="AU180" s="13" t="s">
        <v>82</v>
      </c>
    </row>
    <row r="181" spans="2:65" s="1" customFormat="1" ht="16.5" customHeight="1">
      <c r="B181" s="28"/>
      <c r="C181" s="162" t="s">
        <v>365</v>
      </c>
      <c r="D181" s="162" t="s">
        <v>335</v>
      </c>
      <c r="E181" s="163" t="s">
        <v>416</v>
      </c>
      <c r="F181" s="164" t="s">
        <v>417</v>
      </c>
      <c r="G181" s="165" t="s">
        <v>412</v>
      </c>
      <c r="H181" s="166">
        <v>47.52</v>
      </c>
      <c r="I181" s="167"/>
      <c r="J181" s="168">
        <f>ROUND(I181*H181,2)</f>
        <v>0</v>
      </c>
      <c r="K181" s="169"/>
      <c r="L181" s="170"/>
      <c r="M181" s="171" t="s">
        <v>1</v>
      </c>
      <c r="N181" s="172" t="s">
        <v>38</v>
      </c>
      <c r="P181" s="155">
        <f>O181*H181</f>
        <v>0</v>
      </c>
      <c r="Q181" s="155">
        <v>3.5E-4</v>
      </c>
      <c r="R181" s="155">
        <f>Q181*H181</f>
        <v>1.6632000000000001E-2</v>
      </c>
      <c r="S181" s="155">
        <v>0</v>
      </c>
      <c r="T181" s="156">
        <f>S181*H181</f>
        <v>0</v>
      </c>
      <c r="AR181" s="157" t="s">
        <v>373</v>
      </c>
      <c r="AT181" s="157" t="s">
        <v>335</v>
      </c>
      <c r="AU181" s="157" t="s">
        <v>82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348</v>
      </c>
      <c r="BM181" s="157" t="s">
        <v>1476</v>
      </c>
    </row>
    <row r="182" spans="2:65" s="1" customFormat="1" ht="10.199999999999999">
      <c r="B182" s="28"/>
      <c r="D182" s="159" t="s">
        <v>280</v>
      </c>
      <c r="F182" s="160" t="s">
        <v>417</v>
      </c>
      <c r="I182" s="119"/>
      <c r="L182" s="28"/>
      <c r="M182" s="161"/>
      <c r="T182" s="52"/>
      <c r="AT182" s="13" t="s">
        <v>280</v>
      </c>
      <c r="AU182" s="13" t="s">
        <v>82</v>
      </c>
    </row>
    <row r="183" spans="2:65" s="1" customFormat="1" ht="16.5" customHeight="1">
      <c r="B183" s="28"/>
      <c r="C183" s="162" t="s">
        <v>370</v>
      </c>
      <c r="D183" s="162" t="s">
        <v>335</v>
      </c>
      <c r="E183" s="163" t="s">
        <v>420</v>
      </c>
      <c r="F183" s="164" t="s">
        <v>421</v>
      </c>
      <c r="G183" s="165" t="s">
        <v>412</v>
      </c>
      <c r="H183" s="166">
        <v>49.5</v>
      </c>
      <c r="I183" s="167"/>
      <c r="J183" s="168">
        <f>ROUND(I183*H183,2)</f>
        <v>0</v>
      </c>
      <c r="K183" s="169"/>
      <c r="L183" s="170"/>
      <c r="M183" s="171" t="s">
        <v>1</v>
      </c>
      <c r="N183" s="172" t="s">
        <v>38</v>
      </c>
      <c r="P183" s="155">
        <f>O183*H183</f>
        <v>0</v>
      </c>
      <c r="Q183" s="155">
        <v>3.5E-4</v>
      </c>
      <c r="R183" s="155">
        <f>Q183*H183</f>
        <v>1.7325E-2</v>
      </c>
      <c r="S183" s="155">
        <v>0</v>
      </c>
      <c r="T183" s="156">
        <f>S183*H183</f>
        <v>0</v>
      </c>
      <c r="AR183" s="157" t="s">
        <v>373</v>
      </c>
      <c r="AT183" s="157" t="s">
        <v>335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1477</v>
      </c>
    </row>
    <row r="184" spans="2:65" s="1" customFormat="1" ht="10.199999999999999">
      <c r="B184" s="28"/>
      <c r="D184" s="159" t="s">
        <v>280</v>
      </c>
      <c r="F184" s="160" t="s">
        <v>421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" customFormat="1" ht="16.5" customHeight="1">
      <c r="B185" s="28"/>
      <c r="C185" s="162" t="s">
        <v>376</v>
      </c>
      <c r="D185" s="162" t="s">
        <v>335</v>
      </c>
      <c r="E185" s="163" t="s">
        <v>424</v>
      </c>
      <c r="F185" s="164" t="s">
        <v>425</v>
      </c>
      <c r="G185" s="165" t="s">
        <v>412</v>
      </c>
      <c r="H185" s="166">
        <v>30.25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38</v>
      </c>
      <c r="P185" s="155">
        <f>O185*H185</f>
        <v>0</v>
      </c>
      <c r="Q185" s="155">
        <v>5.0000000000000001E-4</v>
      </c>
      <c r="R185" s="155">
        <f>Q185*H185</f>
        <v>1.5125E-2</v>
      </c>
      <c r="S185" s="155">
        <v>0</v>
      </c>
      <c r="T185" s="156">
        <f>S185*H185</f>
        <v>0</v>
      </c>
      <c r="AR185" s="157" t="s">
        <v>373</v>
      </c>
      <c r="AT185" s="157" t="s">
        <v>335</v>
      </c>
      <c r="AU185" s="157" t="s">
        <v>82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348</v>
      </c>
      <c r="BM185" s="157" t="s">
        <v>1478</v>
      </c>
    </row>
    <row r="186" spans="2:65" s="1" customFormat="1" ht="10.199999999999999">
      <c r="B186" s="28"/>
      <c r="D186" s="159" t="s">
        <v>280</v>
      </c>
      <c r="F186" s="160" t="s">
        <v>427</v>
      </c>
      <c r="I186" s="119"/>
      <c r="L186" s="28"/>
      <c r="M186" s="161"/>
      <c r="T186" s="52"/>
      <c r="AT186" s="13" t="s">
        <v>280</v>
      </c>
      <c r="AU186" s="13" t="s">
        <v>82</v>
      </c>
    </row>
    <row r="187" spans="2:65" s="1" customFormat="1" ht="16.5" customHeight="1">
      <c r="B187" s="28"/>
      <c r="C187" s="162" t="s">
        <v>381</v>
      </c>
      <c r="D187" s="162" t="s">
        <v>335</v>
      </c>
      <c r="E187" s="163" t="s">
        <v>429</v>
      </c>
      <c r="F187" s="164" t="s">
        <v>430</v>
      </c>
      <c r="G187" s="165" t="s">
        <v>338</v>
      </c>
      <c r="H187" s="166">
        <v>31.9</v>
      </c>
      <c r="I187" s="167"/>
      <c r="J187" s="168">
        <f>ROUND(I187*H187,2)</f>
        <v>0</v>
      </c>
      <c r="K187" s="169"/>
      <c r="L187" s="170"/>
      <c r="M187" s="171" t="s">
        <v>1</v>
      </c>
      <c r="N187" s="172" t="s">
        <v>38</v>
      </c>
      <c r="P187" s="155">
        <f>O187*H187</f>
        <v>0</v>
      </c>
      <c r="Q187" s="155">
        <v>4.0000000000000003E-5</v>
      </c>
      <c r="R187" s="155">
        <f>Q187*H187</f>
        <v>1.276E-3</v>
      </c>
      <c r="S187" s="155">
        <v>0</v>
      </c>
      <c r="T187" s="156">
        <f>S187*H187</f>
        <v>0</v>
      </c>
      <c r="AR187" s="157" t="s">
        <v>373</v>
      </c>
      <c r="AT187" s="157" t="s">
        <v>335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1479</v>
      </c>
    </row>
    <row r="188" spans="2:65" s="1" customFormat="1" ht="10.199999999999999">
      <c r="B188" s="28"/>
      <c r="D188" s="159" t="s">
        <v>280</v>
      </c>
      <c r="F188" s="160" t="s">
        <v>430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" customFormat="1" ht="16.5" customHeight="1">
      <c r="B189" s="28"/>
      <c r="C189" s="162" t="s">
        <v>7</v>
      </c>
      <c r="D189" s="162" t="s">
        <v>335</v>
      </c>
      <c r="E189" s="163" t="s">
        <v>433</v>
      </c>
      <c r="F189" s="164" t="s">
        <v>434</v>
      </c>
      <c r="G189" s="165" t="s">
        <v>338</v>
      </c>
      <c r="H189" s="166">
        <v>31.9</v>
      </c>
      <c r="I189" s="167"/>
      <c r="J189" s="168">
        <f>ROUND(I189*H189,2)</f>
        <v>0</v>
      </c>
      <c r="K189" s="169"/>
      <c r="L189" s="170"/>
      <c r="M189" s="171" t="s">
        <v>1</v>
      </c>
      <c r="N189" s="172" t="s">
        <v>38</v>
      </c>
      <c r="P189" s="155">
        <f>O189*H189</f>
        <v>0</v>
      </c>
      <c r="Q189" s="155">
        <v>2.0000000000000002E-5</v>
      </c>
      <c r="R189" s="155">
        <f>Q189*H189</f>
        <v>6.38E-4</v>
      </c>
      <c r="S189" s="155">
        <v>0</v>
      </c>
      <c r="T189" s="156">
        <f>S189*H189</f>
        <v>0</v>
      </c>
      <c r="AR189" s="157" t="s">
        <v>373</v>
      </c>
      <c r="AT189" s="157" t="s">
        <v>335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1480</v>
      </c>
    </row>
    <row r="190" spans="2:65" s="1" customFormat="1" ht="10.199999999999999">
      <c r="B190" s="28"/>
      <c r="D190" s="159" t="s">
        <v>280</v>
      </c>
      <c r="F190" s="160" t="s">
        <v>434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1" customFormat="1" ht="22.8" customHeight="1">
      <c r="B191" s="134"/>
      <c r="D191" s="135" t="s">
        <v>72</v>
      </c>
      <c r="E191" s="144" t="s">
        <v>436</v>
      </c>
      <c r="F191" s="144" t="s">
        <v>437</v>
      </c>
      <c r="I191" s="137"/>
      <c r="J191" s="145">
        <f>BK191</f>
        <v>0</v>
      </c>
      <c r="L191" s="134"/>
      <c r="M191" s="139"/>
      <c r="P191" s="140">
        <f>SUM(P192:P221)</f>
        <v>0</v>
      </c>
      <c r="R191" s="140">
        <f>SUM(R192:R221)</f>
        <v>0.64280599999999999</v>
      </c>
      <c r="T191" s="141">
        <f>SUM(T192:T221)</f>
        <v>0.11030000000000001</v>
      </c>
      <c r="AR191" s="135" t="s">
        <v>82</v>
      </c>
      <c r="AT191" s="142" t="s">
        <v>72</v>
      </c>
      <c r="AU191" s="142" t="s">
        <v>80</v>
      </c>
      <c r="AY191" s="135" t="s">
        <v>271</v>
      </c>
      <c r="BK191" s="143">
        <f>SUM(BK192:BK221)</f>
        <v>0</v>
      </c>
    </row>
    <row r="192" spans="2:65" s="1" customFormat="1" ht="21.75" customHeight="1">
      <c r="B192" s="28"/>
      <c r="C192" s="146" t="s">
        <v>390</v>
      </c>
      <c r="D192" s="146" t="s">
        <v>274</v>
      </c>
      <c r="E192" s="147" t="s">
        <v>438</v>
      </c>
      <c r="F192" s="148" t="s">
        <v>439</v>
      </c>
      <c r="G192" s="149" t="s">
        <v>277</v>
      </c>
      <c r="H192" s="150">
        <v>41</v>
      </c>
      <c r="I192" s="151"/>
      <c r="J192" s="152">
        <f>ROUND(I192*H192,2)</f>
        <v>0</v>
      </c>
      <c r="K192" s="153"/>
      <c r="L192" s="28"/>
      <c r="M192" s="154" t="s">
        <v>1</v>
      </c>
      <c r="N192" s="115" t="s">
        <v>38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348</v>
      </c>
      <c r="AT192" s="157" t="s">
        <v>274</v>
      </c>
      <c r="AU192" s="157" t="s">
        <v>82</v>
      </c>
      <c r="AY192" s="13" t="s">
        <v>271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3" t="s">
        <v>80</v>
      </c>
      <c r="BK192" s="158">
        <f>ROUND(I192*H192,2)</f>
        <v>0</v>
      </c>
      <c r="BL192" s="13" t="s">
        <v>348</v>
      </c>
      <c r="BM192" s="157" t="s">
        <v>1481</v>
      </c>
    </row>
    <row r="193" spans="2:65" s="1" customFormat="1" ht="19.2">
      <c r="B193" s="28"/>
      <c r="D193" s="159" t="s">
        <v>280</v>
      </c>
      <c r="F193" s="160" t="s">
        <v>441</v>
      </c>
      <c r="I193" s="119"/>
      <c r="L193" s="28"/>
      <c r="M193" s="161"/>
      <c r="T193" s="52"/>
      <c r="AT193" s="13" t="s">
        <v>280</v>
      </c>
      <c r="AU193" s="13" t="s">
        <v>82</v>
      </c>
    </row>
    <row r="194" spans="2:65" s="1" customFormat="1" ht="24.15" customHeight="1">
      <c r="B194" s="28"/>
      <c r="C194" s="146" t="s">
        <v>395</v>
      </c>
      <c r="D194" s="146" t="s">
        <v>274</v>
      </c>
      <c r="E194" s="147" t="s">
        <v>443</v>
      </c>
      <c r="F194" s="148" t="s">
        <v>444</v>
      </c>
      <c r="G194" s="149" t="s">
        <v>277</v>
      </c>
      <c r="H194" s="150">
        <v>41</v>
      </c>
      <c r="I194" s="151"/>
      <c r="J194" s="152">
        <f>ROUND(I194*H194,2)</f>
        <v>0</v>
      </c>
      <c r="K194" s="153"/>
      <c r="L194" s="28"/>
      <c r="M194" s="154" t="s">
        <v>1</v>
      </c>
      <c r="N194" s="115" t="s">
        <v>38</v>
      </c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AR194" s="157" t="s">
        <v>348</v>
      </c>
      <c r="AT194" s="157" t="s">
        <v>274</v>
      </c>
      <c r="AU194" s="157" t="s">
        <v>82</v>
      </c>
      <c r="AY194" s="13" t="s">
        <v>271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3" t="s">
        <v>80</v>
      </c>
      <c r="BK194" s="158">
        <f>ROUND(I194*H194,2)</f>
        <v>0</v>
      </c>
      <c r="BL194" s="13" t="s">
        <v>348</v>
      </c>
      <c r="BM194" s="157" t="s">
        <v>445</v>
      </c>
    </row>
    <row r="195" spans="2:65" s="1" customFormat="1" ht="28.8">
      <c r="B195" s="28"/>
      <c r="D195" s="159" t="s">
        <v>280</v>
      </c>
      <c r="F195" s="160" t="s">
        <v>446</v>
      </c>
      <c r="I195" s="119"/>
      <c r="L195" s="28"/>
      <c r="M195" s="161"/>
      <c r="T195" s="52"/>
      <c r="AT195" s="13" t="s">
        <v>280</v>
      </c>
      <c r="AU195" s="13" t="s">
        <v>82</v>
      </c>
    </row>
    <row r="196" spans="2:65" s="1" customFormat="1" ht="16.5" customHeight="1">
      <c r="B196" s="28"/>
      <c r="C196" s="146" t="s">
        <v>399</v>
      </c>
      <c r="D196" s="146" t="s">
        <v>274</v>
      </c>
      <c r="E196" s="147" t="s">
        <v>448</v>
      </c>
      <c r="F196" s="148" t="s">
        <v>449</v>
      </c>
      <c r="G196" s="149" t="s">
        <v>277</v>
      </c>
      <c r="H196" s="150">
        <v>41</v>
      </c>
      <c r="I196" s="151"/>
      <c r="J196" s="152">
        <f>ROUND(I196*H196,2)</f>
        <v>0</v>
      </c>
      <c r="K196" s="153"/>
      <c r="L196" s="28"/>
      <c r="M196" s="154" t="s">
        <v>1</v>
      </c>
      <c r="N196" s="115" t="s">
        <v>38</v>
      </c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AR196" s="157" t="s">
        <v>348</v>
      </c>
      <c r="AT196" s="157" t="s">
        <v>274</v>
      </c>
      <c r="AU196" s="157" t="s">
        <v>82</v>
      </c>
      <c r="AY196" s="13" t="s">
        <v>271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3" t="s">
        <v>80</v>
      </c>
      <c r="BK196" s="158">
        <f>ROUND(I196*H196,2)</f>
        <v>0</v>
      </c>
      <c r="BL196" s="13" t="s">
        <v>348</v>
      </c>
      <c r="BM196" s="157" t="s">
        <v>450</v>
      </c>
    </row>
    <row r="197" spans="2:65" s="1" customFormat="1" ht="10.199999999999999">
      <c r="B197" s="28"/>
      <c r="D197" s="159" t="s">
        <v>280</v>
      </c>
      <c r="F197" s="160" t="s">
        <v>451</v>
      </c>
      <c r="I197" s="119"/>
      <c r="L197" s="28"/>
      <c r="M197" s="161"/>
      <c r="T197" s="52"/>
      <c r="AT197" s="13" t="s">
        <v>280</v>
      </c>
      <c r="AU197" s="13" t="s">
        <v>82</v>
      </c>
    </row>
    <row r="198" spans="2:65" s="1" customFormat="1" ht="16.5" customHeight="1">
      <c r="B198" s="28"/>
      <c r="C198" s="146" t="s">
        <v>404</v>
      </c>
      <c r="D198" s="146" t="s">
        <v>274</v>
      </c>
      <c r="E198" s="147" t="s">
        <v>453</v>
      </c>
      <c r="F198" s="148" t="s">
        <v>454</v>
      </c>
      <c r="G198" s="149" t="s">
        <v>412</v>
      </c>
      <c r="H198" s="150">
        <v>26</v>
      </c>
      <c r="I198" s="151"/>
      <c r="J198" s="152">
        <f>ROUND(I198*H198,2)</f>
        <v>0</v>
      </c>
      <c r="K198" s="153"/>
      <c r="L198" s="28"/>
      <c r="M198" s="154" t="s">
        <v>1</v>
      </c>
      <c r="N198" s="115" t="s">
        <v>38</v>
      </c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AR198" s="157" t="s">
        <v>348</v>
      </c>
      <c r="AT198" s="157" t="s">
        <v>274</v>
      </c>
      <c r="AU198" s="157" t="s">
        <v>82</v>
      </c>
      <c r="AY198" s="13" t="s">
        <v>271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3" t="s">
        <v>80</v>
      </c>
      <c r="BK198" s="158">
        <f>ROUND(I198*H198,2)</f>
        <v>0</v>
      </c>
      <c r="BL198" s="13" t="s">
        <v>348</v>
      </c>
      <c r="BM198" s="157" t="s">
        <v>1482</v>
      </c>
    </row>
    <row r="199" spans="2:65" s="1" customFormat="1" ht="19.2">
      <c r="B199" s="28"/>
      <c r="D199" s="159" t="s">
        <v>280</v>
      </c>
      <c r="F199" s="160" t="s">
        <v>456</v>
      </c>
      <c r="I199" s="119"/>
      <c r="L199" s="28"/>
      <c r="M199" s="161"/>
      <c r="T199" s="52"/>
      <c r="AT199" s="13" t="s">
        <v>280</v>
      </c>
      <c r="AU199" s="13" t="s">
        <v>82</v>
      </c>
    </row>
    <row r="200" spans="2:65" s="1" customFormat="1" ht="16.5" customHeight="1">
      <c r="B200" s="28"/>
      <c r="C200" s="162" t="s">
        <v>409</v>
      </c>
      <c r="D200" s="162" t="s">
        <v>335</v>
      </c>
      <c r="E200" s="163" t="s">
        <v>458</v>
      </c>
      <c r="F200" s="164" t="s">
        <v>459</v>
      </c>
      <c r="G200" s="165" t="s">
        <v>412</v>
      </c>
      <c r="H200" s="166">
        <v>26.52</v>
      </c>
      <c r="I200" s="167"/>
      <c r="J200" s="168">
        <f>ROUND(I200*H200,2)</f>
        <v>0</v>
      </c>
      <c r="K200" s="169"/>
      <c r="L200" s="170"/>
      <c r="M200" s="171" t="s">
        <v>1</v>
      </c>
      <c r="N200" s="172" t="s">
        <v>38</v>
      </c>
      <c r="P200" s="155">
        <f>O200*H200</f>
        <v>0</v>
      </c>
      <c r="Q200" s="155">
        <v>5.0000000000000002E-5</v>
      </c>
      <c r="R200" s="155">
        <f>Q200*H200</f>
        <v>1.3260000000000001E-3</v>
      </c>
      <c r="S200" s="155">
        <v>0</v>
      </c>
      <c r="T200" s="156">
        <f>S200*H200</f>
        <v>0</v>
      </c>
      <c r="AR200" s="157" t="s">
        <v>373</v>
      </c>
      <c r="AT200" s="157" t="s">
        <v>335</v>
      </c>
      <c r="AU200" s="157" t="s">
        <v>82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348</v>
      </c>
      <c r="BM200" s="157" t="s">
        <v>1483</v>
      </c>
    </row>
    <row r="201" spans="2:65" s="1" customFormat="1" ht="10.199999999999999">
      <c r="B201" s="28"/>
      <c r="D201" s="159" t="s">
        <v>280</v>
      </c>
      <c r="F201" s="160" t="s">
        <v>459</v>
      </c>
      <c r="I201" s="119"/>
      <c r="L201" s="28"/>
      <c r="M201" s="161"/>
      <c r="T201" s="52"/>
      <c r="AT201" s="13" t="s">
        <v>280</v>
      </c>
      <c r="AU201" s="13" t="s">
        <v>82</v>
      </c>
    </row>
    <row r="202" spans="2:65" s="1" customFormat="1" ht="24.15" customHeight="1">
      <c r="B202" s="28"/>
      <c r="C202" s="146" t="s">
        <v>415</v>
      </c>
      <c r="D202" s="146" t="s">
        <v>274</v>
      </c>
      <c r="E202" s="147" t="s">
        <v>462</v>
      </c>
      <c r="F202" s="148" t="s">
        <v>463</v>
      </c>
      <c r="G202" s="149" t="s">
        <v>277</v>
      </c>
      <c r="H202" s="150">
        <v>41</v>
      </c>
      <c r="I202" s="151"/>
      <c r="J202" s="152">
        <f>ROUND(I202*H202,2)</f>
        <v>0</v>
      </c>
      <c r="K202" s="153"/>
      <c r="L202" s="28"/>
      <c r="M202" s="154" t="s">
        <v>1</v>
      </c>
      <c r="N202" s="115" t="s">
        <v>38</v>
      </c>
      <c r="P202" s="155">
        <f>O202*H202</f>
        <v>0</v>
      </c>
      <c r="Q202" s="155">
        <v>2.0000000000000001E-4</v>
      </c>
      <c r="R202" s="155">
        <f>Q202*H202</f>
        <v>8.2000000000000007E-3</v>
      </c>
      <c r="S202" s="155">
        <v>0</v>
      </c>
      <c r="T202" s="156">
        <f>S202*H202</f>
        <v>0</v>
      </c>
      <c r="AR202" s="157" t="s">
        <v>348</v>
      </c>
      <c r="AT202" s="157" t="s">
        <v>274</v>
      </c>
      <c r="AU202" s="157" t="s">
        <v>82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464</v>
      </c>
    </row>
    <row r="203" spans="2:65" s="1" customFormat="1" ht="19.2">
      <c r="B203" s="28"/>
      <c r="D203" s="159" t="s">
        <v>280</v>
      </c>
      <c r="F203" s="160" t="s">
        <v>465</v>
      </c>
      <c r="I203" s="119"/>
      <c r="L203" s="28"/>
      <c r="M203" s="161"/>
      <c r="T203" s="52"/>
      <c r="AT203" s="13" t="s">
        <v>280</v>
      </c>
      <c r="AU203" s="13" t="s">
        <v>82</v>
      </c>
    </row>
    <row r="204" spans="2:65" s="1" customFormat="1" ht="37.799999999999997" customHeight="1">
      <c r="B204" s="28"/>
      <c r="C204" s="146" t="s">
        <v>419</v>
      </c>
      <c r="D204" s="146" t="s">
        <v>274</v>
      </c>
      <c r="E204" s="147" t="s">
        <v>467</v>
      </c>
      <c r="F204" s="148" t="s">
        <v>468</v>
      </c>
      <c r="G204" s="149" t="s">
        <v>277</v>
      </c>
      <c r="H204" s="150">
        <v>41</v>
      </c>
      <c r="I204" s="151"/>
      <c r="J204" s="152">
        <f>ROUND(I204*H204,2)</f>
        <v>0</v>
      </c>
      <c r="K204" s="153"/>
      <c r="L204" s="28"/>
      <c r="M204" s="154" t="s">
        <v>1</v>
      </c>
      <c r="N204" s="115" t="s">
        <v>38</v>
      </c>
      <c r="P204" s="155">
        <f>O204*H204</f>
        <v>0</v>
      </c>
      <c r="Q204" s="155">
        <v>1.4999999999999999E-2</v>
      </c>
      <c r="R204" s="155">
        <f>Q204*H204</f>
        <v>0.61499999999999999</v>
      </c>
      <c r="S204" s="155">
        <v>0</v>
      </c>
      <c r="T204" s="156">
        <f>S204*H204</f>
        <v>0</v>
      </c>
      <c r="AR204" s="157" t="s">
        <v>348</v>
      </c>
      <c r="AT204" s="157" t="s">
        <v>274</v>
      </c>
      <c r="AU204" s="157" t="s">
        <v>82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469</v>
      </c>
    </row>
    <row r="205" spans="2:65" s="1" customFormat="1" ht="28.8">
      <c r="B205" s="28"/>
      <c r="D205" s="159" t="s">
        <v>280</v>
      </c>
      <c r="F205" s="160" t="s">
        <v>470</v>
      </c>
      <c r="I205" s="119"/>
      <c r="L205" s="28"/>
      <c r="M205" s="161"/>
      <c r="T205" s="52"/>
      <c r="AT205" s="13" t="s">
        <v>280</v>
      </c>
      <c r="AU205" s="13" t="s">
        <v>82</v>
      </c>
    </row>
    <row r="206" spans="2:65" s="1" customFormat="1" ht="21.75" customHeight="1">
      <c r="B206" s="28"/>
      <c r="C206" s="146" t="s">
        <v>423</v>
      </c>
      <c r="D206" s="146" t="s">
        <v>274</v>
      </c>
      <c r="E206" s="147" t="s">
        <v>472</v>
      </c>
      <c r="F206" s="148" t="s">
        <v>473</v>
      </c>
      <c r="G206" s="149" t="s">
        <v>412</v>
      </c>
      <c r="H206" s="150">
        <v>26</v>
      </c>
      <c r="I206" s="151"/>
      <c r="J206" s="152">
        <f>ROUND(I206*H206,2)</f>
        <v>0</v>
      </c>
      <c r="K206" s="153"/>
      <c r="L206" s="28"/>
      <c r="M206" s="154" t="s">
        <v>1</v>
      </c>
      <c r="N206" s="115" t="s">
        <v>38</v>
      </c>
      <c r="P206" s="155">
        <f>O206*H206</f>
        <v>0</v>
      </c>
      <c r="Q206" s="155">
        <v>0</v>
      </c>
      <c r="R206" s="155">
        <f>Q206*H206</f>
        <v>0</v>
      </c>
      <c r="S206" s="155">
        <v>2.9999999999999997E-4</v>
      </c>
      <c r="T206" s="156">
        <f>S206*H206</f>
        <v>7.7999999999999996E-3</v>
      </c>
      <c r="AR206" s="157" t="s">
        <v>348</v>
      </c>
      <c r="AT206" s="157" t="s">
        <v>274</v>
      </c>
      <c r="AU206" s="157" t="s">
        <v>82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474</v>
      </c>
    </row>
    <row r="207" spans="2:65" s="1" customFormat="1" ht="10.199999999999999">
      <c r="B207" s="28"/>
      <c r="D207" s="159" t="s">
        <v>280</v>
      </c>
      <c r="F207" s="160" t="s">
        <v>475</v>
      </c>
      <c r="I207" s="119"/>
      <c r="L207" s="28"/>
      <c r="M207" s="161"/>
      <c r="T207" s="52"/>
      <c r="AT207" s="13" t="s">
        <v>280</v>
      </c>
      <c r="AU207" s="13" t="s">
        <v>82</v>
      </c>
    </row>
    <row r="208" spans="2:65" s="1" customFormat="1" ht="66.75" customHeight="1">
      <c r="B208" s="28"/>
      <c r="C208" s="162" t="s">
        <v>428</v>
      </c>
      <c r="D208" s="162" t="s">
        <v>335</v>
      </c>
      <c r="E208" s="163" t="s">
        <v>477</v>
      </c>
      <c r="F208" s="164" t="s">
        <v>478</v>
      </c>
      <c r="G208" s="165" t="s">
        <v>277</v>
      </c>
      <c r="H208" s="166">
        <v>46</v>
      </c>
      <c r="I208" s="167"/>
      <c r="J208" s="168">
        <f>ROUND(I208*H208,2)</f>
        <v>0</v>
      </c>
      <c r="K208" s="169"/>
      <c r="L208" s="170"/>
      <c r="M208" s="171" t="s">
        <v>1</v>
      </c>
      <c r="N208" s="172" t="s">
        <v>38</v>
      </c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AR208" s="157" t="s">
        <v>306</v>
      </c>
      <c r="AT208" s="157" t="s">
        <v>335</v>
      </c>
      <c r="AU208" s="157" t="s">
        <v>82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306</v>
      </c>
      <c r="BM208" s="157" t="s">
        <v>479</v>
      </c>
    </row>
    <row r="209" spans="2:65" s="1" customFormat="1" ht="48">
      <c r="B209" s="28"/>
      <c r="D209" s="159" t="s">
        <v>280</v>
      </c>
      <c r="F209" s="160" t="s">
        <v>478</v>
      </c>
      <c r="I209" s="119"/>
      <c r="L209" s="28"/>
      <c r="M209" s="161"/>
      <c r="T209" s="52"/>
      <c r="AT209" s="13" t="s">
        <v>280</v>
      </c>
      <c r="AU209" s="13" t="s">
        <v>82</v>
      </c>
    </row>
    <row r="210" spans="2:65" s="1" customFormat="1" ht="24.15" customHeight="1">
      <c r="B210" s="28"/>
      <c r="C210" s="146" t="s">
        <v>432</v>
      </c>
      <c r="D210" s="146" t="s">
        <v>274</v>
      </c>
      <c r="E210" s="147" t="s">
        <v>481</v>
      </c>
      <c r="F210" s="148" t="s">
        <v>482</v>
      </c>
      <c r="G210" s="149" t="s">
        <v>277</v>
      </c>
      <c r="H210" s="150">
        <v>41</v>
      </c>
      <c r="I210" s="151"/>
      <c r="J210" s="152">
        <f>ROUND(I210*H210,2)</f>
        <v>0</v>
      </c>
      <c r="K210" s="153"/>
      <c r="L210" s="28"/>
      <c r="M210" s="154" t="s">
        <v>1</v>
      </c>
      <c r="N210" s="115" t="s">
        <v>38</v>
      </c>
      <c r="P210" s="155">
        <f>O210*H210</f>
        <v>0</v>
      </c>
      <c r="Q210" s="155">
        <v>0</v>
      </c>
      <c r="R210" s="155">
        <f>Q210*H210</f>
        <v>0</v>
      </c>
      <c r="S210" s="155">
        <v>2.5000000000000001E-3</v>
      </c>
      <c r="T210" s="156">
        <f>S210*H210</f>
        <v>0.10250000000000001</v>
      </c>
      <c r="AR210" s="157" t="s">
        <v>348</v>
      </c>
      <c r="AT210" s="157" t="s">
        <v>274</v>
      </c>
      <c r="AU210" s="157" t="s">
        <v>82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483</v>
      </c>
    </row>
    <row r="211" spans="2:65" s="1" customFormat="1" ht="19.2">
      <c r="B211" s="28"/>
      <c r="D211" s="159" t="s">
        <v>280</v>
      </c>
      <c r="F211" s="160" t="s">
        <v>484</v>
      </c>
      <c r="I211" s="119"/>
      <c r="L211" s="28"/>
      <c r="M211" s="161"/>
      <c r="T211" s="52"/>
      <c r="AT211" s="13" t="s">
        <v>280</v>
      </c>
      <c r="AU211" s="13" t="s">
        <v>82</v>
      </c>
    </row>
    <row r="212" spans="2:65" s="1" customFormat="1" ht="16.5" customHeight="1">
      <c r="B212" s="28"/>
      <c r="C212" s="146" t="s">
        <v>373</v>
      </c>
      <c r="D212" s="146" t="s">
        <v>274</v>
      </c>
      <c r="E212" s="147" t="s">
        <v>486</v>
      </c>
      <c r="F212" s="148" t="s">
        <v>487</v>
      </c>
      <c r="G212" s="149" t="s">
        <v>277</v>
      </c>
      <c r="H212" s="150">
        <v>41</v>
      </c>
      <c r="I212" s="151"/>
      <c r="J212" s="152">
        <f>ROUND(I212*H212,2)</f>
        <v>0</v>
      </c>
      <c r="K212" s="153"/>
      <c r="L212" s="28"/>
      <c r="M212" s="154" t="s">
        <v>1</v>
      </c>
      <c r="N212" s="115" t="s">
        <v>38</v>
      </c>
      <c r="P212" s="155">
        <f>O212*H212</f>
        <v>0</v>
      </c>
      <c r="Q212" s="155">
        <v>2.9999999999999997E-4</v>
      </c>
      <c r="R212" s="155">
        <f>Q212*H212</f>
        <v>1.2299999999999998E-2</v>
      </c>
      <c r="S212" s="155">
        <v>0</v>
      </c>
      <c r="T212" s="156">
        <f>S212*H212</f>
        <v>0</v>
      </c>
      <c r="AR212" s="157" t="s">
        <v>348</v>
      </c>
      <c r="AT212" s="157" t="s">
        <v>274</v>
      </c>
      <c r="AU212" s="157" t="s">
        <v>82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488</v>
      </c>
    </row>
    <row r="213" spans="2:65" s="1" customFormat="1" ht="19.2">
      <c r="B213" s="28"/>
      <c r="D213" s="159" t="s">
        <v>280</v>
      </c>
      <c r="F213" s="160" t="s">
        <v>489</v>
      </c>
      <c r="I213" s="119"/>
      <c r="L213" s="28"/>
      <c r="M213" s="161"/>
      <c r="T213" s="52"/>
      <c r="AT213" s="13" t="s">
        <v>280</v>
      </c>
      <c r="AU213" s="13" t="s">
        <v>82</v>
      </c>
    </row>
    <row r="214" spans="2:65" s="1" customFormat="1" ht="16.5" customHeight="1">
      <c r="B214" s="28"/>
      <c r="C214" s="162" t="s">
        <v>442</v>
      </c>
      <c r="D214" s="162" t="s">
        <v>335</v>
      </c>
      <c r="E214" s="163" t="s">
        <v>491</v>
      </c>
      <c r="F214" s="164" t="s">
        <v>492</v>
      </c>
      <c r="G214" s="165" t="s">
        <v>412</v>
      </c>
      <c r="H214" s="166">
        <v>26</v>
      </c>
      <c r="I214" s="167"/>
      <c r="J214" s="168">
        <f>ROUND(I214*H214,2)</f>
        <v>0</v>
      </c>
      <c r="K214" s="169"/>
      <c r="L214" s="170"/>
      <c r="M214" s="171" t="s">
        <v>1</v>
      </c>
      <c r="N214" s="172" t="s">
        <v>38</v>
      </c>
      <c r="P214" s="155">
        <f>O214*H214</f>
        <v>0</v>
      </c>
      <c r="Q214" s="155">
        <v>2.2000000000000001E-4</v>
      </c>
      <c r="R214" s="155">
        <f>Q214*H214</f>
        <v>5.7200000000000003E-3</v>
      </c>
      <c r="S214" s="155">
        <v>0</v>
      </c>
      <c r="T214" s="156">
        <f>S214*H214</f>
        <v>0</v>
      </c>
      <c r="AR214" s="157" t="s">
        <v>373</v>
      </c>
      <c r="AT214" s="157" t="s">
        <v>335</v>
      </c>
      <c r="AU214" s="157" t="s">
        <v>82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493</v>
      </c>
    </row>
    <row r="215" spans="2:65" s="1" customFormat="1" ht="10.199999999999999">
      <c r="B215" s="28"/>
      <c r="D215" s="159" t="s">
        <v>280</v>
      </c>
      <c r="F215" s="160" t="s">
        <v>492</v>
      </c>
      <c r="I215" s="119"/>
      <c r="L215" s="28"/>
      <c r="M215" s="161"/>
      <c r="T215" s="52"/>
      <c r="AT215" s="13" t="s">
        <v>280</v>
      </c>
      <c r="AU215" s="13" t="s">
        <v>82</v>
      </c>
    </row>
    <row r="216" spans="2:65" s="1" customFormat="1" ht="24.15" customHeight="1">
      <c r="B216" s="28"/>
      <c r="C216" s="146" t="s">
        <v>447</v>
      </c>
      <c r="D216" s="146" t="s">
        <v>274</v>
      </c>
      <c r="E216" s="147" t="s">
        <v>495</v>
      </c>
      <c r="F216" s="148" t="s">
        <v>496</v>
      </c>
      <c r="G216" s="149" t="s">
        <v>412</v>
      </c>
      <c r="H216" s="150">
        <v>20</v>
      </c>
      <c r="I216" s="151"/>
      <c r="J216" s="152">
        <f>ROUND(I216*H216,2)</f>
        <v>0</v>
      </c>
      <c r="K216" s="153"/>
      <c r="L216" s="28"/>
      <c r="M216" s="154" t="s">
        <v>1</v>
      </c>
      <c r="N216" s="115" t="s">
        <v>38</v>
      </c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AR216" s="157" t="s">
        <v>348</v>
      </c>
      <c r="AT216" s="157" t="s">
        <v>274</v>
      </c>
      <c r="AU216" s="157" t="s">
        <v>82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497</v>
      </c>
    </row>
    <row r="217" spans="2:65" s="1" customFormat="1" ht="10.199999999999999">
      <c r="B217" s="28"/>
      <c r="D217" s="159" t="s">
        <v>280</v>
      </c>
      <c r="F217" s="160" t="s">
        <v>498</v>
      </c>
      <c r="I217" s="119"/>
      <c r="L217" s="28"/>
      <c r="M217" s="161"/>
      <c r="T217" s="52"/>
      <c r="AT217" s="13" t="s">
        <v>280</v>
      </c>
      <c r="AU217" s="13" t="s">
        <v>82</v>
      </c>
    </row>
    <row r="218" spans="2:65" s="1" customFormat="1" ht="16.5" customHeight="1">
      <c r="B218" s="28"/>
      <c r="C218" s="146" t="s">
        <v>452</v>
      </c>
      <c r="D218" s="146" t="s">
        <v>274</v>
      </c>
      <c r="E218" s="147" t="s">
        <v>500</v>
      </c>
      <c r="F218" s="148" t="s">
        <v>501</v>
      </c>
      <c r="G218" s="149" t="s">
        <v>412</v>
      </c>
      <c r="H218" s="150">
        <v>26</v>
      </c>
      <c r="I218" s="151"/>
      <c r="J218" s="152">
        <f>ROUND(I218*H218,2)</f>
        <v>0</v>
      </c>
      <c r="K218" s="153"/>
      <c r="L218" s="28"/>
      <c r="M218" s="154" t="s">
        <v>1</v>
      </c>
      <c r="N218" s="115" t="s">
        <v>38</v>
      </c>
      <c r="P218" s="155">
        <f>O218*H218</f>
        <v>0</v>
      </c>
      <c r="Q218" s="155">
        <v>1.0000000000000001E-5</v>
      </c>
      <c r="R218" s="155">
        <f>Q218*H218</f>
        <v>2.6000000000000003E-4</v>
      </c>
      <c r="S218" s="155">
        <v>0</v>
      </c>
      <c r="T218" s="156">
        <f>S218*H218</f>
        <v>0</v>
      </c>
      <c r="AR218" s="157" t="s">
        <v>348</v>
      </c>
      <c r="AT218" s="157" t="s">
        <v>274</v>
      </c>
      <c r="AU218" s="157" t="s">
        <v>82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502</v>
      </c>
    </row>
    <row r="219" spans="2:65" s="1" customFormat="1" ht="10.199999999999999">
      <c r="B219" s="28"/>
      <c r="D219" s="159" t="s">
        <v>280</v>
      </c>
      <c r="F219" s="160" t="s">
        <v>503</v>
      </c>
      <c r="I219" s="119"/>
      <c r="L219" s="28"/>
      <c r="M219" s="161"/>
      <c r="T219" s="52"/>
      <c r="AT219" s="13" t="s">
        <v>280</v>
      </c>
      <c r="AU219" s="13" t="s">
        <v>82</v>
      </c>
    </row>
    <row r="220" spans="2:65" s="1" customFormat="1" ht="24.15" customHeight="1">
      <c r="B220" s="28"/>
      <c r="C220" s="146" t="s">
        <v>457</v>
      </c>
      <c r="D220" s="146" t="s">
        <v>274</v>
      </c>
      <c r="E220" s="147" t="s">
        <v>505</v>
      </c>
      <c r="F220" s="148" t="s">
        <v>506</v>
      </c>
      <c r="G220" s="149" t="s">
        <v>277</v>
      </c>
      <c r="H220" s="150">
        <v>41</v>
      </c>
      <c r="I220" s="151"/>
      <c r="J220" s="152">
        <f>ROUND(I220*H220,2)</f>
        <v>0</v>
      </c>
      <c r="K220" s="153"/>
      <c r="L220" s="28"/>
      <c r="M220" s="154" t="s">
        <v>1</v>
      </c>
      <c r="N220" s="115" t="s">
        <v>38</v>
      </c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AR220" s="157" t="s">
        <v>348</v>
      </c>
      <c r="AT220" s="157" t="s">
        <v>274</v>
      </c>
      <c r="AU220" s="157" t="s">
        <v>82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507</v>
      </c>
    </row>
    <row r="221" spans="2:65" s="1" customFormat="1" ht="19.2">
      <c r="B221" s="28"/>
      <c r="D221" s="159" t="s">
        <v>280</v>
      </c>
      <c r="F221" s="160" t="s">
        <v>508</v>
      </c>
      <c r="I221" s="119"/>
      <c r="L221" s="28"/>
      <c r="M221" s="161"/>
      <c r="T221" s="52"/>
      <c r="AT221" s="13" t="s">
        <v>280</v>
      </c>
      <c r="AU221" s="13" t="s">
        <v>82</v>
      </c>
    </row>
    <row r="222" spans="2:65" s="11" customFormat="1" ht="22.8" customHeight="1">
      <c r="B222" s="134"/>
      <c r="D222" s="135" t="s">
        <v>72</v>
      </c>
      <c r="E222" s="144" t="s">
        <v>509</v>
      </c>
      <c r="F222" s="144" t="s">
        <v>510</v>
      </c>
      <c r="I222" s="137"/>
      <c r="J222" s="145">
        <f>BK222</f>
        <v>0</v>
      </c>
      <c r="L222" s="134"/>
      <c r="M222" s="139"/>
      <c r="P222" s="140">
        <f>SUM(P223:P236)</f>
        <v>0</v>
      </c>
      <c r="R222" s="140">
        <f>SUM(R223:R236)</f>
        <v>3.1710000000000002E-2</v>
      </c>
      <c r="T222" s="141">
        <f>SUM(T223:T236)</f>
        <v>0.26895000000000002</v>
      </c>
      <c r="AR222" s="135" t="s">
        <v>82</v>
      </c>
      <c r="AT222" s="142" t="s">
        <v>72</v>
      </c>
      <c r="AU222" s="142" t="s">
        <v>80</v>
      </c>
      <c r="AY222" s="135" t="s">
        <v>271</v>
      </c>
      <c r="BK222" s="143">
        <f>SUM(BK223:BK236)</f>
        <v>0</v>
      </c>
    </row>
    <row r="223" spans="2:65" s="1" customFormat="1" ht="16.5" customHeight="1">
      <c r="B223" s="28"/>
      <c r="C223" s="146" t="s">
        <v>461</v>
      </c>
      <c r="D223" s="146" t="s">
        <v>274</v>
      </c>
      <c r="E223" s="147" t="s">
        <v>512</v>
      </c>
      <c r="F223" s="148" t="s">
        <v>513</v>
      </c>
      <c r="G223" s="149" t="s">
        <v>277</v>
      </c>
      <c r="H223" s="150">
        <v>1.5</v>
      </c>
      <c r="I223" s="151"/>
      <c r="J223" s="152">
        <f>ROUND(I223*H223,2)</f>
        <v>0</v>
      </c>
      <c r="K223" s="153"/>
      <c r="L223" s="28"/>
      <c r="M223" s="154" t="s">
        <v>1</v>
      </c>
      <c r="N223" s="115" t="s">
        <v>38</v>
      </c>
      <c r="P223" s="155">
        <f>O223*H223</f>
        <v>0</v>
      </c>
      <c r="Q223" s="155">
        <v>2.9999999999999997E-4</v>
      </c>
      <c r="R223" s="155">
        <f>Q223*H223</f>
        <v>4.4999999999999999E-4</v>
      </c>
      <c r="S223" s="155">
        <v>0</v>
      </c>
      <c r="T223" s="156">
        <f>S223*H223</f>
        <v>0</v>
      </c>
      <c r="AR223" s="157" t="s">
        <v>348</v>
      </c>
      <c r="AT223" s="157" t="s">
        <v>274</v>
      </c>
      <c r="AU223" s="157" t="s">
        <v>82</v>
      </c>
      <c r="AY223" s="13" t="s">
        <v>271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3" t="s">
        <v>80</v>
      </c>
      <c r="BK223" s="158">
        <f>ROUND(I223*H223,2)</f>
        <v>0</v>
      </c>
      <c r="BL223" s="13" t="s">
        <v>348</v>
      </c>
      <c r="BM223" s="157" t="s">
        <v>514</v>
      </c>
    </row>
    <row r="224" spans="2:65" s="1" customFormat="1" ht="19.2">
      <c r="B224" s="28"/>
      <c r="D224" s="159" t="s">
        <v>280</v>
      </c>
      <c r="F224" s="160" t="s">
        <v>515</v>
      </c>
      <c r="I224" s="119"/>
      <c r="L224" s="28"/>
      <c r="M224" s="161"/>
      <c r="T224" s="52"/>
      <c r="AT224" s="13" t="s">
        <v>280</v>
      </c>
      <c r="AU224" s="13" t="s">
        <v>82</v>
      </c>
    </row>
    <row r="225" spans="2:65" s="1" customFormat="1" ht="24.15" customHeight="1">
      <c r="B225" s="28"/>
      <c r="C225" s="146" t="s">
        <v>466</v>
      </c>
      <c r="D225" s="146" t="s">
        <v>274</v>
      </c>
      <c r="E225" s="147" t="s">
        <v>517</v>
      </c>
      <c r="F225" s="148" t="s">
        <v>518</v>
      </c>
      <c r="G225" s="149" t="s">
        <v>277</v>
      </c>
      <c r="H225" s="150">
        <v>3.3</v>
      </c>
      <c r="I225" s="151"/>
      <c r="J225" s="152">
        <f>ROUND(I225*H225,2)</f>
        <v>0</v>
      </c>
      <c r="K225" s="153"/>
      <c r="L225" s="28"/>
      <c r="M225" s="154" t="s">
        <v>1</v>
      </c>
      <c r="N225" s="115" t="s">
        <v>38</v>
      </c>
      <c r="P225" s="155">
        <f>O225*H225</f>
        <v>0</v>
      </c>
      <c r="Q225" s="155">
        <v>0</v>
      </c>
      <c r="R225" s="155">
        <f>Q225*H225</f>
        <v>0</v>
      </c>
      <c r="S225" s="155">
        <v>8.1500000000000003E-2</v>
      </c>
      <c r="T225" s="156">
        <f>S225*H225</f>
        <v>0.26895000000000002</v>
      </c>
      <c r="AR225" s="157" t="s">
        <v>348</v>
      </c>
      <c r="AT225" s="157" t="s">
        <v>274</v>
      </c>
      <c r="AU225" s="157" t="s">
        <v>82</v>
      </c>
      <c r="AY225" s="13" t="s">
        <v>271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3" t="s">
        <v>80</v>
      </c>
      <c r="BK225" s="158">
        <f>ROUND(I225*H225,2)</f>
        <v>0</v>
      </c>
      <c r="BL225" s="13" t="s">
        <v>348</v>
      </c>
      <c r="BM225" s="157" t="s">
        <v>519</v>
      </c>
    </row>
    <row r="226" spans="2:65" s="1" customFormat="1" ht="10.199999999999999">
      <c r="B226" s="28"/>
      <c r="D226" s="159" t="s">
        <v>280</v>
      </c>
      <c r="F226" s="160" t="s">
        <v>520</v>
      </c>
      <c r="I226" s="119"/>
      <c r="L226" s="28"/>
      <c r="M226" s="161"/>
      <c r="T226" s="52"/>
      <c r="AT226" s="13" t="s">
        <v>280</v>
      </c>
      <c r="AU226" s="13" t="s">
        <v>82</v>
      </c>
    </row>
    <row r="227" spans="2:65" s="1" customFormat="1" ht="33" customHeight="1">
      <c r="B227" s="28"/>
      <c r="C227" s="146" t="s">
        <v>471</v>
      </c>
      <c r="D227" s="146" t="s">
        <v>274</v>
      </c>
      <c r="E227" s="147" t="s">
        <v>522</v>
      </c>
      <c r="F227" s="148" t="s">
        <v>523</v>
      </c>
      <c r="G227" s="149" t="s">
        <v>277</v>
      </c>
      <c r="H227" s="150">
        <v>1.5</v>
      </c>
      <c r="I227" s="151"/>
      <c r="J227" s="152">
        <f>ROUND(I227*H227,2)</f>
        <v>0</v>
      </c>
      <c r="K227" s="153"/>
      <c r="L227" s="28"/>
      <c r="M227" s="154" t="s">
        <v>1</v>
      </c>
      <c r="N227" s="115" t="s">
        <v>38</v>
      </c>
      <c r="P227" s="155">
        <f>O227*H227</f>
        <v>0</v>
      </c>
      <c r="Q227" s="155">
        <v>5.4799999999999996E-3</v>
      </c>
      <c r="R227" s="155">
        <f>Q227*H227</f>
        <v>8.2199999999999999E-3</v>
      </c>
      <c r="S227" s="155">
        <v>0</v>
      </c>
      <c r="T227" s="156">
        <f>S227*H227</f>
        <v>0</v>
      </c>
      <c r="AR227" s="157" t="s">
        <v>348</v>
      </c>
      <c r="AT227" s="157" t="s">
        <v>274</v>
      </c>
      <c r="AU227" s="157" t="s">
        <v>82</v>
      </c>
      <c r="AY227" s="13" t="s">
        <v>271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3" t="s">
        <v>80</v>
      </c>
      <c r="BK227" s="158">
        <f>ROUND(I227*H227,2)</f>
        <v>0</v>
      </c>
      <c r="BL227" s="13" t="s">
        <v>348</v>
      </c>
      <c r="BM227" s="157" t="s">
        <v>524</v>
      </c>
    </row>
    <row r="228" spans="2:65" s="1" customFormat="1" ht="19.2">
      <c r="B228" s="28"/>
      <c r="D228" s="159" t="s">
        <v>280</v>
      </c>
      <c r="F228" s="160" t="s">
        <v>525</v>
      </c>
      <c r="I228" s="119"/>
      <c r="L228" s="28"/>
      <c r="M228" s="161"/>
      <c r="T228" s="52"/>
      <c r="AT228" s="13" t="s">
        <v>280</v>
      </c>
      <c r="AU228" s="13" t="s">
        <v>82</v>
      </c>
    </row>
    <row r="229" spans="2:65" s="1" customFormat="1" ht="33" customHeight="1">
      <c r="B229" s="28"/>
      <c r="C229" s="162" t="s">
        <v>476</v>
      </c>
      <c r="D229" s="162" t="s">
        <v>335</v>
      </c>
      <c r="E229" s="163" t="s">
        <v>527</v>
      </c>
      <c r="F229" s="164" t="s">
        <v>528</v>
      </c>
      <c r="G229" s="165" t="s">
        <v>277</v>
      </c>
      <c r="H229" s="166">
        <v>1.8</v>
      </c>
      <c r="I229" s="167"/>
      <c r="J229" s="168">
        <f>ROUND(I229*H229,2)</f>
        <v>0</v>
      </c>
      <c r="K229" s="169"/>
      <c r="L229" s="170"/>
      <c r="M229" s="171" t="s">
        <v>1</v>
      </c>
      <c r="N229" s="172" t="s">
        <v>38</v>
      </c>
      <c r="P229" s="155">
        <f>O229*H229</f>
        <v>0</v>
      </c>
      <c r="Q229" s="155">
        <v>1.2800000000000001E-2</v>
      </c>
      <c r="R229" s="155">
        <f>Q229*H229</f>
        <v>2.3040000000000001E-2</v>
      </c>
      <c r="S229" s="155">
        <v>0</v>
      </c>
      <c r="T229" s="156">
        <f>S229*H229</f>
        <v>0</v>
      </c>
      <c r="AR229" s="157" t="s">
        <v>373</v>
      </c>
      <c r="AT229" s="157" t="s">
        <v>335</v>
      </c>
      <c r="AU229" s="157" t="s">
        <v>82</v>
      </c>
      <c r="AY229" s="13" t="s">
        <v>271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3" t="s">
        <v>80</v>
      </c>
      <c r="BK229" s="158">
        <f>ROUND(I229*H229,2)</f>
        <v>0</v>
      </c>
      <c r="BL229" s="13" t="s">
        <v>348</v>
      </c>
      <c r="BM229" s="157" t="s">
        <v>529</v>
      </c>
    </row>
    <row r="230" spans="2:65" s="1" customFormat="1" ht="19.2">
      <c r="B230" s="28"/>
      <c r="D230" s="159" t="s">
        <v>280</v>
      </c>
      <c r="F230" s="160" t="s">
        <v>528</v>
      </c>
      <c r="I230" s="119"/>
      <c r="L230" s="28"/>
      <c r="M230" s="161"/>
      <c r="T230" s="52"/>
      <c r="AT230" s="13" t="s">
        <v>280</v>
      </c>
      <c r="AU230" s="13" t="s">
        <v>82</v>
      </c>
    </row>
    <row r="231" spans="2:65" s="1" customFormat="1" ht="37.799999999999997" customHeight="1">
      <c r="B231" s="28"/>
      <c r="C231" s="146" t="s">
        <v>480</v>
      </c>
      <c r="D231" s="146" t="s">
        <v>274</v>
      </c>
      <c r="E231" s="147" t="s">
        <v>531</v>
      </c>
      <c r="F231" s="148" t="s">
        <v>532</v>
      </c>
      <c r="G231" s="149" t="s">
        <v>277</v>
      </c>
      <c r="H231" s="150">
        <v>1.5</v>
      </c>
      <c r="I231" s="151"/>
      <c r="J231" s="152">
        <f>ROUND(I231*H231,2)</f>
        <v>0</v>
      </c>
      <c r="K231" s="153"/>
      <c r="L231" s="28"/>
      <c r="M231" s="154" t="s">
        <v>1</v>
      </c>
      <c r="N231" s="115" t="s">
        <v>38</v>
      </c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AR231" s="157" t="s">
        <v>348</v>
      </c>
      <c r="AT231" s="157" t="s">
        <v>274</v>
      </c>
      <c r="AU231" s="157" t="s">
        <v>82</v>
      </c>
      <c r="AY231" s="13" t="s">
        <v>271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3" t="s">
        <v>80</v>
      </c>
      <c r="BK231" s="158">
        <f>ROUND(I231*H231,2)</f>
        <v>0</v>
      </c>
      <c r="BL231" s="13" t="s">
        <v>348</v>
      </c>
      <c r="BM231" s="157" t="s">
        <v>533</v>
      </c>
    </row>
    <row r="232" spans="2:65" s="1" customFormat="1" ht="28.8">
      <c r="B232" s="28"/>
      <c r="D232" s="159" t="s">
        <v>280</v>
      </c>
      <c r="F232" s="160" t="s">
        <v>534</v>
      </c>
      <c r="I232" s="119"/>
      <c r="L232" s="28"/>
      <c r="M232" s="161"/>
      <c r="T232" s="52"/>
      <c r="AT232" s="13" t="s">
        <v>280</v>
      </c>
      <c r="AU232" s="13" t="s">
        <v>82</v>
      </c>
    </row>
    <row r="233" spans="2:65" s="1" customFormat="1" ht="16.5" customHeight="1">
      <c r="B233" s="28"/>
      <c r="C233" s="146" t="s">
        <v>485</v>
      </c>
      <c r="D233" s="146" t="s">
        <v>274</v>
      </c>
      <c r="E233" s="147" t="s">
        <v>536</v>
      </c>
      <c r="F233" s="148" t="s">
        <v>537</v>
      </c>
      <c r="G233" s="149" t="s">
        <v>277</v>
      </c>
      <c r="H233" s="150">
        <v>3.3</v>
      </c>
      <c r="I233" s="151"/>
      <c r="J233" s="152">
        <f>ROUND(I233*H233,2)</f>
        <v>0</v>
      </c>
      <c r="K233" s="153"/>
      <c r="L233" s="28"/>
      <c r="M233" s="154" t="s">
        <v>1</v>
      </c>
      <c r="N233" s="115" t="s">
        <v>38</v>
      </c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AR233" s="157" t="s">
        <v>306</v>
      </c>
      <c r="AT233" s="157" t="s">
        <v>274</v>
      </c>
      <c r="AU233" s="157" t="s">
        <v>82</v>
      </c>
      <c r="AY233" s="13" t="s">
        <v>271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3" t="s">
        <v>80</v>
      </c>
      <c r="BK233" s="158">
        <f>ROUND(I233*H233,2)</f>
        <v>0</v>
      </c>
      <c r="BL233" s="13" t="s">
        <v>306</v>
      </c>
      <c r="BM233" s="157" t="s">
        <v>538</v>
      </c>
    </row>
    <row r="234" spans="2:65" s="1" customFormat="1" ht="10.199999999999999">
      <c r="B234" s="28"/>
      <c r="D234" s="159" t="s">
        <v>280</v>
      </c>
      <c r="F234" s="160" t="s">
        <v>537</v>
      </c>
      <c r="I234" s="119"/>
      <c r="L234" s="28"/>
      <c r="M234" s="161"/>
      <c r="T234" s="52"/>
      <c r="AT234" s="13" t="s">
        <v>280</v>
      </c>
      <c r="AU234" s="13" t="s">
        <v>82</v>
      </c>
    </row>
    <row r="235" spans="2:65" s="1" customFormat="1" ht="16.5" customHeight="1">
      <c r="B235" s="28"/>
      <c r="C235" s="146" t="s">
        <v>490</v>
      </c>
      <c r="D235" s="146" t="s">
        <v>274</v>
      </c>
      <c r="E235" s="147" t="s">
        <v>616</v>
      </c>
      <c r="F235" s="148" t="s">
        <v>617</v>
      </c>
      <c r="G235" s="149" t="s">
        <v>301</v>
      </c>
      <c r="H235" s="150">
        <v>1</v>
      </c>
      <c r="I235" s="151"/>
      <c r="J235" s="152">
        <f>ROUND(I235*H235,2)</f>
        <v>0</v>
      </c>
      <c r="K235" s="153"/>
      <c r="L235" s="28"/>
      <c r="M235" s="154" t="s">
        <v>1</v>
      </c>
      <c r="N235" s="115" t="s">
        <v>38</v>
      </c>
      <c r="P235" s="155">
        <f>O235*H235</f>
        <v>0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AR235" s="157" t="s">
        <v>306</v>
      </c>
      <c r="AT235" s="157" t="s">
        <v>274</v>
      </c>
      <c r="AU235" s="157" t="s">
        <v>82</v>
      </c>
      <c r="AY235" s="13" t="s">
        <v>271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3" t="s">
        <v>80</v>
      </c>
      <c r="BK235" s="158">
        <f>ROUND(I235*H235,2)</f>
        <v>0</v>
      </c>
      <c r="BL235" s="13" t="s">
        <v>306</v>
      </c>
      <c r="BM235" s="157" t="s">
        <v>618</v>
      </c>
    </row>
    <row r="236" spans="2:65" s="1" customFormat="1" ht="10.199999999999999">
      <c r="B236" s="28"/>
      <c r="D236" s="159" t="s">
        <v>280</v>
      </c>
      <c r="F236" s="160" t="s">
        <v>617</v>
      </c>
      <c r="I236" s="119"/>
      <c r="L236" s="28"/>
      <c r="M236" s="161"/>
      <c r="T236" s="52"/>
      <c r="AT236" s="13" t="s">
        <v>280</v>
      </c>
      <c r="AU236" s="13" t="s">
        <v>82</v>
      </c>
    </row>
    <row r="237" spans="2:65" s="11" customFormat="1" ht="22.8" customHeight="1">
      <c r="B237" s="134"/>
      <c r="D237" s="135" t="s">
        <v>72</v>
      </c>
      <c r="E237" s="144" t="s">
        <v>539</v>
      </c>
      <c r="F237" s="144" t="s">
        <v>540</v>
      </c>
      <c r="I237" s="137"/>
      <c r="J237" s="145">
        <f>BK237</f>
        <v>0</v>
      </c>
      <c r="L237" s="134"/>
      <c r="M237" s="139"/>
      <c r="P237" s="140">
        <f>SUM(P238:P253)</f>
        <v>0</v>
      </c>
      <c r="R237" s="140">
        <f>SUM(R238:R253)</f>
        <v>1.0859999999999998E-2</v>
      </c>
      <c r="T237" s="141">
        <f>SUM(T238:T253)</f>
        <v>0</v>
      </c>
      <c r="AR237" s="135" t="s">
        <v>82</v>
      </c>
      <c r="AT237" s="142" t="s">
        <v>72</v>
      </c>
      <c r="AU237" s="142" t="s">
        <v>80</v>
      </c>
      <c r="AY237" s="135" t="s">
        <v>271</v>
      </c>
      <c r="BK237" s="143">
        <f>SUM(BK238:BK253)</f>
        <v>0</v>
      </c>
    </row>
    <row r="238" spans="2:65" s="1" customFormat="1" ht="33" customHeight="1">
      <c r="B238" s="28"/>
      <c r="C238" s="146" t="s">
        <v>494</v>
      </c>
      <c r="D238" s="146" t="s">
        <v>274</v>
      </c>
      <c r="E238" s="147" t="s">
        <v>542</v>
      </c>
      <c r="F238" s="148" t="s">
        <v>543</v>
      </c>
      <c r="G238" s="149" t="s">
        <v>277</v>
      </c>
      <c r="H238" s="150">
        <v>10</v>
      </c>
      <c r="I238" s="151"/>
      <c r="J238" s="152">
        <f>ROUND(I238*H238,2)</f>
        <v>0</v>
      </c>
      <c r="K238" s="153"/>
      <c r="L238" s="28"/>
      <c r="M238" s="154" t="s">
        <v>1</v>
      </c>
      <c r="N238" s="115" t="s">
        <v>38</v>
      </c>
      <c r="P238" s="155">
        <f>O238*H238</f>
        <v>0</v>
      </c>
      <c r="Q238" s="155">
        <v>2.3000000000000001E-4</v>
      </c>
      <c r="R238" s="155">
        <f>Q238*H238</f>
        <v>2.3E-3</v>
      </c>
      <c r="S238" s="155">
        <v>0</v>
      </c>
      <c r="T238" s="156">
        <f>S238*H238</f>
        <v>0</v>
      </c>
      <c r="AR238" s="157" t="s">
        <v>348</v>
      </c>
      <c r="AT238" s="157" t="s">
        <v>274</v>
      </c>
      <c r="AU238" s="157" t="s">
        <v>82</v>
      </c>
      <c r="AY238" s="13" t="s">
        <v>271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3" t="s">
        <v>80</v>
      </c>
      <c r="BK238" s="158">
        <f>ROUND(I238*H238,2)</f>
        <v>0</v>
      </c>
      <c r="BL238" s="13" t="s">
        <v>348</v>
      </c>
      <c r="BM238" s="157" t="s">
        <v>544</v>
      </c>
    </row>
    <row r="239" spans="2:65" s="1" customFormat="1" ht="19.2">
      <c r="B239" s="28"/>
      <c r="D239" s="159" t="s">
        <v>280</v>
      </c>
      <c r="F239" s="160" t="s">
        <v>545</v>
      </c>
      <c r="I239" s="119"/>
      <c r="L239" s="28"/>
      <c r="M239" s="161"/>
      <c r="T239" s="52"/>
      <c r="AT239" s="13" t="s">
        <v>280</v>
      </c>
      <c r="AU239" s="13" t="s">
        <v>82</v>
      </c>
    </row>
    <row r="240" spans="2:65" s="1" customFormat="1" ht="24.15" customHeight="1">
      <c r="B240" s="28"/>
      <c r="C240" s="146" t="s">
        <v>499</v>
      </c>
      <c r="D240" s="146" t="s">
        <v>274</v>
      </c>
      <c r="E240" s="147" t="s">
        <v>547</v>
      </c>
      <c r="F240" s="148" t="s">
        <v>548</v>
      </c>
      <c r="G240" s="149" t="s">
        <v>277</v>
      </c>
      <c r="H240" s="150">
        <v>10</v>
      </c>
      <c r="I240" s="151"/>
      <c r="J240" s="152">
        <f>ROUND(I240*H240,2)</f>
        <v>0</v>
      </c>
      <c r="K240" s="153"/>
      <c r="L240" s="28"/>
      <c r="M240" s="154" t="s">
        <v>1</v>
      </c>
      <c r="N240" s="115" t="s">
        <v>38</v>
      </c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AR240" s="157" t="s">
        <v>348</v>
      </c>
      <c r="AT240" s="157" t="s">
        <v>274</v>
      </c>
      <c r="AU240" s="157" t="s">
        <v>82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549</v>
      </c>
    </row>
    <row r="241" spans="2:65" s="1" customFormat="1" ht="19.2">
      <c r="B241" s="28"/>
      <c r="D241" s="159" t="s">
        <v>280</v>
      </c>
      <c r="F241" s="160" t="s">
        <v>550</v>
      </c>
      <c r="I241" s="119"/>
      <c r="L241" s="28"/>
      <c r="M241" s="161"/>
      <c r="T241" s="52"/>
      <c r="AT241" s="13" t="s">
        <v>280</v>
      </c>
      <c r="AU241" s="13" t="s">
        <v>82</v>
      </c>
    </row>
    <row r="242" spans="2:65" s="1" customFormat="1" ht="24.15" customHeight="1">
      <c r="B242" s="28"/>
      <c r="C242" s="146" t="s">
        <v>504</v>
      </c>
      <c r="D242" s="146" t="s">
        <v>274</v>
      </c>
      <c r="E242" s="147" t="s">
        <v>552</v>
      </c>
      <c r="F242" s="148" t="s">
        <v>553</v>
      </c>
      <c r="G242" s="149" t="s">
        <v>412</v>
      </c>
      <c r="H242" s="150">
        <v>13</v>
      </c>
      <c r="I242" s="151"/>
      <c r="J242" s="152">
        <f>ROUND(I242*H242,2)</f>
        <v>0</v>
      </c>
      <c r="K242" s="153"/>
      <c r="L242" s="28"/>
      <c r="M242" s="154" t="s">
        <v>1</v>
      </c>
      <c r="N242" s="115" t="s">
        <v>38</v>
      </c>
      <c r="P242" s="155">
        <f>O242*H242</f>
        <v>0</v>
      </c>
      <c r="Q242" s="155">
        <v>2.0000000000000002E-5</v>
      </c>
      <c r="R242" s="155">
        <f>Q242*H242</f>
        <v>2.6000000000000003E-4</v>
      </c>
      <c r="S242" s="155">
        <v>0</v>
      </c>
      <c r="T242" s="156">
        <f>S242*H242</f>
        <v>0</v>
      </c>
      <c r="AR242" s="157" t="s">
        <v>348</v>
      </c>
      <c r="AT242" s="157" t="s">
        <v>274</v>
      </c>
      <c r="AU242" s="157" t="s">
        <v>82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348</v>
      </c>
      <c r="BM242" s="157" t="s">
        <v>554</v>
      </c>
    </row>
    <row r="243" spans="2:65" s="1" customFormat="1" ht="28.8">
      <c r="B243" s="28"/>
      <c r="D243" s="159" t="s">
        <v>280</v>
      </c>
      <c r="F243" s="160" t="s">
        <v>555</v>
      </c>
      <c r="I243" s="119"/>
      <c r="L243" s="28"/>
      <c r="M243" s="161"/>
      <c r="T243" s="52"/>
      <c r="AT243" s="13" t="s">
        <v>280</v>
      </c>
      <c r="AU243" s="13" t="s">
        <v>82</v>
      </c>
    </row>
    <row r="244" spans="2:65" s="1" customFormat="1" ht="24.15" customHeight="1">
      <c r="B244" s="28"/>
      <c r="C244" s="146" t="s">
        <v>511</v>
      </c>
      <c r="D244" s="146" t="s">
        <v>274</v>
      </c>
      <c r="E244" s="147" t="s">
        <v>557</v>
      </c>
      <c r="F244" s="148" t="s">
        <v>558</v>
      </c>
      <c r="G244" s="149" t="s">
        <v>277</v>
      </c>
      <c r="H244" s="150">
        <v>10</v>
      </c>
      <c r="I244" s="151"/>
      <c r="J244" s="152">
        <f>ROUND(I244*H244,2)</f>
        <v>0</v>
      </c>
      <c r="K244" s="153"/>
      <c r="L244" s="28"/>
      <c r="M244" s="154" t="s">
        <v>1</v>
      </c>
      <c r="N244" s="115" t="s">
        <v>38</v>
      </c>
      <c r="P244" s="155">
        <f>O244*H244</f>
        <v>0</v>
      </c>
      <c r="Q244" s="155">
        <v>4.0999999999999999E-4</v>
      </c>
      <c r="R244" s="155">
        <f>Q244*H244</f>
        <v>4.0999999999999995E-3</v>
      </c>
      <c r="S244" s="155">
        <v>0</v>
      </c>
      <c r="T244" s="156">
        <f>S244*H244</f>
        <v>0</v>
      </c>
      <c r="AR244" s="157" t="s">
        <v>348</v>
      </c>
      <c r="AT244" s="157" t="s">
        <v>274</v>
      </c>
      <c r="AU244" s="157" t="s">
        <v>82</v>
      </c>
      <c r="AY244" s="13" t="s">
        <v>271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3" t="s">
        <v>80</v>
      </c>
      <c r="BK244" s="158">
        <f>ROUND(I244*H244,2)</f>
        <v>0</v>
      </c>
      <c r="BL244" s="13" t="s">
        <v>348</v>
      </c>
      <c r="BM244" s="157" t="s">
        <v>559</v>
      </c>
    </row>
    <row r="245" spans="2:65" s="1" customFormat="1" ht="19.2">
      <c r="B245" s="28"/>
      <c r="D245" s="159" t="s">
        <v>280</v>
      </c>
      <c r="F245" s="160" t="s">
        <v>560</v>
      </c>
      <c r="I245" s="119"/>
      <c r="L245" s="28"/>
      <c r="M245" s="161"/>
      <c r="T245" s="52"/>
      <c r="AT245" s="13" t="s">
        <v>280</v>
      </c>
      <c r="AU245" s="13" t="s">
        <v>82</v>
      </c>
    </row>
    <row r="246" spans="2:65" s="1" customFormat="1" ht="24.15" customHeight="1">
      <c r="B246" s="28"/>
      <c r="C246" s="146" t="s">
        <v>516</v>
      </c>
      <c r="D246" s="146" t="s">
        <v>274</v>
      </c>
      <c r="E246" s="147" t="s">
        <v>562</v>
      </c>
      <c r="F246" s="148" t="s">
        <v>563</v>
      </c>
      <c r="G246" s="149" t="s">
        <v>277</v>
      </c>
      <c r="H246" s="150">
        <v>10</v>
      </c>
      <c r="I246" s="151"/>
      <c r="J246" s="152">
        <f>ROUND(I246*H246,2)</f>
        <v>0</v>
      </c>
      <c r="K246" s="153"/>
      <c r="L246" s="28"/>
      <c r="M246" s="154" t="s">
        <v>1</v>
      </c>
      <c r="N246" s="115" t="s">
        <v>38</v>
      </c>
      <c r="P246" s="155">
        <f>O246*H246</f>
        <v>0</v>
      </c>
      <c r="Q246" s="155">
        <v>2.9E-4</v>
      </c>
      <c r="R246" s="155">
        <f>Q246*H246</f>
        <v>2.8999999999999998E-3</v>
      </c>
      <c r="S246" s="155">
        <v>0</v>
      </c>
      <c r="T246" s="156">
        <f>S246*H246</f>
        <v>0</v>
      </c>
      <c r="AR246" s="157" t="s">
        <v>348</v>
      </c>
      <c r="AT246" s="157" t="s">
        <v>274</v>
      </c>
      <c r="AU246" s="157" t="s">
        <v>82</v>
      </c>
      <c r="AY246" s="13" t="s">
        <v>271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3" t="s">
        <v>80</v>
      </c>
      <c r="BK246" s="158">
        <f>ROUND(I246*H246,2)</f>
        <v>0</v>
      </c>
      <c r="BL246" s="13" t="s">
        <v>348</v>
      </c>
      <c r="BM246" s="157" t="s">
        <v>564</v>
      </c>
    </row>
    <row r="247" spans="2:65" s="1" customFormat="1" ht="19.2">
      <c r="B247" s="28"/>
      <c r="D247" s="159" t="s">
        <v>280</v>
      </c>
      <c r="F247" s="160" t="s">
        <v>565</v>
      </c>
      <c r="I247" s="119"/>
      <c r="L247" s="28"/>
      <c r="M247" s="161"/>
      <c r="T247" s="52"/>
      <c r="AT247" s="13" t="s">
        <v>280</v>
      </c>
      <c r="AU247" s="13" t="s">
        <v>82</v>
      </c>
    </row>
    <row r="248" spans="2:65" s="1" customFormat="1" ht="24.15" customHeight="1">
      <c r="B248" s="28"/>
      <c r="C248" s="146" t="s">
        <v>521</v>
      </c>
      <c r="D248" s="146" t="s">
        <v>274</v>
      </c>
      <c r="E248" s="147" t="s">
        <v>567</v>
      </c>
      <c r="F248" s="148" t="s">
        <v>568</v>
      </c>
      <c r="G248" s="149" t="s">
        <v>412</v>
      </c>
      <c r="H248" s="150">
        <v>13</v>
      </c>
      <c r="I248" s="151"/>
      <c r="J248" s="152">
        <f>ROUND(I248*H248,2)</f>
        <v>0</v>
      </c>
      <c r="K248" s="153"/>
      <c r="L248" s="28"/>
      <c r="M248" s="154" t="s">
        <v>1</v>
      </c>
      <c r="N248" s="115" t="s">
        <v>38</v>
      </c>
      <c r="P248" s="155">
        <f>O248*H248</f>
        <v>0</v>
      </c>
      <c r="Q248" s="155">
        <v>4.0000000000000003E-5</v>
      </c>
      <c r="R248" s="155">
        <f>Q248*H248</f>
        <v>5.2000000000000006E-4</v>
      </c>
      <c r="S248" s="155">
        <v>0</v>
      </c>
      <c r="T248" s="156">
        <f>S248*H248</f>
        <v>0</v>
      </c>
      <c r="AR248" s="157" t="s">
        <v>348</v>
      </c>
      <c r="AT248" s="157" t="s">
        <v>274</v>
      </c>
      <c r="AU248" s="157" t="s">
        <v>82</v>
      </c>
      <c r="AY248" s="13" t="s">
        <v>271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3" t="s">
        <v>80</v>
      </c>
      <c r="BK248" s="158">
        <f>ROUND(I248*H248,2)</f>
        <v>0</v>
      </c>
      <c r="BL248" s="13" t="s">
        <v>348</v>
      </c>
      <c r="BM248" s="157" t="s">
        <v>569</v>
      </c>
    </row>
    <row r="249" spans="2:65" s="1" customFormat="1" ht="19.2">
      <c r="B249" s="28"/>
      <c r="D249" s="159" t="s">
        <v>280</v>
      </c>
      <c r="F249" s="160" t="s">
        <v>570</v>
      </c>
      <c r="I249" s="119"/>
      <c r="L249" s="28"/>
      <c r="M249" s="161"/>
      <c r="T249" s="52"/>
      <c r="AT249" s="13" t="s">
        <v>280</v>
      </c>
      <c r="AU249" s="13" t="s">
        <v>82</v>
      </c>
    </row>
    <row r="250" spans="2:65" s="1" customFormat="1" ht="21.75" customHeight="1">
      <c r="B250" s="28"/>
      <c r="C250" s="146" t="s">
        <v>526</v>
      </c>
      <c r="D250" s="146" t="s">
        <v>274</v>
      </c>
      <c r="E250" s="147" t="s">
        <v>572</v>
      </c>
      <c r="F250" s="148" t="s">
        <v>573</v>
      </c>
      <c r="G250" s="149" t="s">
        <v>412</v>
      </c>
      <c r="H250" s="150">
        <v>13</v>
      </c>
      <c r="I250" s="151"/>
      <c r="J250" s="152">
        <f>ROUND(I250*H250,2)</f>
        <v>0</v>
      </c>
      <c r="K250" s="153"/>
      <c r="L250" s="28"/>
      <c r="M250" s="154" t="s">
        <v>1</v>
      </c>
      <c r="N250" s="115" t="s">
        <v>38</v>
      </c>
      <c r="P250" s="155">
        <f>O250*H250</f>
        <v>0</v>
      </c>
      <c r="Q250" s="155">
        <v>6.0000000000000002E-5</v>
      </c>
      <c r="R250" s="155">
        <f>Q250*H250</f>
        <v>7.7999999999999999E-4</v>
      </c>
      <c r="S250" s="155">
        <v>0</v>
      </c>
      <c r="T250" s="156">
        <f>S250*H250</f>
        <v>0</v>
      </c>
      <c r="AR250" s="157" t="s">
        <v>348</v>
      </c>
      <c r="AT250" s="157" t="s">
        <v>274</v>
      </c>
      <c r="AU250" s="157" t="s">
        <v>82</v>
      </c>
      <c r="AY250" s="13" t="s">
        <v>271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3" t="s">
        <v>80</v>
      </c>
      <c r="BK250" s="158">
        <f>ROUND(I250*H250,2)</f>
        <v>0</v>
      </c>
      <c r="BL250" s="13" t="s">
        <v>348</v>
      </c>
      <c r="BM250" s="157" t="s">
        <v>574</v>
      </c>
    </row>
    <row r="251" spans="2:65" s="1" customFormat="1" ht="19.2">
      <c r="B251" s="28"/>
      <c r="D251" s="159" t="s">
        <v>280</v>
      </c>
      <c r="F251" s="160" t="s">
        <v>575</v>
      </c>
      <c r="I251" s="119"/>
      <c r="L251" s="28"/>
      <c r="M251" s="161"/>
      <c r="T251" s="52"/>
      <c r="AT251" s="13" t="s">
        <v>280</v>
      </c>
      <c r="AU251" s="13" t="s">
        <v>82</v>
      </c>
    </row>
    <row r="252" spans="2:65" s="1" customFormat="1" ht="16.5" customHeight="1">
      <c r="B252" s="28"/>
      <c r="C252" s="146" t="s">
        <v>530</v>
      </c>
      <c r="D252" s="146" t="s">
        <v>274</v>
      </c>
      <c r="E252" s="147" t="s">
        <v>577</v>
      </c>
      <c r="F252" s="148" t="s">
        <v>578</v>
      </c>
      <c r="G252" s="149" t="s">
        <v>338</v>
      </c>
      <c r="H252" s="150">
        <v>1</v>
      </c>
      <c r="I252" s="151"/>
      <c r="J252" s="152">
        <f>ROUND(I252*H252,2)</f>
        <v>0</v>
      </c>
      <c r="K252" s="153"/>
      <c r="L252" s="28"/>
      <c r="M252" s="154" t="s">
        <v>1</v>
      </c>
      <c r="N252" s="115" t="s">
        <v>38</v>
      </c>
      <c r="P252" s="155">
        <f>O252*H252</f>
        <v>0</v>
      </c>
      <c r="Q252" s="155">
        <v>0</v>
      </c>
      <c r="R252" s="155">
        <f>Q252*H252</f>
        <v>0</v>
      </c>
      <c r="S252" s="155">
        <v>0</v>
      </c>
      <c r="T252" s="156">
        <f>S252*H252</f>
        <v>0</v>
      </c>
      <c r="AR252" s="157" t="s">
        <v>306</v>
      </c>
      <c r="AT252" s="157" t="s">
        <v>274</v>
      </c>
      <c r="AU252" s="157" t="s">
        <v>82</v>
      </c>
      <c r="AY252" s="13" t="s">
        <v>271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3" t="s">
        <v>80</v>
      </c>
      <c r="BK252" s="158">
        <f>ROUND(I252*H252,2)</f>
        <v>0</v>
      </c>
      <c r="BL252" s="13" t="s">
        <v>306</v>
      </c>
      <c r="BM252" s="157" t="s">
        <v>1484</v>
      </c>
    </row>
    <row r="253" spans="2:65" s="1" customFormat="1" ht="10.199999999999999">
      <c r="B253" s="28"/>
      <c r="D253" s="159" t="s">
        <v>280</v>
      </c>
      <c r="F253" s="160" t="s">
        <v>578</v>
      </c>
      <c r="I253" s="119"/>
      <c r="L253" s="28"/>
      <c r="M253" s="161"/>
      <c r="T253" s="52"/>
      <c r="AT253" s="13" t="s">
        <v>280</v>
      </c>
      <c r="AU253" s="13" t="s">
        <v>82</v>
      </c>
    </row>
    <row r="254" spans="2:65" s="11" customFormat="1" ht="22.8" customHeight="1">
      <c r="B254" s="134"/>
      <c r="D254" s="135" t="s">
        <v>72</v>
      </c>
      <c r="E254" s="144" t="s">
        <v>580</v>
      </c>
      <c r="F254" s="144" t="s">
        <v>581</v>
      </c>
      <c r="I254" s="137"/>
      <c r="J254" s="145">
        <f>BK254</f>
        <v>0</v>
      </c>
      <c r="L254" s="134"/>
      <c r="M254" s="139"/>
      <c r="P254" s="140">
        <f>SUM(P255:P270)</f>
        <v>0</v>
      </c>
      <c r="R254" s="140">
        <f>SUM(R255:R270)</f>
        <v>0.10300000000000001</v>
      </c>
      <c r="T254" s="141">
        <f>SUM(T255:T270)</f>
        <v>2.2009999999999998E-2</v>
      </c>
      <c r="AR254" s="135" t="s">
        <v>82</v>
      </c>
      <c r="AT254" s="142" t="s">
        <v>72</v>
      </c>
      <c r="AU254" s="142" t="s">
        <v>80</v>
      </c>
      <c r="AY254" s="135" t="s">
        <v>271</v>
      </c>
      <c r="BK254" s="143">
        <f>SUM(BK255:BK270)</f>
        <v>0</v>
      </c>
    </row>
    <row r="255" spans="2:65" s="1" customFormat="1" ht="24.15" customHeight="1">
      <c r="B255" s="28"/>
      <c r="C255" s="146" t="s">
        <v>535</v>
      </c>
      <c r="D255" s="146" t="s">
        <v>274</v>
      </c>
      <c r="E255" s="147" t="s">
        <v>582</v>
      </c>
      <c r="F255" s="148" t="s">
        <v>583</v>
      </c>
      <c r="G255" s="149" t="s">
        <v>277</v>
      </c>
      <c r="H255" s="150">
        <v>89</v>
      </c>
      <c r="I255" s="151"/>
      <c r="J255" s="152">
        <f>ROUND(I255*H255,2)</f>
        <v>0</v>
      </c>
      <c r="K255" s="153"/>
      <c r="L255" s="28"/>
      <c r="M255" s="154" t="s">
        <v>1</v>
      </c>
      <c r="N255" s="115" t="s">
        <v>38</v>
      </c>
      <c r="P255" s="155">
        <f>O255*H255</f>
        <v>0</v>
      </c>
      <c r="Q255" s="155">
        <v>0</v>
      </c>
      <c r="R255" s="155">
        <f>Q255*H255</f>
        <v>0</v>
      </c>
      <c r="S255" s="155">
        <v>0</v>
      </c>
      <c r="T255" s="156">
        <f>S255*H255</f>
        <v>0</v>
      </c>
      <c r="AR255" s="157" t="s">
        <v>348</v>
      </c>
      <c r="AT255" s="157" t="s">
        <v>274</v>
      </c>
      <c r="AU255" s="157" t="s">
        <v>82</v>
      </c>
      <c r="AY255" s="13" t="s">
        <v>271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3" t="s">
        <v>80</v>
      </c>
      <c r="BK255" s="158">
        <f>ROUND(I255*H255,2)</f>
        <v>0</v>
      </c>
      <c r="BL255" s="13" t="s">
        <v>348</v>
      </c>
      <c r="BM255" s="157" t="s">
        <v>584</v>
      </c>
    </row>
    <row r="256" spans="2:65" s="1" customFormat="1" ht="10.199999999999999">
      <c r="B256" s="28"/>
      <c r="D256" s="159" t="s">
        <v>280</v>
      </c>
      <c r="F256" s="160" t="s">
        <v>585</v>
      </c>
      <c r="I256" s="119"/>
      <c r="L256" s="28"/>
      <c r="M256" s="161"/>
      <c r="T256" s="52"/>
      <c r="AT256" s="13" t="s">
        <v>280</v>
      </c>
      <c r="AU256" s="13" t="s">
        <v>82</v>
      </c>
    </row>
    <row r="257" spans="2:65" s="1" customFormat="1" ht="16.5" customHeight="1">
      <c r="B257" s="28"/>
      <c r="C257" s="146" t="s">
        <v>541</v>
      </c>
      <c r="D257" s="146" t="s">
        <v>274</v>
      </c>
      <c r="E257" s="147" t="s">
        <v>587</v>
      </c>
      <c r="F257" s="148" t="s">
        <v>588</v>
      </c>
      <c r="G257" s="149" t="s">
        <v>277</v>
      </c>
      <c r="H257" s="150">
        <v>71</v>
      </c>
      <c r="I257" s="151"/>
      <c r="J257" s="152">
        <f>ROUND(I257*H257,2)</f>
        <v>0</v>
      </c>
      <c r="K257" s="153"/>
      <c r="L257" s="28"/>
      <c r="M257" s="154" t="s">
        <v>1</v>
      </c>
      <c r="N257" s="115" t="s">
        <v>38</v>
      </c>
      <c r="P257" s="155">
        <f>O257*H257</f>
        <v>0</v>
      </c>
      <c r="Q257" s="155">
        <v>0</v>
      </c>
      <c r="R257" s="155">
        <f>Q257*H257</f>
        <v>0</v>
      </c>
      <c r="S257" s="155">
        <v>0</v>
      </c>
      <c r="T257" s="156">
        <f>S257*H257</f>
        <v>0</v>
      </c>
      <c r="AR257" s="157" t="s">
        <v>348</v>
      </c>
      <c r="AT257" s="157" t="s">
        <v>274</v>
      </c>
      <c r="AU257" s="157" t="s">
        <v>82</v>
      </c>
      <c r="AY257" s="13" t="s">
        <v>271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3" t="s">
        <v>80</v>
      </c>
      <c r="BK257" s="158">
        <f>ROUND(I257*H257,2)</f>
        <v>0</v>
      </c>
      <c r="BL257" s="13" t="s">
        <v>348</v>
      </c>
      <c r="BM257" s="157" t="s">
        <v>589</v>
      </c>
    </row>
    <row r="258" spans="2:65" s="1" customFormat="1" ht="10.199999999999999">
      <c r="B258" s="28"/>
      <c r="D258" s="159" t="s">
        <v>280</v>
      </c>
      <c r="F258" s="160" t="s">
        <v>590</v>
      </c>
      <c r="I258" s="119"/>
      <c r="L258" s="28"/>
      <c r="M258" s="161"/>
      <c r="T258" s="52"/>
      <c r="AT258" s="13" t="s">
        <v>280</v>
      </c>
      <c r="AU258" s="13" t="s">
        <v>82</v>
      </c>
    </row>
    <row r="259" spans="2:65" s="1" customFormat="1" ht="16.5" customHeight="1">
      <c r="B259" s="28"/>
      <c r="C259" s="146" t="s">
        <v>546</v>
      </c>
      <c r="D259" s="146" t="s">
        <v>274</v>
      </c>
      <c r="E259" s="147" t="s">
        <v>592</v>
      </c>
      <c r="F259" s="148" t="s">
        <v>593</v>
      </c>
      <c r="G259" s="149" t="s">
        <v>277</v>
      </c>
      <c r="H259" s="150">
        <v>71</v>
      </c>
      <c r="I259" s="151"/>
      <c r="J259" s="152">
        <f>ROUND(I259*H259,2)</f>
        <v>0</v>
      </c>
      <c r="K259" s="153"/>
      <c r="L259" s="28"/>
      <c r="M259" s="154" t="s">
        <v>1</v>
      </c>
      <c r="N259" s="115" t="s">
        <v>38</v>
      </c>
      <c r="P259" s="155">
        <f>O259*H259</f>
        <v>0</v>
      </c>
      <c r="Q259" s="155">
        <v>1E-3</v>
      </c>
      <c r="R259" s="155">
        <f>Q259*H259</f>
        <v>7.1000000000000008E-2</v>
      </c>
      <c r="S259" s="155">
        <v>3.1E-4</v>
      </c>
      <c r="T259" s="156">
        <f>S259*H259</f>
        <v>2.2009999999999998E-2</v>
      </c>
      <c r="AR259" s="157" t="s">
        <v>348</v>
      </c>
      <c r="AT259" s="157" t="s">
        <v>274</v>
      </c>
      <c r="AU259" s="157" t="s">
        <v>82</v>
      </c>
      <c r="AY259" s="13" t="s">
        <v>271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3" t="s">
        <v>80</v>
      </c>
      <c r="BK259" s="158">
        <f>ROUND(I259*H259,2)</f>
        <v>0</v>
      </c>
      <c r="BL259" s="13" t="s">
        <v>348</v>
      </c>
      <c r="BM259" s="157" t="s">
        <v>594</v>
      </c>
    </row>
    <row r="260" spans="2:65" s="1" customFormat="1" ht="10.199999999999999">
      <c r="B260" s="28"/>
      <c r="D260" s="159" t="s">
        <v>280</v>
      </c>
      <c r="F260" s="160" t="s">
        <v>595</v>
      </c>
      <c r="I260" s="119"/>
      <c r="L260" s="28"/>
      <c r="M260" s="161"/>
      <c r="T260" s="52"/>
      <c r="AT260" s="13" t="s">
        <v>280</v>
      </c>
      <c r="AU260" s="13" t="s">
        <v>82</v>
      </c>
    </row>
    <row r="261" spans="2:65" s="1" customFormat="1" ht="24.15" customHeight="1">
      <c r="B261" s="28"/>
      <c r="C261" s="146" t="s">
        <v>551</v>
      </c>
      <c r="D261" s="146" t="s">
        <v>274</v>
      </c>
      <c r="E261" s="147" t="s">
        <v>597</v>
      </c>
      <c r="F261" s="148" t="s">
        <v>598</v>
      </c>
      <c r="G261" s="149" t="s">
        <v>277</v>
      </c>
      <c r="H261" s="150">
        <v>71</v>
      </c>
      <c r="I261" s="151"/>
      <c r="J261" s="152">
        <f>ROUND(I261*H261,2)</f>
        <v>0</v>
      </c>
      <c r="K261" s="153"/>
      <c r="L261" s="28"/>
      <c r="M261" s="154" t="s">
        <v>1</v>
      </c>
      <c r="N261" s="115" t="s">
        <v>38</v>
      </c>
      <c r="P261" s="155">
        <f>O261*H261</f>
        <v>0</v>
      </c>
      <c r="Q261" s="155">
        <v>2.0000000000000001E-4</v>
      </c>
      <c r="R261" s="155">
        <f>Q261*H261</f>
        <v>1.4200000000000001E-2</v>
      </c>
      <c r="S261" s="155">
        <v>0</v>
      </c>
      <c r="T261" s="156">
        <f>S261*H261</f>
        <v>0</v>
      </c>
      <c r="AR261" s="157" t="s">
        <v>348</v>
      </c>
      <c r="AT261" s="157" t="s">
        <v>274</v>
      </c>
      <c r="AU261" s="157" t="s">
        <v>82</v>
      </c>
      <c r="AY261" s="13" t="s">
        <v>271</v>
      </c>
      <c r="BE261" s="158">
        <f>IF(N261="základní",J261,0)</f>
        <v>0</v>
      </c>
      <c r="BF261" s="158">
        <f>IF(N261="snížená",J261,0)</f>
        <v>0</v>
      </c>
      <c r="BG261" s="158">
        <f>IF(N261="zákl. přenesená",J261,0)</f>
        <v>0</v>
      </c>
      <c r="BH261" s="158">
        <f>IF(N261="sníž. přenesená",J261,0)</f>
        <v>0</v>
      </c>
      <c r="BI261" s="158">
        <f>IF(N261="nulová",J261,0)</f>
        <v>0</v>
      </c>
      <c r="BJ261" s="13" t="s">
        <v>80</v>
      </c>
      <c r="BK261" s="158">
        <f>ROUND(I261*H261,2)</f>
        <v>0</v>
      </c>
      <c r="BL261" s="13" t="s">
        <v>348</v>
      </c>
      <c r="BM261" s="157" t="s">
        <v>599</v>
      </c>
    </row>
    <row r="262" spans="2:65" s="1" customFormat="1" ht="19.2">
      <c r="B262" s="28"/>
      <c r="D262" s="159" t="s">
        <v>280</v>
      </c>
      <c r="F262" s="160" t="s">
        <v>600</v>
      </c>
      <c r="I262" s="119"/>
      <c r="L262" s="28"/>
      <c r="M262" s="161"/>
      <c r="T262" s="52"/>
      <c r="AT262" s="13" t="s">
        <v>280</v>
      </c>
      <c r="AU262" s="13" t="s">
        <v>82</v>
      </c>
    </row>
    <row r="263" spans="2:65" s="1" customFormat="1" ht="16.5" customHeight="1">
      <c r="B263" s="28"/>
      <c r="C263" s="146" t="s">
        <v>556</v>
      </c>
      <c r="D263" s="146" t="s">
        <v>274</v>
      </c>
      <c r="E263" s="147" t="s">
        <v>602</v>
      </c>
      <c r="F263" s="148" t="s">
        <v>603</v>
      </c>
      <c r="G263" s="149" t="s">
        <v>277</v>
      </c>
      <c r="H263" s="150">
        <v>71</v>
      </c>
      <c r="I263" s="151"/>
      <c r="J263" s="152">
        <f>ROUND(I263*H263,2)</f>
        <v>0</v>
      </c>
      <c r="K263" s="153"/>
      <c r="L263" s="28"/>
      <c r="M263" s="154" t="s">
        <v>1</v>
      </c>
      <c r="N263" s="115" t="s">
        <v>38</v>
      </c>
      <c r="P263" s="155">
        <f>O263*H263</f>
        <v>0</v>
      </c>
      <c r="Q263" s="155">
        <v>0</v>
      </c>
      <c r="R263" s="155">
        <f>Q263*H263</f>
        <v>0</v>
      </c>
      <c r="S263" s="155">
        <v>0</v>
      </c>
      <c r="T263" s="156">
        <f>S263*H263</f>
        <v>0</v>
      </c>
      <c r="AR263" s="157" t="s">
        <v>306</v>
      </c>
      <c r="AT263" s="157" t="s">
        <v>274</v>
      </c>
      <c r="AU263" s="157" t="s">
        <v>82</v>
      </c>
      <c r="AY263" s="13" t="s">
        <v>271</v>
      </c>
      <c r="BE263" s="158">
        <f>IF(N263="základní",J263,0)</f>
        <v>0</v>
      </c>
      <c r="BF263" s="158">
        <f>IF(N263="snížená",J263,0)</f>
        <v>0</v>
      </c>
      <c r="BG263" s="158">
        <f>IF(N263="zákl. přenesená",J263,0)</f>
        <v>0</v>
      </c>
      <c r="BH263" s="158">
        <f>IF(N263="sníž. přenesená",J263,0)</f>
        <v>0</v>
      </c>
      <c r="BI263" s="158">
        <f>IF(N263="nulová",J263,0)</f>
        <v>0</v>
      </c>
      <c r="BJ263" s="13" t="s">
        <v>80</v>
      </c>
      <c r="BK263" s="158">
        <f>ROUND(I263*H263,2)</f>
        <v>0</v>
      </c>
      <c r="BL263" s="13" t="s">
        <v>306</v>
      </c>
      <c r="BM263" s="157" t="s">
        <v>604</v>
      </c>
    </row>
    <row r="264" spans="2:65" s="1" customFormat="1" ht="10.199999999999999">
      <c r="B264" s="28"/>
      <c r="D264" s="159" t="s">
        <v>280</v>
      </c>
      <c r="F264" s="160" t="s">
        <v>603</v>
      </c>
      <c r="I264" s="119"/>
      <c r="L264" s="28"/>
      <c r="M264" s="161"/>
      <c r="T264" s="52"/>
      <c r="AT264" s="13" t="s">
        <v>280</v>
      </c>
      <c r="AU264" s="13" t="s">
        <v>82</v>
      </c>
    </row>
    <row r="265" spans="2:65" s="1" customFormat="1" ht="24.15" customHeight="1">
      <c r="B265" s="28"/>
      <c r="C265" s="146" t="s">
        <v>561</v>
      </c>
      <c r="D265" s="146" t="s">
        <v>274</v>
      </c>
      <c r="E265" s="147" t="s">
        <v>597</v>
      </c>
      <c r="F265" s="148" t="s">
        <v>598</v>
      </c>
      <c r="G265" s="149" t="s">
        <v>277</v>
      </c>
      <c r="H265" s="150">
        <v>89</v>
      </c>
      <c r="I265" s="151"/>
      <c r="J265" s="152">
        <f>ROUND(I265*H265,2)</f>
        <v>0</v>
      </c>
      <c r="K265" s="153"/>
      <c r="L265" s="28"/>
      <c r="M265" s="154" t="s">
        <v>1</v>
      </c>
      <c r="N265" s="115" t="s">
        <v>38</v>
      </c>
      <c r="P265" s="155">
        <f>O265*H265</f>
        <v>0</v>
      </c>
      <c r="Q265" s="155">
        <v>2.0000000000000001E-4</v>
      </c>
      <c r="R265" s="155">
        <f>Q265*H265</f>
        <v>1.78E-2</v>
      </c>
      <c r="S265" s="155">
        <v>0</v>
      </c>
      <c r="T265" s="156">
        <f>S265*H265</f>
        <v>0</v>
      </c>
      <c r="AR265" s="157" t="s">
        <v>348</v>
      </c>
      <c r="AT265" s="157" t="s">
        <v>274</v>
      </c>
      <c r="AU265" s="157" t="s">
        <v>82</v>
      </c>
      <c r="AY265" s="13" t="s">
        <v>271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3" t="s">
        <v>80</v>
      </c>
      <c r="BK265" s="158">
        <f>ROUND(I265*H265,2)</f>
        <v>0</v>
      </c>
      <c r="BL265" s="13" t="s">
        <v>348</v>
      </c>
      <c r="BM265" s="157" t="s">
        <v>606</v>
      </c>
    </row>
    <row r="266" spans="2:65" s="1" customFormat="1" ht="19.2">
      <c r="B266" s="28"/>
      <c r="D266" s="159" t="s">
        <v>280</v>
      </c>
      <c r="F266" s="160" t="s">
        <v>600</v>
      </c>
      <c r="I266" s="119"/>
      <c r="L266" s="28"/>
      <c r="M266" s="161"/>
      <c r="T266" s="52"/>
      <c r="AT266" s="13" t="s">
        <v>280</v>
      </c>
      <c r="AU266" s="13" t="s">
        <v>82</v>
      </c>
    </row>
    <row r="267" spans="2:65" s="1" customFormat="1" ht="24.15" customHeight="1">
      <c r="B267" s="28"/>
      <c r="C267" s="146" t="s">
        <v>566</v>
      </c>
      <c r="D267" s="146" t="s">
        <v>274</v>
      </c>
      <c r="E267" s="147" t="s">
        <v>608</v>
      </c>
      <c r="F267" s="148" t="s">
        <v>609</v>
      </c>
      <c r="G267" s="149" t="s">
        <v>277</v>
      </c>
      <c r="H267" s="150">
        <v>89</v>
      </c>
      <c r="I267" s="151"/>
      <c r="J267" s="152">
        <f>ROUND(I267*H267,2)</f>
        <v>0</v>
      </c>
      <c r="K267" s="153"/>
      <c r="L267" s="28"/>
      <c r="M267" s="154" t="s">
        <v>1</v>
      </c>
      <c r="N267" s="115" t="s">
        <v>38</v>
      </c>
      <c r="P267" s="155">
        <f>O267*H267</f>
        <v>0</v>
      </c>
      <c r="Q267" s="155">
        <v>0</v>
      </c>
      <c r="R267" s="155">
        <f>Q267*H267</f>
        <v>0</v>
      </c>
      <c r="S267" s="155">
        <v>0</v>
      </c>
      <c r="T267" s="156">
        <f>S267*H267</f>
        <v>0</v>
      </c>
      <c r="AR267" s="157" t="s">
        <v>306</v>
      </c>
      <c r="AT267" s="157" t="s">
        <v>274</v>
      </c>
      <c r="AU267" s="157" t="s">
        <v>82</v>
      </c>
      <c r="AY267" s="13" t="s">
        <v>271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3" t="s">
        <v>80</v>
      </c>
      <c r="BK267" s="158">
        <f>ROUND(I267*H267,2)</f>
        <v>0</v>
      </c>
      <c r="BL267" s="13" t="s">
        <v>306</v>
      </c>
      <c r="BM267" s="157" t="s">
        <v>610</v>
      </c>
    </row>
    <row r="268" spans="2:65" s="1" customFormat="1" ht="19.2">
      <c r="B268" s="28"/>
      <c r="D268" s="159" t="s">
        <v>280</v>
      </c>
      <c r="F268" s="160" t="s">
        <v>609</v>
      </c>
      <c r="I268" s="119"/>
      <c r="L268" s="28"/>
      <c r="M268" s="161"/>
      <c r="T268" s="52"/>
      <c r="AT268" s="13" t="s">
        <v>280</v>
      </c>
      <c r="AU268" s="13" t="s">
        <v>82</v>
      </c>
    </row>
    <row r="269" spans="2:65" s="1" customFormat="1" ht="16.5" customHeight="1">
      <c r="B269" s="28"/>
      <c r="C269" s="146" t="s">
        <v>571</v>
      </c>
      <c r="D269" s="146" t="s">
        <v>274</v>
      </c>
      <c r="E269" s="147" t="s">
        <v>612</v>
      </c>
      <c r="F269" s="148" t="s">
        <v>613</v>
      </c>
      <c r="G269" s="149" t="s">
        <v>301</v>
      </c>
      <c r="H269" s="150">
        <v>1</v>
      </c>
      <c r="I269" s="151"/>
      <c r="J269" s="152">
        <f>ROUND(I269*H269,2)</f>
        <v>0</v>
      </c>
      <c r="K269" s="153"/>
      <c r="L269" s="28"/>
      <c r="M269" s="154" t="s">
        <v>1</v>
      </c>
      <c r="N269" s="115" t="s">
        <v>38</v>
      </c>
      <c r="P269" s="155">
        <f>O269*H269</f>
        <v>0</v>
      </c>
      <c r="Q269" s="155">
        <v>0</v>
      </c>
      <c r="R269" s="155">
        <f>Q269*H269</f>
        <v>0</v>
      </c>
      <c r="S269" s="155">
        <v>0</v>
      </c>
      <c r="T269" s="156">
        <f>S269*H269</f>
        <v>0</v>
      </c>
      <c r="AR269" s="157" t="s">
        <v>306</v>
      </c>
      <c r="AT269" s="157" t="s">
        <v>274</v>
      </c>
      <c r="AU269" s="157" t="s">
        <v>82</v>
      </c>
      <c r="AY269" s="13" t="s">
        <v>271</v>
      </c>
      <c r="BE269" s="158">
        <f>IF(N269="základní",J269,0)</f>
        <v>0</v>
      </c>
      <c r="BF269" s="158">
        <f>IF(N269="snížená",J269,0)</f>
        <v>0</v>
      </c>
      <c r="BG269" s="158">
        <f>IF(N269="zákl. přenesená",J269,0)</f>
        <v>0</v>
      </c>
      <c r="BH269" s="158">
        <f>IF(N269="sníž. přenesená",J269,0)</f>
        <v>0</v>
      </c>
      <c r="BI269" s="158">
        <f>IF(N269="nulová",J269,0)</f>
        <v>0</v>
      </c>
      <c r="BJ269" s="13" t="s">
        <v>80</v>
      </c>
      <c r="BK269" s="158">
        <f>ROUND(I269*H269,2)</f>
        <v>0</v>
      </c>
      <c r="BL269" s="13" t="s">
        <v>306</v>
      </c>
      <c r="BM269" s="157" t="s">
        <v>614</v>
      </c>
    </row>
    <row r="270" spans="2:65" s="1" customFormat="1" ht="10.199999999999999">
      <c r="B270" s="28"/>
      <c r="D270" s="159" t="s">
        <v>280</v>
      </c>
      <c r="F270" s="160" t="s">
        <v>613</v>
      </c>
      <c r="I270" s="119"/>
      <c r="L270" s="28"/>
      <c r="M270" s="161"/>
      <c r="T270" s="52"/>
      <c r="AT270" s="13" t="s">
        <v>280</v>
      </c>
      <c r="AU270" s="13" t="s">
        <v>82</v>
      </c>
    </row>
    <row r="271" spans="2:65" s="11" customFormat="1" ht="25.95" customHeight="1">
      <c r="B271" s="134"/>
      <c r="D271" s="135" t="s">
        <v>72</v>
      </c>
      <c r="E271" s="136" t="s">
        <v>619</v>
      </c>
      <c r="F271" s="136" t="s">
        <v>620</v>
      </c>
      <c r="I271" s="137"/>
      <c r="J271" s="138">
        <f>BK271</f>
        <v>0</v>
      </c>
      <c r="L271" s="134"/>
      <c r="M271" s="139"/>
      <c r="P271" s="140">
        <f>P272</f>
        <v>0</v>
      </c>
      <c r="R271" s="140">
        <f>R272</f>
        <v>0</v>
      </c>
      <c r="T271" s="141">
        <f>T272</f>
        <v>0</v>
      </c>
      <c r="AR271" s="135" t="s">
        <v>278</v>
      </c>
      <c r="AT271" s="142" t="s">
        <v>72</v>
      </c>
      <c r="AU271" s="142" t="s">
        <v>73</v>
      </c>
      <c r="AY271" s="135" t="s">
        <v>271</v>
      </c>
      <c r="BK271" s="143">
        <f>BK272</f>
        <v>0</v>
      </c>
    </row>
    <row r="272" spans="2:65" s="11" customFormat="1" ht="22.8" customHeight="1">
      <c r="B272" s="134"/>
      <c r="D272" s="135" t="s">
        <v>72</v>
      </c>
      <c r="E272" s="144" t="s">
        <v>621</v>
      </c>
      <c r="F272" s="144" t="s">
        <v>620</v>
      </c>
      <c r="I272" s="137"/>
      <c r="J272" s="145">
        <f>BK272</f>
        <v>0</v>
      </c>
      <c r="L272" s="134"/>
      <c r="M272" s="139"/>
      <c r="P272" s="140">
        <f>SUM(P273:P278)</f>
        <v>0</v>
      </c>
      <c r="R272" s="140">
        <f>SUM(R273:R278)</f>
        <v>0</v>
      </c>
      <c r="T272" s="141">
        <f>SUM(T273:T278)</f>
        <v>0</v>
      </c>
      <c r="AR272" s="135" t="s">
        <v>278</v>
      </c>
      <c r="AT272" s="142" t="s">
        <v>72</v>
      </c>
      <c r="AU272" s="142" t="s">
        <v>80</v>
      </c>
      <c r="AY272" s="135" t="s">
        <v>271</v>
      </c>
      <c r="BK272" s="143">
        <f>SUM(BK273:BK278)</f>
        <v>0</v>
      </c>
    </row>
    <row r="273" spans="2:65" s="1" customFormat="1" ht="24.15" customHeight="1">
      <c r="B273" s="28"/>
      <c r="C273" s="146" t="s">
        <v>576</v>
      </c>
      <c r="D273" s="146" t="s">
        <v>274</v>
      </c>
      <c r="E273" s="147" t="s">
        <v>1485</v>
      </c>
      <c r="F273" s="148" t="s">
        <v>1486</v>
      </c>
      <c r="G273" s="149" t="s">
        <v>277</v>
      </c>
      <c r="H273" s="150">
        <v>8.8000000000000007</v>
      </c>
      <c r="I273" s="151"/>
      <c r="J273" s="152">
        <f>ROUND(I273*H273,2)</f>
        <v>0</v>
      </c>
      <c r="K273" s="153"/>
      <c r="L273" s="28"/>
      <c r="M273" s="154" t="s">
        <v>1</v>
      </c>
      <c r="N273" s="115" t="s">
        <v>38</v>
      </c>
      <c r="P273" s="155">
        <f>O273*H273</f>
        <v>0</v>
      </c>
      <c r="Q273" s="155">
        <v>0</v>
      </c>
      <c r="R273" s="155">
        <f>Q273*H273</f>
        <v>0</v>
      </c>
      <c r="S273" s="155">
        <v>0</v>
      </c>
      <c r="T273" s="156">
        <f>S273*H273</f>
        <v>0</v>
      </c>
      <c r="AR273" s="157" t="s">
        <v>306</v>
      </c>
      <c r="AT273" s="157" t="s">
        <v>274</v>
      </c>
      <c r="AU273" s="157" t="s">
        <v>82</v>
      </c>
      <c r="AY273" s="13" t="s">
        <v>271</v>
      </c>
      <c r="BE273" s="158">
        <f>IF(N273="základní",J273,0)</f>
        <v>0</v>
      </c>
      <c r="BF273" s="158">
        <f>IF(N273="snížená",J273,0)</f>
        <v>0</v>
      </c>
      <c r="BG273" s="158">
        <f>IF(N273="zákl. přenesená",J273,0)</f>
        <v>0</v>
      </c>
      <c r="BH273" s="158">
        <f>IF(N273="sníž. přenesená",J273,0)</f>
        <v>0</v>
      </c>
      <c r="BI273" s="158">
        <f>IF(N273="nulová",J273,0)</f>
        <v>0</v>
      </c>
      <c r="BJ273" s="13" t="s">
        <v>80</v>
      </c>
      <c r="BK273" s="158">
        <f>ROUND(I273*H273,2)</f>
        <v>0</v>
      </c>
      <c r="BL273" s="13" t="s">
        <v>306</v>
      </c>
      <c r="BM273" s="157" t="s">
        <v>1487</v>
      </c>
    </row>
    <row r="274" spans="2:65" s="1" customFormat="1" ht="19.2">
      <c r="B274" s="28"/>
      <c r="D274" s="159" t="s">
        <v>280</v>
      </c>
      <c r="F274" s="160" t="s">
        <v>1488</v>
      </c>
      <c r="I274" s="119"/>
      <c r="L274" s="28"/>
      <c r="M274" s="161"/>
      <c r="T274" s="52"/>
      <c r="AT274" s="13" t="s">
        <v>280</v>
      </c>
      <c r="AU274" s="13" t="s">
        <v>82</v>
      </c>
    </row>
    <row r="275" spans="2:65" s="1" customFormat="1" ht="16.5" customHeight="1">
      <c r="B275" s="28"/>
      <c r="C275" s="146" t="s">
        <v>14</v>
      </c>
      <c r="D275" s="146" t="s">
        <v>274</v>
      </c>
      <c r="E275" s="147" t="s">
        <v>1489</v>
      </c>
      <c r="F275" s="148" t="s">
        <v>1490</v>
      </c>
      <c r="G275" s="149" t="s">
        <v>301</v>
      </c>
      <c r="H275" s="150">
        <v>1</v>
      </c>
      <c r="I275" s="151"/>
      <c r="J275" s="152">
        <f>ROUND(I275*H275,2)</f>
        <v>0</v>
      </c>
      <c r="K275" s="153"/>
      <c r="L275" s="28"/>
      <c r="M275" s="154" t="s">
        <v>1</v>
      </c>
      <c r="N275" s="115" t="s">
        <v>38</v>
      </c>
      <c r="P275" s="155">
        <f>O275*H275</f>
        <v>0</v>
      </c>
      <c r="Q275" s="155">
        <v>0</v>
      </c>
      <c r="R275" s="155">
        <f>Q275*H275</f>
        <v>0</v>
      </c>
      <c r="S275" s="155">
        <v>0</v>
      </c>
      <c r="T275" s="156">
        <f>S275*H275</f>
        <v>0</v>
      </c>
      <c r="AR275" s="157" t="s">
        <v>306</v>
      </c>
      <c r="AT275" s="157" t="s">
        <v>274</v>
      </c>
      <c r="AU275" s="157" t="s">
        <v>82</v>
      </c>
      <c r="AY275" s="13" t="s">
        <v>271</v>
      </c>
      <c r="BE275" s="158">
        <f>IF(N275="základní",J275,0)</f>
        <v>0</v>
      </c>
      <c r="BF275" s="158">
        <f>IF(N275="snížená",J275,0)</f>
        <v>0</v>
      </c>
      <c r="BG275" s="158">
        <f>IF(N275="zákl. přenesená",J275,0)</f>
        <v>0</v>
      </c>
      <c r="BH275" s="158">
        <f>IF(N275="sníž. přenesená",J275,0)</f>
        <v>0</v>
      </c>
      <c r="BI275" s="158">
        <f>IF(N275="nulová",J275,0)</f>
        <v>0</v>
      </c>
      <c r="BJ275" s="13" t="s">
        <v>80</v>
      </c>
      <c r="BK275" s="158">
        <f>ROUND(I275*H275,2)</f>
        <v>0</v>
      </c>
      <c r="BL275" s="13" t="s">
        <v>306</v>
      </c>
      <c r="BM275" s="157" t="s">
        <v>1491</v>
      </c>
    </row>
    <row r="276" spans="2:65" s="1" customFormat="1" ht="19.2">
      <c r="B276" s="28"/>
      <c r="D276" s="159" t="s">
        <v>280</v>
      </c>
      <c r="F276" s="160" t="s">
        <v>1492</v>
      </c>
      <c r="I276" s="119"/>
      <c r="L276" s="28"/>
      <c r="M276" s="161"/>
      <c r="T276" s="52"/>
      <c r="AT276" s="13" t="s">
        <v>280</v>
      </c>
      <c r="AU276" s="13" t="s">
        <v>82</v>
      </c>
    </row>
    <row r="277" spans="2:65" s="1" customFormat="1" ht="16.5" customHeight="1">
      <c r="B277" s="28"/>
      <c r="C277" s="146" t="s">
        <v>586</v>
      </c>
      <c r="D277" s="146" t="s">
        <v>274</v>
      </c>
      <c r="E277" s="147" t="s">
        <v>623</v>
      </c>
      <c r="F277" s="148" t="s">
        <v>624</v>
      </c>
      <c r="G277" s="149" t="s">
        <v>301</v>
      </c>
      <c r="H277" s="150">
        <v>2</v>
      </c>
      <c r="I277" s="151"/>
      <c r="J277" s="152">
        <f>ROUND(I277*H277,2)</f>
        <v>0</v>
      </c>
      <c r="K277" s="153"/>
      <c r="L277" s="28"/>
      <c r="M277" s="154" t="s">
        <v>1</v>
      </c>
      <c r="N277" s="115" t="s">
        <v>38</v>
      </c>
      <c r="P277" s="155">
        <f>O277*H277</f>
        <v>0</v>
      </c>
      <c r="Q277" s="155">
        <v>0</v>
      </c>
      <c r="R277" s="155">
        <f>Q277*H277</f>
        <v>0</v>
      </c>
      <c r="S277" s="155">
        <v>0</v>
      </c>
      <c r="T277" s="156">
        <f>S277*H277</f>
        <v>0</v>
      </c>
      <c r="AR277" s="157" t="s">
        <v>306</v>
      </c>
      <c r="AT277" s="157" t="s">
        <v>274</v>
      </c>
      <c r="AU277" s="157" t="s">
        <v>82</v>
      </c>
      <c r="AY277" s="13" t="s">
        <v>271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3" t="s">
        <v>80</v>
      </c>
      <c r="BK277" s="158">
        <f>ROUND(I277*H277,2)</f>
        <v>0</v>
      </c>
      <c r="BL277" s="13" t="s">
        <v>306</v>
      </c>
      <c r="BM277" s="157" t="s">
        <v>1493</v>
      </c>
    </row>
    <row r="278" spans="2:65" s="1" customFormat="1" ht="10.199999999999999">
      <c r="B278" s="28"/>
      <c r="D278" s="159" t="s">
        <v>280</v>
      </c>
      <c r="F278" s="160" t="s">
        <v>1494</v>
      </c>
      <c r="I278" s="119"/>
      <c r="L278" s="28"/>
      <c r="M278" s="173"/>
      <c r="N278" s="174"/>
      <c r="O278" s="174"/>
      <c r="P278" s="174"/>
      <c r="Q278" s="174"/>
      <c r="R278" s="174"/>
      <c r="S278" s="174"/>
      <c r="T278" s="175"/>
      <c r="AT278" s="13" t="s">
        <v>280</v>
      </c>
      <c r="AU278" s="13" t="s">
        <v>82</v>
      </c>
    </row>
    <row r="279" spans="2:65" s="1" customFormat="1" ht="6.9" customHeight="1">
      <c r="B279" s="40"/>
      <c r="C279" s="41"/>
      <c r="D279" s="41"/>
      <c r="E279" s="41"/>
      <c r="F279" s="41"/>
      <c r="G279" s="41"/>
      <c r="H279" s="41"/>
      <c r="I279" s="41"/>
      <c r="J279" s="41"/>
      <c r="K279" s="41"/>
      <c r="L279" s="28"/>
    </row>
  </sheetData>
  <sheetProtection algorithmName="SHA-512" hashValue="bZE6P2+7QRO7AdurShN9eDwF4s/aqoeEt0fdzLeFmT05+goTpdhpcg4PTqy/1Mh6lYn7/jmnCHJI6wSMinzM8g==" saltValue="Ed723Z7mkD3HBb2tV5w4GApkPpH788bUtmz4ehoyW2tGYwqoCJLn7B+iYs5oTguaRFYlsFm017++9cDX3aVTCw==" spinCount="100000" sheet="1" objects="1" scenarios="1" formatColumns="0" formatRows="0" autoFilter="0"/>
  <autoFilter ref="C141:K278" xr:uid="{00000000-0009-0000-0000-000003000000}"/>
  <mergeCells count="17">
    <mergeCell ref="E134:H134"/>
    <mergeCell ref="L2:V2"/>
    <mergeCell ref="D116:F116"/>
    <mergeCell ref="D117:F117"/>
    <mergeCell ref="D118:F118"/>
    <mergeCell ref="E130:H130"/>
    <mergeCell ref="E132:H132"/>
    <mergeCell ref="E85:H85"/>
    <mergeCell ref="E87:H87"/>
    <mergeCell ref="E89:H89"/>
    <mergeCell ref="D114:F114"/>
    <mergeCell ref="D115:F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9"/>
  <sheetViews>
    <sheetView showGridLines="0" topLeftCell="A93" workbookViewId="0">
      <selection activeCell="D112" sqref="D112:F112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99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23.25" customHeight="1">
      <c r="B9" s="28"/>
      <c r="E9" s="218" t="s">
        <v>1459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1495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J110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ROUND((SUM(BE110:BE117) + SUM(BE139:BE238)),  2)</f>
        <v>0</v>
      </c>
      <c r="I37" s="94">
        <v>0.21</v>
      </c>
      <c r="J37" s="82">
        <f>ROUND(((SUM(BE110:BE117) + SUM(BE139:BE238))*I37),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ROUND((SUM(BF110:BF117) + SUM(BF139:BF238)),  2)</f>
        <v>0</v>
      </c>
      <c r="I38" s="94">
        <v>0.12</v>
      </c>
      <c r="J38" s="82">
        <f>ROUND(((SUM(BF110:BF117) + SUM(BF139:BF238))*I38),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ROUND((SUM(BG110:BG117) + SUM(BG139:BG238)),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ROUND((SUM(BH110:BH117) + SUM(BH139:BH238)),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ROUND((SUM(BI110:BI117) + SUM(BI139:BI238)),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23.25" customHeight="1">
      <c r="B87" s="28"/>
      <c r="E87" s="218" t="s">
        <v>1459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61.3.1 - kabinet jazykové učebny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65" s="1" customFormat="1" ht="10.35" customHeight="1">
      <c r="B97" s="28"/>
      <c r="L97" s="28"/>
    </row>
    <row r="98" spans="2:65" s="1" customFormat="1" ht="22.8" customHeight="1">
      <c r="B98" s="28"/>
      <c r="C98" s="105" t="s">
        <v>233</v>
      </c>
      <c r="J98" s="62">
        <f>J139</f>
        <v>0</v>
      </c>
      <c r="L98" s="28"/>
      <c r="AU98" s="13" t="s">
        <v>234</v>
      </c>
    </row>
    <row r="99" spans="2:65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J140</f>
        <v>0</v>
      </c>
      <c r="L99" s="106"/>
    </row>
    <row r="100" spans="2:65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J141</f>
        <v>0</v>
      </c>
      <c r="L100" s="110"/>
    </row>
    <row r="101" spans="2:65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J148</f>
        <v>0</v>
      </c>
      <c r="L101" s="110"/>
    </row>
    <row r="102" spans="2:65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J157</f>
        <v>0</v>
      </c>
      <c r="L102" s="106"/>
    </row>
    <row r="103" spans="2:65" s="9" customFormat="1" ht="19.95" customHeight="1">
      <c r="B103" s="110"/>
      <c r="D103" s="111" t="s">
        <v>1496</v>
      </c>
      <c r="E103" s="112"/>
      <c r="F103" s="112"/>
      <c r="G103" s="112"/>
      <c r="H103" s="112"/>
      <c r="I103" s="112"/>
      <c r="J103" s="113">
        <f>J158</f>
        <v>0</v>
      </c>
      <c r="L103" s="110"/>
    </row>
    <row r="104" spans="2:65" s="9" customFormat="1" ht="19.95" customHeight="1">
      <c r="B104" s="110"/>
      <c r="D104" s="111" t="s">
        <v>242</v>
      </c>
      <c r="E104" s="112"/>
      <c r="F104" s="112"/>
      <c r="G104" s="112"/>
      <c r="H104" s="112"/>
      <c r="I104" s="112"/>
      <c r="J104" s="113">
        <f>J165</f>
        <v>0</v>
      </c>
      <c r="L104" s="110"/>
    </row>
    <row r="105" spans="2:65" s="9" customFormat="1" ht="19.95" customHeight="1">
      <c r="B105" s="110"/>
      <c r="D105" s="111" t="s">
        <v>243</v>
      </c>
      <c r="E105" s="112"/>
      <c r="F105" s="112"/>
      <c r="G105" s="112"/>
      <c r="H105" s="112"/>
      <c r="I105" s="112"/>
      <c r="J105" s="113">
        <f>J186</f>
        <v>0</v>
      </c>
      <c r="L105" s="110"/>
    </row>
    <row r="106" spans="2:65" s="9" customFormat="1" ht="19.95" customHeight="1">
      <c r="B106" s="110"/>
      <c r="D106" s="111" t="s">
        <v>245</v>
      </c>
      <c r="E106" s="112"/>
      <c r="F106" s="112"/>
      <c r="G106" s="112"/>
      <c r="H106" s="112"/>
      <c r="I106" s="112"/>
      <c r="J106" s="113">
        <f>J217</f>
        <v>0</v>
      </c>
      <c r="L106" s="110"/>
    </row>
    <row r="107" spans="2:65" s="9" customFormat="1" ht="19.95" customHeight="1">
      <c r="B107" s="110"/>
      <c r="D107" s="111" t="s">
        <v>246</v>
      </c>
      <c r="E107" s="112"/>
      <c r="F107" s="112"/>
      <c r="G107" s="112"/>
      <c r="H107" s="112"/>
      <c r="I107" s="112"/>
      <c r="J107" s="113">
        <f>J220</f>
        <v>0</v>
      </c>
      <c r="L107" s="110"/>
    </row>
    <row r="108" spans="2:65" s="1" customFormat="1" ht="21.75" customHeight="1">
      <c r="B108" s="28"/>
      <c r="L108" s="28"/>
    </row>
    <row r="109" spans="2:65" s="1" customFormat="1" ht="6.9" customHeight="1">
      <c r="B109" s="28"/>
      <c r="L109" s="28"/>
    </row>
    <row r="110" spans="2:65" s="1" customFormat="1" ht="29.25" customHeight="1">
      <c r="B110" s="28"/>
      <c r="C110" s="105" t="s">
        <v>249</v>
      </c>
      <c r="J110" s="114">
        <f>ROUND(J111 + J112 + J113 + J114 + J115 + J116,2)</f>
        <v>0</v>
      </c>
      <c r="L110" s="28"/>
      <c r="N110" s="115" t="s">
        <v>37</v>
      </c>
    </row>
    <row r="111" spans="2:65" s="1" customFormat="1" ht="18" customHeight="1">
      <c r="B111" s="28"/>
      <c r="D111" s="222" t="s">
        <v>250</v>
      </c>
      <c r="E111" s="223"/>
      <c r="F111" s="223"/>
      <c r="J111" s="117">
        <v>0</v>
      </c>
      <c r="L111" s="118"/>
      <c r="M111" s="119"/>
      <c r="N111" s="120" t="s">
        <v>38</v>
      </c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1" t="s">
        <v>251</v>
      </c>
      <c r="AZ111" s="119"/>
      <c r="BA111" s="119"/>
      <c r="BB111" s="119"/>
      <c r="BC111" s="119"/>
      <c r="BD111" s="119"/>
      <c r="BE111" s="122">
        <f t="shared" ref="BE111:BE116" si="0">IF(N111="základní",J111,0)</f>
        <v>0</v>
      </c>
      <c r="BF111" s="122">
        <f t="shared" ref="BF111:BF116" si="1">IF(N111="snížená",J111,0)</f>
        <v>0</v>
      </c>
      <c r="BG111" s="122">
        <f t="shared" ref="BG111:BG116" si="2">IF(N111="zákl. přenesená",J111,0)</f>
        <v>0</v>
      </c>
      <c r="BH111" s="122">
        <f t="shared" ref="BH111:BH116" si="3">IF(N111="sníž. přenesená",J111,0)</f>
        <v>0</v>
      </c>
      <c r="BI111" s="122">
        <f t="shared" ref="BI111:BI116" si="4">IF(N111="nulová",J111,0)</f>
        <v>0</v>
      </c>
      <c r="BJ111" s="121" t="s">
        <v>80</v>
      </c>
      <c r="BK111" s="119"/>
      <c r="BL111" s="119"/>
      <c r="BM111" s="119"/>
    </row>
    <row r="112" spans="2:65" s="1" customFormat="1" ht="18" customHeight="1">
      <c r="B112" s="28"/>
      <c r="D112" s="222" t="s">
        <v>252</v>
      </c>
      <c r="E112" s="223"/>
      <c r="F112" s="223"/>
      <c r="J112" s="117">
        <v>0</v>
      </c>
      <c r="L112" s="118"/>
      <c r="M112" s="119"/>
      <c r="N112" s="120" t="s">
        <v>38</v>
      </c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21" t="s">
        <v>251</v>
      </c>
      <c r="AZ112" s="119"/>
      <c r="BA112" s="119"/>
      <c r="BB112" s="119"/>
      <c r="BC112" s="119"/>
      <c r="BD112" s="119"/>
      <c r="BE112" s="122">
        <f t="shared" si="0"/>
        <v>0</v>
      </c>
      <c r="BF112" s="122">
        <f t="shared" si="1"/>
        <v>0</v>
      </c>
      <c r="BG112" s="122">
        <f t="shared" si="2"/>
        <v>0</v>
      </c>
      <c r="BH112" s="122">
        <f t="shared" si="3"/>
        <v>0</v>
      </c>
      <c r="BI112" s="122">
        <f t="shared" si="4"/>
        <v>0</v>
      </c>
      <c r="BJ112" s="121" t="s">
        <v>80</v>
      </c>
      <c r="BK112" s="119"/>
      <c r="BL112" s="119"/>
      <c r="BM112" s="119"/>
    </row>
    <row r="113" spans="2:65" s="1" customFormat="1" ht="18" customHeight="1">
      <c r="B113" s="28"/>
      <c r="D113" s="222" t="s">
        <v>2429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si="0"/>
        <v>0</v>
      </c>
      <c r="BF113" s="122">
        <f t="shared" si="1"/>
        <v>0</v>
      </c>
      <c r="BG113" s="122">
        <f t="shared" si="2"/>
        <v>0</v>
      </c>
      <c r="BH113" s="122">
        <f t="shared" si="3"/>
        <v>0</v>
      </c>
      <c r="BI113" s="122">
        <f t="shared" si="4"/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222" t="s">
        <v>2427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222" t="s">
        <v>2430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116" t="s">
        <v>253</v>
      </c>
      <c r="J116" s="117">
        <f>ROUND(J32*T116,2)</f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254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0.199999999999999">
      <c r="B117" s="28"/>
      <c r="L117" s="28"/>
    </row>
    <row r="118" spans="2:65" s="1" customFormat="1" ht="29.25" customHeight="1">
      <c r="B118" s="28"/>
      <c r="C118" s="123" t="s">
        <v>255</v>
      </c>
      <c r="D118" s="95"/>
      <c r="E118" s="95"/>
      <c r="F118" s="95"/>
      <c r="G118" s="95"/>
      <c r="H118" s="95"/>
      <c r="I118" s="95"/>
      <c r="J118" s="124">
        <f>ROUND(J98+J110,2)</f>
        <v>0</v>
      </c>
      <c r="K118" s="95"/>
      <c r="L118" s="28"/>
    </row>
    <row r="119" spans="2:65" s="1" customFormat="1" ht="6.9" customHeight="1"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28"/>
    </row>
    <row r="123" spans="2:65" s="1" customFormat="1" ht="6.9" customHeight="1"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28"/>
    </row>
    <row r="124" spans="2:65" s="1" customFormat="1" ht="24.9" customHeight="1">
      <c r="B124" s="28"/>
      <c r="C124" s="17" t="s">
        <v>256</v>
      </c>
      <c r="L124" s="28"/>
    </row>
    <row r="125" spans="2:65" s="1" customFormat="1" ht="6.9" customHeight="1">
      <c r="B125" s="28"/>
      <c r="L125" s="28"/>
    </row>
    <row r="126" spans="2:65" s="1" customFormat="1" ht="12" customHeight="1">
      <c r="B126" s="28"/>
      <c r="C126" s="23" t="s">
        <v>16</v>
      </c>
      <c r="L126" s="28"/>
    </row>
    <row r="127" spans="2:65" s="1" customFormat="1" ht="26.25" customHeight="1">
      <c r="B127" s="28"/>
      <c r="E127" s="218" t="str">
        <f>E7</f>
        <v>Rekonstrukce silno a slaboproudé instalace, dobudování WC pro imobilní aj., ZŠ Ivanovice na Hané, ul. Tyršova 218/4</v>
      </c>
      <c r="F127" s="219"/>
      <c r="G127" s="219"/>
      <c r="H127" s="219"/>
      <c r="L127" s="28"/>
    </row>
    <row r="128" spans="2:65" ht="12" customHeight="1">
      <c r="B128" s="16"/>
      <c r="C128" s="23" t="s">
        <v>224</v>
      </c>
      <c r="L128" s="16"/>
    </row>
    <row r="129" spans="2:65" s="1" customFormat="1" ht="23.25" customHeight="1">
      <c r="B129" s="28"/>
      <c r="E129" s="218" t="s">
        <v>1459</v>
      </c>
      <c r="F129" s="220"/>
      <c r="G129" s="220"/>
      <c r="H129" s="220"/>
      <c r="L129" s="28"/>
    </row>
    <row r="130" spans="2:65" s="1" customFormat="1" ht="12" customHeight="1">
      <c r="B130" s="28"/>
      <c r="C130" s="23" t="s">
        <v>226</v>
      </c>
      <c r="L130" s="28"/>
    </row>
    <row r="131" spans="2:65" s="1" customFormat="1" ht="16.5" customHeight="1">
      <c r="B131" s="28"/>
      <c r="E131" s="200" t="str">
        <f>E11</f>
        <v>61.3.1 - kabinet jazykové učebny - stavba</v>
      </c>
      <c r="F131" s="220"/>
      <c r="G131" s="220"/>
      <c r="H131" s="220"/>
      <c r="L131" s="28"/>
    </row>
    <row r="132" spans="2:65" s="1" customFormat="1" ht="6.9" customHeight="1">
      <c r="B132" s="28"/>
      <c r="L132" s="28"/>
    </row>
    <row r="133" spans="2:65" s="1" customFormat="1" ht="12" customHeight="1">
      <c r="B133" s="28"/>
      <c r="C133" s="23" t="s">
        <v>20</v>
      </c>
      <c r="F133" s="21" t="str">
        <f>F14</f>
        <v>ZŠ Ivanovice na Hané, okres Vyškov p. o.</v>
      </c>
      <c r="I133" s="23" t="s">
        <v>22</v>
      </c>
      <c r="J133" s="48" t="str">
        <f>IF(J14="","",J14)</f>
        <v>xx.xx.xxxx</v>
      </c>
      <c r="L133" s="28"/>
    </row>
    <row r="134" spans="2:65" s="1" customFormat="1" ht="6.9" customHeight="1">
      <c r="B134" s="28"/>
      <c r="L134" s="28"/>
    </row>
    <row r="135" spans="2:65" s="1" customFormat="1" ht="15.15" customHeight="1">
      <c r="B135" s="28"/>
      <c r="C135" s="23" t="s">
        <v>23</v>
      </c>
      <c r="F135" s="21" t="str">
        <f>E17</f>
        <v xml:space="preserve"> </v>
      </c>
      <c r="I135" s="23" t="s">
        <v>29</v>
      </c>
      <c r="J135" s="26" t="str">
        <f>E23</f>
        <v xml:space="preserve"> </v>
      </c>
      <c r="L135" s="28"/>
    </row>
    <row r="136" spans="2:65" s="1" customFormat="1" ht="15.15" customHeight="1">
      <c r="B136" s="28"/>
      <c r="C136" s="23" t="s">
        <v>27</v>
      </c>
      <c r="F136" s="21" t="str">
        <f>IF(E20="","",E20)</f>
        <v>Vyplň údaj</v>
      </c>
      <c r="I136" s="23" t="s">
        <v>31</v>
      </c>
      <c r="J136" s="26" t="str">
        <f>E26</f>
        <v xml:space="preserve"> </v>
      </c>
      <c r="L136" s="28"/>
    </row>
    <row r="137" spans="2:65" s="1" customFormat="1" ht="10.35" customHeight="1">
      <c r="B137" s="28"/>
      <c r="L137" s="28"/>
    </row>
    <row r="138" spans="2:65" s="10" customFormat="1" ht="29.25" customHeight="1">
      <c r="B138" s="125"/>
      <c r="C138" s="126" t="s">
        <v>257</v>
      </c>
      <c r="D138" s="127" t="s">
        <v>58</v>
      </c>
      <c r="E138" s="127" t="s">
        <v>54</v>
      </c>
      <c r="F138" s="127" t="s">
        <v>55</v>
      </c>
      <c r="G138" s="127" t="s">
        <v>258</v>
      </c>
      <c r="H138" s="127" t="s">
        <v>259</v>
      </c>
      <c r="I138" s="127" t="s">
        <v>260</v>
      </c>
      <c r="J138" s="128" t="s">
        <v>232</v>
      </c>
      <c r="K138" s="129" t="s">
        <v>261</v>
      </c>
      <c r="L138" s="125"/>
      <c r="M138" s="55" t="s">
        <v>1</v>
      </c>
      <c r="N138" s="56" t="s">
        <v>37</v>
      </c>
      <c r="O138" s="56" t="s">
        <v>262</v>
      </c>
      <c r="P138" s="56" t="s">
        <v>263</v>
      </c>
      <c r="Q138" s="56" t="s">
        <v>264</v>
      </c>
      <c r="R138" s="56" t="s">
        <v>265</v>
      </c>
      <c r="S138" s="56" t="s">
        <v>266</v>
      </c>
      <c r="T138" s="57" t="s">
        <v>267</v>
      </c>
    </row>
    <row r="139" spans="2:65" s="1" customFormat="1" ht="22.8" customHeight="1">
      <c r="B139" s="28"/>
      <c r="C139" s="60" t="s">
        <v>268</v>
      </c>
      <c r="J139" s="130">
        <f>BK139</f>
        <v>0</v>
      </c>
      <c r="L139" s="28"/>
      <c r="M139" s="58"/>
      <c r="N139" s="49"/>
      <c r="O139" s="49"/>
      <c r="P139" s="131">
        <f>P140+P157</f>
        <v>0</v>
      </c>
      <c r="Q139" s="49"/>
      <c r="R139" s="131">
        <f>R140+R157</f>
        <v>0.23551082000000004</v>
      </c>
      <c r="S139" s="49"/>
      <c r="T139" s="132">
        <f>T140+T157</f>
        <v>3.4140000000000004E-2</v>
      </c>
      <c r="AT139" s="13" t="s">
        <v>72</v>
      </c>
      <c r="AU139" s="13" t="s">
        <v>234</v>
      </c>
      <c r="BK139" s="133">
        <f>BK140+BK157</f>
        <v>0</v>
      </c>
    </row>
    <row r="140" spans="2:65" s="11" customFormat="1" ht="25.95" customHeight="1">
      <c r="B140" s="134"/>
      <c r="D140" s="135" t="s">
        <v>72</v>
      </c>
      <c r="E140" s="136" t="s">
        <v>269</v>
      </c>
      <c r="F140" s="136" t="s">
        <v>270</v>
      </c>
      <c r="I140" s="137"/>
      <c r="J140" s="138">
        <f>BK140</f>
        <v>0</v>
      </c>
      <c r="L140" s="134"/>
      <c r="M140" s="139"/>
      <c r="P140" s="140">
        <f>P141+P148</f>
        <v>0</v>
      </c>
      <c r="R140" s="140">
        <f>R141+R148</f>
        <v>1.0399999999999999E-3</v>
      </c>
      <c r="T140" s="141">
        <f>T141+T148</f>
        <v>0</v>
      </c>
      <c r="AR140" s="135" t="s">
        <v>80</v>
      </c>
      <c r="AT140" s="142" t="s">
        <v>72</v>
      </c>
      <c r="AU140" s="142" t="s">
        <v>73</v>
      </c>
      <c r="AY140" s="135" t="s">
        <v>271</v>
      </c>
      <c r="BK140" s="143">
        <f>BK141+BK148</f>
        <v>0</v>
      </c>
    </row>
    <row r="141" spans="2:65" s="11" customFormat="1" ht="22.8" customHeight="1">
      <c r="B141" s="134"/>
      <c r="D141" s="135" t="s">
        <v>72</v>
      </c>
      <c r="E141" s="144" t="s">
        <v>292</v>
      </c>
      <c r="F141" s="144" t="s">
        <v>293</v>
      </c>
      <c r="I141" s="137"/>
      <c r="J141" s="145">
        <f>BK141</f>
        <v>0</v>
      </c>
      <c r="L141" s="134"/>
      <c r="M141" s="139"/>
      <c r="P141" s="140">
        <f>SUM(P142:P147)</f>
        <v>0</v>
      </c>
      <c r="R141" s="140">
        <f>SUM(R142:R147)</f>
        <v>1.0399999999999999E-3</v>
      </c>
      <c r="T141" s="141">
        <f>SUM(T142:T147)</f>
        <v>0</v>
      </c>
      <c r="AR141" s="135" t="s">
        <v>80</v>
      </c>
      <c r="AT141" s="142" t="s">
        <v>72</v>
      </c>
      <c r="AU141" s="142" t="s">
        <v>80</v>
      </c>
      <c r="AY141" s="135" t="s">
        <v>271</v>
      </c>
      <c r="BK141" s="143">
        <f>SUM(BK142:BK147)</f>
        <v>0</v>
      </c>
    </row>
    <row r="142" spans="2:65" s="1" customFormat="1" ht="33" customHeight="1">
      <c r="B142" s="28"/>
      <c r="C142" s="146" t="s">
        <v>80</v>
      </c>
      <c r="D142" s="146" t="s">
        <v>274</v>
      </c>
      <c r="E142" s="147" t="s">
        <v>294</v>
      </c>
      <c r="F142" s="148" t="s">
        <v>295</v>
      </c>
      <c r="G142" s="149" t="s">
        <v>277</v>
      </c>
      <c r="H142" s="150">
        <v>8</v>
      </c>
      <c r="I142" s="151"/>
      <c r="J142" s="152">
        <f>ROUND(I142*H142,2)</f>
        <v>0</v>
      </c>
      <c r="K142" s="153"/>
      <c r="L142" s="28"/>
      <c r="M142" s="154" t="s">
        <v>1</v>
      </c>
      <c r="N142" s="115" t="s">
        <v>38</v>
      </c>
      <c r="P142" s="155">
        <f>O142*H142</f>
        <v>0</v>
      </c>
      <c r="Q142" s="155">
        <v>1.2999999999999999E-4</v>
      </c>
      <c r="R142" s="155">
        <f>Q142*H142</f>
        <v>1.0399999999999999E-3</v>
      </c>
      <c r="S142" s="155">
        <v>0</v>
      </c>
      <c r="T142" s="156">
        <f>S142*H142</f>
        <v>0</v>
      </c>
      <c r="AR142" s="157" t="s">
        <v>278</v>
      </c>
      <c r="AT142" s="157" t="s">
        <v>274</v>
      </c>
      <c r="AU142" s="157" t="s">
        <v>82</v>
      </c>
      <c r="AY142" s="13" t="s">
        <v>271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3" t="s">
        <v>80</v>
      </c>
      <c r="BK142" s="158">
        <f>ROUND(I142*H142,2)</f>
        <v>0</v>
      </c>
      <c r="BL142" s="13" t="s">
        <v>278</v>
      </c>
      <c r="BM142" s="157" t="s">
        <v>1497</v>
      </c>
    </row>
    <row r="143" spans="2:65" s="1" customFormat="1" ht="19.2">
      <c r="B143" s="28"/>
      <c r="D143" s="159" t="s">
        <v>280</v>
      </c>
      <c r="F143" s="160" t="s">
        <v>297</v>
      </c>
      <c r="I143" s="119"/>
      <c r="L143" s="28"/>
      <c r="M143" s="161"/>
      <c r="T143" s="52"/>
      <c r="AT143" s="13" t="s">
        <v>280</v>
      </c>
      <c r="AU143" s="13" t="s">
        <v>82</v>
      </c>
    </row>
    <row r="144" spans="2:65" s="1" customFormat="1" ht="16.5" customHeight="1">
      <c r="B144" s="28"/>
      <c r="C144" s="146" t="s">
        <v>82</v>
      </c>
      <c r="D144" s="146" t="s">
        <v>274</v>
      </c>
      <c r="E144" s="147" t="s">
        <v>309</v>
      </c>
      <c r="F144" s="148" t="s">
        <v>310</v>
      </c>
      <c r="G144" s="149" t="s">
        <v>311</v>
      </c>
      <c r="H144" s="150">
        <v>1</v>
      </c>
      <c r="I144" s="151"/>
      <c r="J144" s="152">
        <f>ROUND(I144*H144,2)</f>
        <v>0</v>
      </c>
      <c r="K144" s="153"/>
      <c r="L144" s="28"/>
      <c r="M144" s="154" t="s">
        <v>1</v>
      </c>
      <c r="N144" s="115" t="s">
        <v>38</v>
      </c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AR144" s="157" t="s">
        <v>306</v>
      </c>
      <c r="AT144" s="157" t="s">
        <v>274</v>
      </c>
      <c r="AU144" s="157" t="s">
        <v>82</v>
      </c>
      <c r="AY144" s="13" t="s">
        <v>271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3" t="s">
        <v>80</v>
      </c>
      <c r="BK144" s="158">
        <f>ROUND(I144*H144,2)</f>
        <v>0</v>
      </c>
      <c r="BL144" s="13" t="s">
        <v>306</v>
      </c>
      <c r="BM144" s="157" t="s">
        <v>312</v>
      </c>
    </row>
    <row r="145" spans="2:65" s="1" customFormat="1" ht="19.2">
      <c r="B145" s="28"/>
      <c r="D145" s="159" t="s">
        <v>280</v>
      </c>
      <c r="F145" s="160" t="s">
        <v>1498</v>
      </c>
      <c r="I145" s="119"/>
      <c r="L145" s="28"/>
      <c r="M145" s="161"/>
      <c r="T145" s="52"/>
      <c r="AT145" s="13" t="s">
        <v>280</v>
      </c>
      <c r="AU145" s="13" t="s">
        <v>82</v>
      </c>
    </row>
    <row r="146" spans="2:65" s="1" customFormat="1" ht="16.5" customHeight="1">
      <c r="B146" s="28"/>
      <c r="C146" s="146" t="s">
        <v>272</v>
      </c>
      <c r="D146" s="146" t="s">
        <v>274</v>
      </c>
      <c r="E146" s="147" t="s">
        <v>315</v>
      </c>
      <c r="F146" s="148" t="s">
        <v>316</v>
      </c>
      <c r="G146" s="149" t="s">
        <v>301</v>
      </c>
      <c r="H146" s="150">
        <v>1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AR146" s="157" t="s">
        <v>306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306</v>
      </c>
      <c r="BM146" s="157" t="s">
        <v>317</v>
      </c>
    </row>
    <row r="147" spans="2:65" s="1" customFormat="1" ht="10.199999999999999">
      <c r="B147" s="28"/>
      <c r="D147" s="159" t="s">
        <v>280</v>
      </c>
      <c r="F147" s="160" t="s">
        <v>316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1" customFormat="1" ht="22.8" customHeight="1">
      <c r="B148" s="134"/>
      <c r="D148" s="135" t="s">
        <v>72</v>
      </c>
      <c r="E148" s="144" t="s">
        <v>318</v>
      </c>
      <c r="F148" s="144" t="s">
        <v>319</v>
      </c>
      <c r="I148" s="137"/>
      <c r="J148" s="145">
        <f>BK148</f>
        <v>0</v>
      </c>
      <c r="L148" s="134"/>
      <c r="M148" s="139"/>
      <c r="P148" s="140">
        <f>SUM(P149:P156)</f>
        <v>0</v>
      </c>
      <c r="R148" s="140">
        <f>SUM(R149:R156)</f>
        <v>0</v>
      </c>
      <c r="T148" s="141">
        <f>SUM(T149:T156)</f>
        <v>0</v>
      </c>
      <c r="AR148" s="135" t="s">
        <v>80</v>
      </c>
      <c r="AT148" s="142" t="s">
        <v>72</v>
      </c>
      <c r="AU148" s="142" t="s">
        <v>80</v>
      </c>
      <c r="AY148" s="135" t="s">
        <v>271</v>
      </c>
      <c r="BK148" s="143">
        <f>SUM(BK149:BK156)</f>
        <v>0</v>
      </c>
    </row>
    <row r="149" spans="2:65" s="1" customFormat="1" ht="24.15" customHeight="1">
      <c r="B149" s="28"/>
      <c r="C149" s="146" t="s">
        <v>278</v>
      </c>
      <c r="D149" s="146" t="s">
        <v>274</v>
      </c>
      <c r="E149" s="147" t="s">
        <v>320</v>
      </c>
      <c r="F149" s="148" t="s">
        <v>321</v>
      </c>
      <c r="G149" s="149" t="s">
        <v>322</v>
      </c>
      <c r="H149" s="150">
        <v>0.2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278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323</v>
      </c>
    </row>
    <row r="150" spans="2:65" s="1" customFormat="1" ht="28.8">
      <c r="B150" s="28"/>
      <c r="D150" s="159" t="s">
        <v>280</v>
      </c>
      <c r="F150" s="160" t="s">
        <v>324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" customFormat="1" ht="24.15" customHeight="1">
      <c r="B151" s="28"/>
      <c r="C151" s="146" t="s">
        <v>298</v>
      </c>
      <c r="D151" s="146" t="s">
        <v>274</v>
      </c>
      <c r="E151" s="147" t="s">
        <v>326</v>
      </c>
      <c r="F151" s="148" t="s">
        <v>327</v>
      </c>
      <c r="G151" s="149" t="s">
        <v>322</v>
      </c>
      <c r="H151" s="150">
        <v>0.2</v>
      </c>
      <c r="I151" s="151"/>
      <c r="J151" s="152">
        <f>ROUND(I151*H151,2)</f>
        <v>0</v>
      </c>
      <c r="K151" s="153"/>
      <c r="L151" s="28"/>
      <c r="M151" s="154" t="s">
        <v>1</v>
      </c>
      <c r="N151" s="115" t="s">
        <v>38</v>
      </c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AR151" s="157" t="s">
        <v>278</v>
      </c>
      <c r="AT151" s="157" t="s">
        <v>274</v>
      </c>
      <c r="AU151" s="157" t="s">
        <v>82</v>
      </c>
      <c r="AY151" s="13" t="s">
        <v>271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3" t="s">
        <v>80</v>
      </c>
      <c r="BK151" s="158">
        <f>ROUND(I151*H151,2)</f>
        <v>0</v>
      </c>
      <c r="BL151" s="13" t="s">
        <v>278</v>
      </c>
      <c r="BM151" s="157" t="s">
        <v>328</v>
      </c>
    </row>
    <row r="152" spans="2:65" s="1" customFormat="1" ht="19.2">
      <c r="B152" s="28"/>
      <c r="D152" s="159" t="s">
        <v>280</v>
      </c>
      <c r="F152" s="160" t="s">
        <v>329</v>
      </c>
      <c r="I152" s="119"/>
      <c r="L152" s="28"/>
      <c r="M152" s="161"/>
      <c r="T152" s="52"/>
      <c r="AT152" s="13" t="s">
        <v>280</v>
      </c>
      <c r="AU152" s="13" t="s">
        <v>82</v>
      </c>
    </row>
    <row r="153" spans="2:65" s="1" customFormat="1" ht="16.5" customHeight="1">
      <c r="B153" s="28"/>
      <c r="C153" s="146" t="s">
        <v>282</v>
      </c>
      <c r="D153" s="146" t="s">
        <v>274</v>
      </c>
      <c r="E153" s="147" t="s">
        <v>331</v>
      </c>
      <c r="F153" s="148" t="s">
        <v>332</v>
      </c>
      <c r="G153" s="149" t="s">
        <v>322</v>
      </c>
      <c r="H153" s="150">
        <v>0.2</v>
      </c>
      <c r="I153" s="151"/>
      <c r="J153" s="152">
        <f>ROUND(I153*H153,2)</f>
        <v>0</v>
      </c>
      <c r="K153" s="153"/>
      <c r="L153" s="28"/>
      <c r="M153" s="154" t="s">
        <v>1</v>
      </c>
      <c r="N153" s="115" t="s">
        <v>38</v>
      </c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AR153" s="157" t="s">
        <v>278</v>
      </c>
      <c r="AT153" s="157" t="s">
        <v>274</v>
      </c>
      <c r="AU153" s="157" t="s">
        <v>82</v>
      </c>
      <c r="AY153" s="13" t="s">
        <v>271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3" t="s">
        <v>80</v>
      </c>
      <c r="BK153" s="158">
        <f>ROUND(I153*H153,2)</f>
        <v>0</v>
      </c>
      <c r="BL153" s="13" t="s">
        <v>278</v>
      </c>
      <c r="BM153" s="157" t="s">
        <v>333</v>
      </c>
    </row>
    <row r="154" spans="2:65" s="1" customFormat="1" ht="19.2">
      <c r="B154" s="28"/>
      <c r="D154" s="159" t="s">
        <v>280</v>
      </c>
      <c r="F154" s="160" t="s">
        <v>334</v>
      </c>
      <c r="I154" s="119"/>
      <c r="L154" s="28"/>
      <c r="M154" s="161"/>
      <c r="T154" s="52"/>
      <c r="AT154" s="13" t="s">
        <v>280</v>
      </c>
      <c r="AU154" s="13" t="s">
        <v>82</v>
      </c>
    </row>
    <row r="155" spans="2:65" s="1" customFormat="1" ht="24.15" customHeight="1">
      <c r="B155" s="28"/>
      <c r="C155" s="162" t="s">
        <v>308</v>
      </c>
      <c r="D155" s="162" t="s">
        <v>335</v>
      </c>
      <c r="E155" s="163" t="s">
        <v>336</v>
      </c>
      <c r="F155" s="164" t="s">
        <v>337</v>
      </c>
      <c r="G155" s="165" t="s">
        <v>338</v>
      </c>
      <c r="H155" s="166">
        <v>1</v>
      </c>
      <c r="I155" s="167"/>
      <c r="J155" s="168">
        <f>ROUND(I155*H155,2)</f>
        <v>0</v>
      </c>
      <c r="K155" s="169"/>
      <c r="L155" s="170"/>
      <c r="M155" s="171" t="s">
        <v>1</v>
      </c>
      <c r="N155" s="172" t="s">
        <v>38</v>
      </c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AR155" s="157" t="s">
        <v>314</v>
      </c>
      <c r="AT155" s="157" t="s">
        <v>335</v>
      </c>
      <c r="AU155" s="157" t="s">
        <v>82</v>
      </c>
      <c r="AY155" s="13" t="s">
        <v>271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3" t="s">
        <v>80</v>
      </c>
      <c r="BK155" s="158">
        <f>ROUND(I155*H155,2)</f>
        <v>0</v>
      </c>
      <c r="BL155" s="13" t="s">
        <v>278</v>
      </c>
      <c r="BM155" s="157" t="s">
        <v>339</v>
      </c>
    </row>
    <row r="156" spans="2:65" s="1" customFormat="1" ht="28.8">
      <c r="B156" s="28"/>
      <c r="D156" s="159" t="s">
        <v>280</v>
      </c>
      <c r="F156" s="160" t="s">
        <v>340</v>
      </c>
      <c r="I156" s="119"/>
      <c r="L156" s="28"/>
      <c r="M156" s="161"/>
      <c r="T156" s="52"/>
      <c r="AT156" s="13" t="s">
        <v>280</v>
      </c>
      <c r="AU156" s="13" t="s">
        <v>82</v>
      </c>
    </row>
    <row r="157" spans="2:65" s="11" customFormat="1" ht="25.95" customHeight="1">
      <c r="B157" s="134"/>
      <c r="D157" s="135" t="s">
        <v>72</v>
      </c>
      <c r="E157" s="136" t="s">
        <v>341</v>
      </c>
      <c r="F157" s="136" t="s">
        <v>342</v>
      </c>
      <c r="I157" s="137"/>
      <c r="J157" s="138">
        <f>BK157</f>
        <v>0</v>
      </c>
      <c r="L157" s="134"/>
      <c r="M157" s="139"/>
      <c r="P157" s="140">
        <f>P158+P165+P186+P217+P220</f>
        <v>0</v>
      </c>
      <c r="R157" s="140">
        <f>R158+R165+R186+R217+R220</f>
        <v>0.23447082000000002</v>
      </c>
      <c r="T157" s="141">
        <f>T158+T165+T186+T217+T220</f>
        <v>3.4140000000000004E-2</v>
      </c>
      <c r="AR157" s="135" t="s">
        <v>82</v>
      </c>
      <c r="AT157" s="142" t="s">
        <v>72</v>
      </c>
      <c r="AU157" s="142" t="s">
        <v>73</v>
      </c>
      <c r="AY157" s="135" t="s">
        <v>271</v>
      </c>
      <c r="BK157" s="143">
        <f>BK158+BK165+BK186+BK217+BK220</f>
        <v>0</v>
      </c>
    </row>
    <row r="158" spans="2:65" s="11" customFormat="1" ht="22.8" customHeight="1">
      <c r="B158" s="134"/>
      <c r="D158" s="135" t="s">
        <v>72</v>
      </c>
      <c r="E158" s="144" t="s">
        <v>1499</v>
      </c>
      <c r="F158" s="144" t="s">
        <v>1500</v>
      </c>
      <c r="I158" s="137"/>
      <c r="J158" s="145">
        <f>BK158</f>
        <v>0</v>
      </c>
      <c r="L158" s="134"/>
      <c r="M158" s="139"/>
      <c r="P158" s="140">
        <f>SUM(P159:P164)</f>
        <v>0</v>
      </c>
      <c r="R158" s="140">
        <f>SUM(R159:R164)</f>
        <v>0</v>
      </c>
      <c r="T158" s="141">
        <f>SUM(T159:T164)</f>
        <v>0</v>
      </c>
      <c r="AR158" s="135" t="s">
        <v>82</v>
      </c>
      <c r="AT158" s="142" t="s">
        <v>72</v>
      </c>
      <c r="AU158" s="142" t="s">
        <v>80</v>
      </c>
      <c r="AY158" s="135" t="s">
        <v>271</v>
      </c>
      <c r="BK158" s="143">
        <f>SUM(BK159:BK164)</f>
        <v>0</v>
      </c>
    </row>
    <row r="159" spans="2:65" s="1" customFormat="1" ht="16.5" customHeight="1">
      <c r="B159" s="28"/>
      <c r="C159" s="146" t="s">
        <v>314</v>
      </c>
      <c r="D159" s="146" t="s">
        <v>274</v>
      </c>
      <c r="E159" s="147" t="s">
        <v>1501</v>
      </c>
      <c r="F159" s="148" t="s">
        <v>1502</v>
      </c>
      <c r="G159" s="149" t="s">
        <v>277</v>
      </c>
      <c r="H159" s="150">
        <v>2</v>
      </c>
      <c r="I159" s="151"/>
      <c r="J159" s="152">
        <f>ROUND(I159*H159,2)</f>
        <v>0</v>
      </c>
      <c r="K159" s="153"/>
      <c r="L159" s="28"/>
      <c r="M159" s="154" t="s">
        <v>1</v>
      </c>
      <c r="N159" s="115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348</v>
      </c>
      <c r="AT159" s="157" t="s">
        <v>274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348</v>
      </c>
      <c r="BM159" s="157" t="s">
        <v>1503</v>
      </c>
    </row>
    <row r="160" spans="2:65" s="1" customFormat="1" ht="10.199999999999999">
      <c r="B160" s="28"/>
      <c r="D160" s="159" t="s">
        <v>280</v>
      </c>
      <c r="F160" s="160" t="s">
        <v>1502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" customFormat="1" ht="16.5" customHeight="1">
      <c r="B161" s="28"/>
      <c r="C161" s="146" t="s">
        <v>292</v>
      </c>
      <c r="D161" s="146" t="s">
        <v>274</v>
      </c>
      <c r="E161" s="147" t="s">
        <v>1504</v>
      </c>
      <c r="F161" s="148" t="s">
        <v>1505</v>
      </c>
      <c r="G161" s="149" t="s">
        <v>692</v>
      </c>
      <c r="H161" s="150">
        <v>1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306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306</v>
      </c>
      <c r="BM161" s="157" t="s">
        <v>1506</v>
      </c>
    </row>
    <row r="162" spans="2:65" s="1" customFormat="1" ht="19.2">
      <c r="B162" s="28"/>
      <c r="D162" s="159" t="s">
        <v>280</v>
      </c>
      <c r="F162" s="160" t="s">
        <v>1507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" customFormat="1" ht="16.5" customHeight="1">
      <c r="B163" s="28"/>
      <c r="C163" s="146" t="s">
        <v>325</v>
      </c>
      <c r="D163" s="146" t="s">
        <v>274</v>
      </c>
      <c r="E163" s="147" t="s">
        <v>1508</v>
      </c>
      <c r="F163" s="148" t="s">
        <v>1509</v>
      </c>
      <c r="G163" s="149" t="s">
        <v>692</v>
      </c>
      <c r="H163" s="150">
        <v>1</v>
      </c>
      <c r="I163" s="151"/>
      <c r="J163" s="152">
        <f>ROUND(I163*H163,2)</f>
        <v>0</v>
      </c>
      <c r="K163" s="153"/>
      <c r="L163" s="28"/>
      <c r="M163" s="154" t="s">
        <v>1</v>
      </c>
      <c r="N163" s="115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306</v>
      </c>
      <c r="AT163" s="157" t="s">
        <v>274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306</v>
      </c>
      <c r="BM163" s="157" t="s">
        <v>1510</v>
      </c>
    </row>
    <row r="164" spans="2:65" s="1" customFormat="1" ht="10.199999999999999">
      <c r="B164" s="28"/>
      <c r="D164" s="159" t="s">
        <v>280</v>
      </c>
      <c r="F164" s="160" t="s">
        <v>1509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1" customFormat="1" ht="22.8" customHeight="1">
      <c r="B165" s="134"/>
      <c r="D165" s="135" t="s">
        <v>72</v>
      </c>
      <c r="E165" s="144" t="s">
        <v>363</v>
      </c>
      <c r="F165" s="144" t="s">
        <v>364</v>
      </c>
      <c r="I165" s="137"/>
      <c r="J165" s="145">
        <f>BK165</f>
        <v>0</v>
      </c>
      <c r="L165" s="134"/>
      <c r="M165" s="139"/>
      <c r="P165" s="140">
        <f>SUM(P166:P185)</f>
        <v>0</v>
      </c>
      <c r="R165" s="140">
        <f>SUM(R166:R185)</f>
        <v>5.7898820000000004E-2</v>
      </c>
      <c r="T165" s="141">
        <f>SUM(T166:T185)</f>
        <v>0</v>
      </c>
      <c r="AR165" s="135" t="s">
        <v>82</v>
      </c>
      <c r="AT165" s="142" t="s">
        <v>72</v>
      </c>
      <c r="AU165" s="142" t="s">
        <v>80</v>
      </c>
      <c r="AY165" s="135" t="s">
        <v>271</v>
      </c>
      <c r="BK165" s="143">
        <f>SUM(BK166:BK185)</f>
        <v>0</v>
      </c>
    </row>
    <row r="166" spans="2:65" s="1" customFormat="1" ht="33" customHeight="1">
      <c r="B166" s="28"/>
      <c r="C166" s="146" t="s">
        <v>330</v>
      </c>
      <c r="D166" s="146" t="s">
        <v>274</v>
      </c>
      <c r="E166" s="147" t="s">
        <v>386</v>
      </c>
      <c r="F166" s="148" t="s">
        <v>387</v>
      </c>
      <c r="G166" s="149" t="s">
        <v>277</v>
      </c>
      <c r="H166" s="150">
        <v>8</v>
      </c>
      <c r="I166" s="151"/>
      <c r="J166" s="152">
        <f>ROUND(I166*H166,2)</f>
        <v>0</v>
      </c>
      <c r="K166" s="153"/>
      <c r="L166" s="28"/>
      <c r="M166" s="154" t="s">
        <v>1</v>
      </c>
      <c r="N166" s="115" t="s">
        <v>38</v>
      </c>
      <c r="P166" s="155">
        <f>O166*H166</f>
        <v>0</v>
      </c>
      <c r="Q166" s="155">
        <v>1.17E-3</v>
      </c>
      <c r="R166" s="155">
        <f>Q166*H166</f>
        <v>9.3600000000000003E-3</v>
      </c>
      <c r="S166" s="155">
        <v>0</v>
      </c>
      <c r="T166" s="156">
        <f>S166*H166</f>
        <v>0</v>
      </c>
      <c r="AR166" s="157" t="s">
        <v>348</v>
      </c>
      <c r="AT166" s="157" t="s">
        <v>274</v>
      </c>
      <c r="AU166" s="157" t="s">
        <v>82</v>
      </c>
      <c r="AY166" s="13" t="s">
        <v>271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3" t="s">
        <v>80</v>
      </c>
      <c r="BK166" s="158">
        <f>ROUND(I166*H166,2)</f>
        <v>0</v>
      </c>
      <c r="BL166" s="13" t="s">
        <v>348</v>
      </c>
      <c r="BM166" s="157" t="s">
        <v>1511</v>
      </c>
    </row>
    <row r="167" spans="2:65" s="1" customFormat="1" ht="28.8">
      <c r="B167" s="28"/>
      <c r="D167" s="159" t="s">
        <v>280</v>
      </c>
      <c r="F167" s="160" t="s">
        <v>389</v>
      </c>
      <c r="I167" s="119"/>
      <c r="L167" s="28"/>
      <c r="M167" s="161"/>
      <c r="T167" s="52"/>
      <c r="AT167" s="13" t="s">
        <v>280</v>
      </c>
      <c r="AU167" s="13" t="s">
        <v>82</v>
      </c>
    </row>
    <row r="168" spans="2:65" s="1" customFormat="1" ht="16.5" customHeight="1">
      <c r="B168" s="28"/>
      <c r="C168" s="162" t="s">
        <v>8</v>
      </c>
      <c r="D168" s="162" t="s">
        <v>335</v>
      </c>
      <c r="E168" s="163" t="s">
        <v>391</v>
      </c>
      <c r="F168" s="164" t="s">
        <v>392</v>
      </c>
      <c r="G168" s="165" t="s">
        <v>393</v>
      </c>
      <c r="H168" s="166">
        <v>6.6000000000000003E-2</v>
      </c>
      <c r="I168" s="167"/>
      <c r="J168" s="168">
        <f>ROUND(I168*H168,2)</f>
        <v>0</v>
      </c>
      <c r="K168" s="169"/>
      <c r="L168" s="170"/>
      <c r="M168" s="171" t="s">
        <v>1</v>
      </c>
      <c r="N168" s="172" t="s">
        <v>38</v>
      </c>
      <c r="P168" s="155">
        <f>O168*H168</f>
        <v>0</v>
      </c>
      <c r="Q168" s="155">
        <v>2.0000000000000002E-5</v>
      </c>
      <c r="R168" s="155">
        <f>Q168*H168</f>
        <v>1.3200000000000001E-6</v>
      </c>
      <c r="S168" s="155">
        <v>0</v>
      </c>
      <c r="T168" s="156">
        <f>S168*H168</f>
        <v>0</v>
      </c>
      <c r="AR168" s="157" t="s">
        <v>306</v>
      </c>
      <c r="AT168" s="157" t="s">
        <v>335</v>
      </c>
      <c r="AU168" s="157" t="s">
        <v>82</v>
      </c>
      <c r="AY168" s="13" t="s">
        <v>271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3" t="s">
        <v>80</v>
      </c>
      <c r="BK168" s="158">
        <f>ROUND(I168*H168,2)</f>
        <v>0</v>
      </c>
      <c r="BL168" s="13" t="s">
        <v>306</v>
      </c>
      <c r="BM168" s="157" t="s">
        <v>1512</v>
      </c>
    </row>
    <row r="169" spans="2:65" s="1" customFormat="1" ht="10.199999999999999">
      <c r="B169" s="28"/>
      <c r="D169" s="159" t="s">
        <v>280</v>
      </c>
      <c r="F169" s="160" t="s">
        <v>392</v>
      </c>
      <c r="I169" s="119"/>
      <c r="L169" s="28"/>
      <c r="M169" s="161"/>
      <c r="T169" s="52"/>
      <c r="AT169" s="13" t="s">
        <v>280</v>
      </c>
      <c r="AU169" s="13" t="s">
        <v>82</v>
      </c>
    </row>
    <row r="170" spans="2:65" s="1" customFormat="1" ht="16.5" customHeight="1">
      <c r="B170" s="28"/>
      <c r="C170" s="162" t="s">
        <v>345</v>
      </c>
      <c r="D170" s="162" t="s">
        <v>335</v>
      </c>
      <c r="E170" s="163" t="s">
        <v>396</v>
      </c>
      <c r="F170" s="164" t="s">
        <v>397</v>
      </c>
      <c r="G170" s="165" t="s">
        <v>393</v>
      </c>
      <c r="H170" s="166">
        <v>0.44</v>
      </c>
      <c r="I170" s="167"/>
      <c r="J170" s="168">
        <f>ROUND(I170*H170,2)</f>
        <v>0</v>
      </c>
      <c r="K170" s="169"/>
      <c r="L170" s="170"/>
      <c r="M170" s="171" t="s">
        <v>1</v>
      </c>
      <c r="N170" s="172" t="s">
        <v>38</v>
      </c>
      <c r="P170" s="155">
        <f>O170*H170</f>
        <v>0</v>
      </c>
      <c r="Q170" s="155">
        <v>2.0000000000000001E-4</v>
      </c>
      <c r="R170" s="155">
        <f>Q170*H170</f>
        <v>8.8000000000000011E-5</v>
      </c>
      <c r="S170" s="155">
        <v>0</v>
      </c>
      <c r="T170" s="156">
        <f>S170*H170</f>
        <v>0</v>
      </c>
      <c r="AR170" s="157" t="s">
        <v>373</v>
      </c>
      <c r="AT170" s="157" t="s">
        <v>335</v>
      </c>
      <c r="AU170" s="157" t="s">
        <v>82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348</v>
      </c>
      <c r="BM170" s="157" t="s">
        <v>1513</v>
      </c>
    </row>
    <row r="171" spans="2:65" s="1" customFormat="1" ht="10.199999999999999">
      <c r="B171" s="28"/>
      <c r="D171" s="159" t="s">
        <v>280</v>
      </c>
      <c r="F171" s="160" t="s">
        <v>397</v>
      </c>
      <c r="I171" s="119"/>
      <c r="L171" s="28"/>
      <c r="M171" s="161"/>
      <c r="T171" s="52"/>
      <c r="AT171" s="13" t="s">
        <v>280</v>
      </c>
      <c r="AU171" s="13" t="s">
        <v>82</v>
      </c>
    </row>
    <row r="172" spans="2:65" s="1" customFormat="1" ht="24.15" customHeight="1">
      <c r="B172" s="28"/>
      <c r="C172" s="162" t="s">
        <v>351</v>
      </c>
      <c r="D172" s="162" t="s">
        <v>335</v>
      </c>
      <c r="E172" s="163" t="s">
        <v>1514</v>
      </c>
      <c r="F172" s="164" t="s">
        <v>1515</v>
      </c>
      <c r="G172" s="165" t="s">
        <v>277</v>
      </c>
      <c r="H172" s="166">
        <v>7.26</v>
      </c>
      <c r="I172" s="167"/>
      <c r="J172" s="168">
        <f>ROUND(I172*H172,2)</f>
        <v>0</v>
      </c>
      <c r="K172" s="169"/>
      <c r="L172" s="170"/>
      <c r="M172" s="171" t="s">
        <v>1</v>
      </c>
      <c r="N172" s="172" t="s">
        <v>38</v>
      </c>
      <c r="P172" s="155">
        <f>O172*H172</f>
        <v>0</v>
      </c>
      <c r="Q172" s="155">
        <v>4.0000000000000001E-3</v>
      </c>
      <c r="R172" s="155">
        <f>Q172*H172</f>
        <v>2.904E-2</v>
      </c>
      <c r="S172" s="155">
        <v>0</v>
      </c>
      <c r="T172" s="156">
        <f>S172*H172</f>
        <v>0</v>
      </c>
      <c r="AR172" s="157" t="s">
        <v>373</v>
      </c>
      <c r="AT172" s="157" t="s">
        <v>335</v>
      </c>
      <c r="AU172" s="157" t="s">
        <v>82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348</v>
      </c>
      <c r="BM172" s="157" t="s">
        <v>1516</v>
      </c>
    </row>
    <row r="173" spans="2:65" s="1" customFormat="1" ht="19.2">
      <c r="B173" s="28"/>
      <c r="D173" s="159" t="s">
        <v>280</v>
      </c>
      <c r="F173" s="160" t="s">
        <v>1515</v>
      </c>
      <c r="I173" s="119"/>
      <c r="L173" s="28"/>
      <c r="M173" s="161"/>
      <c r="T173" s="52"/>
      <c r="AT173" s="13" t="s">
        <v>280</v>
      </c>
      <c r="AU173" s="13" t="s">
        <v>82</v>
      </c>
    </row>
    <row r="174" spans="2:65" s="1" customFormat="1" ht="16.5" customHeight="1">
      <c r="B174" s="28"/>
      <c r="C174" s="162" t="s">
        <v>356</v>
      </c>
      <c r="D174" s="162" t="s">
        <v>335</v>
      </c>
      <c r="E174" s="163" t="s">
        <v>410</v>
      </c>
      <c r="F174" s="164" t="s">
        <v>411</v>
      </c>
      <c r="G174" s="165" t="s">
        <v>412</v>
      </c>
      <c r="H174" s="166">
        <v>13.2</v>
      </c>
      <c r="I174" s="167"/>
      <c r="J174" s="168">
        <f>ROUND(I174*H174,2)</f>
        <v>0</v>
      </c>
      <c r="K174" s="169"/>
      <c r="L174" s="170"/>
      <c r="M174" s="171" t="s">
        <v>1</v>
      </c>
      <c r="N174" s="172" t="s">
        <v>38</v>
      </c>
      <c r="P174" s="155">
        <f>O174*H174</f>
        <v>0</v>
      </c>
      <c r="Q174" s="155">
        <v>3.8000000000000002E-4</v>
      </c>
      <c r="R174" s="155">
        <f>Q174*H174</f>
        <v>5.0159999999999996E-3</v>
      </c>
      <c r="S174" s="155">
        <v>0</v>
      </c>
      <c r="T174" s="156">
        <f>S174*H174</f>
        <v>0</v>
      </c>
      <c r="AR174" s="157" t="s">
        <v>373</v>
      </c>
      <c r="AT174" s="157" t="s">
        <v>335</v>
      </c>
      <c r="AU174" s="157" t="s">
        <v>82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348</v>
      </c>
      <c r="BM174" s="157" t="s">
        <v>1517</v>
      </c>
    </row>
    <row r="175" spans="2:65" s="1" customFormat="1" ht="10.199999999999999">
      <c r="B175" s="28"/>
      <c r="D175" s="159" t="s">
        <v>280</v>
      </c>
      <c r="F175" s="160" t="s">
        <v>414</v>
      </c>
      <c r="I175" s="119"/>
      <c r="L175" s="28"/>
      <c r="M175" s="161"/>
      <c r="T175" s="52"/>
      <c r="AT175" s="13" t="s">
        <v>280</v>
      </c>
      <c r="AU175" s="13" t="s">
        <v>82</v>
      </c>
    </row>
    <row r="176" spans="2:65" s="1" customFormat="1" ht="16.5" customHeight="1">
      <c r="B176" s="28"/>
      <c r="C176" s="162" t="s">
        <v>348</v>
      </c>
      <c r="D176" s="162" t="s">
        <v>335</v>
      </c>
      <c r="E176" s="163" t="s">
        <v>416</v>
      </c>
      <c r="F176" s="164" t="s">
        <v>417</v>
      </c>
      <c r="G176" s="165" t="s">
        <v>412</v>
      </c>
      <c r="H176" s="166">
        <v>8.25</v>
      </c>
      <c r="I176" s="167"/>
      <c r="J176" s="168">
        <f>ROUND(I176*H176,2)</f>
        <v>0</v>
      </c>
      <c r="K176" s="169"/>
      <c r="L176" s="170"/>
      <c r="M176" s="171" t="s">
        <v>1</v>
      </c>
      <c r="N176" s="172" t="s">
        <v>38</v>
      </c>
      <c r="P176" s="155">
        <f>O176*H176</f>
        <v>0</v>
      </c>
      <c r="Q176" s="155">
        <v>3.5E-4</v>
      </c>
      <c r="R176" s="155">
        <f>Q176*H176</f>
        <v>2.8874999999999999E-3</v>
      </c>
      <c r="S176" s="155">
        <v>0</v>
      </c>
      <c r="T176" s="156">
        <f>S176*H176</f>
        <v>0</v>
      </c>
      <c r="AR176" s="157" t="s">
        <v>373</v>
      </c>
      <c r="AT176" s="157" t="s">
        <v>335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348</v>
      </c>
      <c r="BM176" s="157" t="s">
        <v>1518</v>
      </c>
    </row>
    <row r="177" spans="2:65" s="1" customFormat="1" ht="10.199999999999999">
      <c r="B177" s="28"/>
      <c r="D177" s="159" t="s">
        <v>280</v>
      </c>
      <c r="F177" s="160" t="s">
        <v>417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" customFormat="1" ht="16.5" customHeight="1">
      <c r="B178" s="28"/>
      <c r="C178" s="162" t="s">
        <v>365</v>
      </c>
      <c r="D178" s="162" t="s">
        <v>335</v>
      </c>
      <c r="E178" s="163" t="s">
        <v>420</v>
      </c>
      <c r="F178" s="164" t="s">
        <v>421</v>
      </c>
      <c r="G178" s="165" t="s">
        <v>412</v>
      </c>
      <c r="H178" s="166">
        <v>12.1</v>
      </c>
      <c r="I178" s="167"/>
      <c r="J178" s="168">
        <f>ROUND(I178*H178,2)</f>
        <v>0</v>
      </c>
      <c r="K178" s="169"/>
      <c r="L178" s="170"/>
      <c r="M178" s="171" t="s">
        <v>1</v>
      </c>
      <c r="N178" s="172" t="s">
        <v>38</v>
      </c>
      <c r="P178" s="155">
        <f>O178*H178</f>
        <v>0</v>
      </c>
      <c r="Q178" s="155">
        <v>3.5E-4</v>
      </c>
      <c r="R178" s="155">
        <f>Q178*H178</f>
        <v>4.235E-3</v>
      </c>
      <c r="S178" s="155">
        <v>0</v>
      </c>
      <c r="T178" s="156">
        <f>S178*H178</f>
        <v>0</v>
      </c>
      <c r="AR178" s="157" t="s">
        <v>373</v>
      </c>
      <c r="AT178" s="157" t="s">
        <v>335</v>
      </c>
      <c r="AU178" s="157" t="s">
        <v>82</v>
      </c>
      <c r="AY178" s="13" t="s">
        <v>271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3" t="s">
        <v>80</v>
      </c>
      <c r="BK178" s="158">
        <f>ROUND(I178*H178,2)</f>
        <v>0</v>
      </c>
      <c r="BL178" s="13" t="s">
        <v>348</v>
      </c>
      <c r="BM178" s="157" t="s">
        <v>1519</v>
      </c>
    </row>
    <row r="179" spans="2:65" s="1" customFormat="1" ht="10.199999999999999">
      <c r="B179" s="28"/>
      <c r="D179" s="159" t="s">
        <v>280</v>
      </c>
      <c r="F179" s="160" t="s">
        <v>421</v>
      </c>
      <c r="I179" s="119"/>
      <c r="L179" s="28"/>
      <c r="M179" s="161"/>
      <c r="T179" s="52"/>
      <c r="AT179" s="13" t="s">
        <v>280</v>
      </c>
      <c r="AU179" s="13" t="s">
        <v>82</v>
      </c>
    </row>
    <row r="180" spans="2:65" s="1" customFormat="1" ht="16.5" customHeight="1">
      <c r="B180" s="28"/>
      <c r="C180" s="162" t="s">
        <v>370</v>
      </c>
      <c r="D180" s="162" t="s">
        <v>335</v>
      </c>
      <c r="E180" s="163" t="s">
        <v>424</v>
      </c>
      <c r="F180" s="164" t="s">
        <v>425</v>
      </c>
      <c r="G180" s="165" t="s">
        <v>412</v>
      </c>
      <c r="H180" s="166">
        <v>13.75</v>
      </c>
      <c r="I180" s="167"/>
      <c r="J180" s="168">
        <f>ROUND(I180*H180,2)</f>
        <v>0</v>
      </c>
      <c r="K180" s="169"/>
      <c r="L180" s="170"/>
      <c r="M180" s="171" t="s">
        <v>1</v>
      </c>
      <c r="N180" s="172" t="s">
        <v>38</v>
      </c>
      <c r="P180" s="155">
        <f>O180*H180</f>
        <v>0</v>
      </c>
      <c r="Q180" s="155">
        <v>5.0000000000000001E-4</v>
      </c>
      <c r="R180" s="155">
        <f>Q180*H180</f>
        <v>6.875E-3</v>
      </c>
      <c r="S180" s="155">
        <v>0</v>
      </c>
      <c r="T180" s="156">
        <f>S180*H180</f>
        <v>0</v>
      </c>
      <c r="AR180" s="157" t="s">
        <v>373</v>
      </c>
      <c r="AT180" s="157" t="s">
        <v>335</v>
      </c>
      <c r="AU180" s="157" t="s">
        <v>82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348</v>
      </c>
      <c r="BM180" s="157" t="s">
        <v>1520</v>
      </c>
    </row>
    <row r="181" spans="2:65" s="1" customFormat="1" ht="10.199999999999999">
      <c r="B181" s="28"/>
      <c r="D181" s="159" t="s">
        <v>280</v>
      </c>
      <c r="F181" s="160" t="s">
        <v>427</v>
      </c>
      <c r="I181" s="119"/>
      <c r="L181" s="28"/>
      <c r="M181" s="161"/>
      <c r="T181" s="52"/>
      <c r="AT181" s="13" t="s">
        <v>280</v>
      </c>
      <c r="AU181" s="13" t="s">
        <v>82</v>
      </c>
    </row>
    <row r="182" spans="2:65" s="1" customFormat="1" ht="16.5" customHeight="1">
      <c r="B182" s="28"/>
      <c r="C182" s="162" t="s">
        <v>376</v>
      </c>
      <c r="D182" s="162" t="s">
        <v>335</v>
      </c>
      <c r="E182" s="163" t="s">
        <v>429</v>
      </c>
      <c r="F182" s="164" t="s">
        <v>430</v>
      </c>
      <c r="G182" s="165" t="s">
        <v>338</v>
      </c>
      <c r="H182" s="166">
        <v>6.6</v>
      </c>
      <c r="I182" s="167"/>
      <c r="J182" s="168">
        <f>ROUND(I182*H182,2)</f>
        <v>0</v>
      </c>
      <c r="K182" s="169"/>
      <c r="L182" s="170"/>
      <c r="M182" s="171" t="s">
        <v>1</v>
      </c>
      <c r="N182" s="172" t="s">
        <v>38</v>
      </c>
      <c r="P182" s="155">
        <f>O182*H182</f>
        <v>0</v>
      </c>
      <c r="Q182" s="155">
        <v>4.0000000000000003E-5</v>
      </c>
      <c r="R182" s="155">
        <f>Q182*H182</f>
        <v>2.6400000000000002E-4</v>
      </c>
      <c r="S182" s="155">
        <v>0</v>
      </c>
      <c r="T182" s="156">
        <f>S182*H182</f>
        <v>0</v>
      </c>
      <c r="AR182" s="157" t="s">
        <v>373</v>
      </c>
      <c r="AT182" s="157" t="s">
        <v>335</v>
      </c>
      <c r="AU182" s="157" t="s">
        <v>82</v>
      </c>
      <c r="AY182" s="13" t="s">
        <v>271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3" t="s">
        <v>80</v>
      </c>
      <c r="BK182" s="158">
        <f>ROUND(I182*H182,2)</f>
        <v>0</v>
      </c>
      <c r="BL182" s="13" t="s">
        <v>348</v>
      </c>
      <c r="BM182" s="157" t="s">
        <v>1521</v>
      </c>
    </row>
    <row r="183" spans="2:65" s="1" customFormat="1" ht="10.199999999999999">
      <c r="B183" s="28"/>
      <c r="D183" s="159" t="s">
        <v>280</v>
      </c>
      <c r="F183" s="160" t="s">
        <v>430</v>
      </c>
      <c r="I183" s="119"/>
      <c r="L183" s="28"/>
      <c r="M183" s="161"/>
      <c r="T183" s="52"/>
      <c r="AT183" s="13" t="s">
        <v>280</v>
      </c>
      <c r="AU183" s="13" t="s">
        <v>82</v>
      </c>
    </row>
    <row r="184" spans="2:65" s="1" customFormat="1" ht="16.5" customHeight="1">
      <c r="B184" s="28"/>
      <c r="C184" s="162" t="s">
        <v>381</v>
      </c>
      <c r="D184" s="162" t="s">
        <v>335</v>
      </c>
      <c r="E184" s="163" t="s">
        <v>433</v>
      </c>
      <c r="F184" s="164" t="s">
        <v>434</v>
      </c>
      <c r="G184" s="165" t="s">
        <v>338</v>
      </c>
      <c r="H184" s="166">
        <v>6.6</v>
      </c>
      <c r="I184" s="167"/>
      <c r="J184" s="168">
        <f>ROUND(I184*H184,2)</f>
        <v>0</v>
      </c>
      <c r="K184" s="169"/>
      <c r="L184" s="170"/>
      <c r="M184" s="171" t="s">
        <v>1</v>
      </c>
      <c r="N184" s="172" t="s">
        <v>38</v>
      </c>
      <c r="P184" s="155">
        <f>O184*H184</f>
        <v>0</v>
      </c>
      <c r="Q184" s="155">
        <v>2.0000000000000002E-5</v>
      </c>
      <c r="R184" s="155">
        <f>Q184*H184</f>
        <v>1.3200000000000001E-4</v>
      </c>
      <c r="S184" s="155">
        <v>0</v>
      </c>
      <c r="T184" s="156">
        <f>S184*H184</f>
        <v>0</v>
      </c>
      <c r="AR184" s="157" t="s">
        <v>373</v>
      </c>
      <c r="AT184" s="157" t="s">
        <v>335</v>
      </c>
      <c r="AU184" s="157" t="s">
        <v>82</v>
      </c>
      <c r="AY184" s="13" t="s">
        <v>271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3" t="s">
        <v>80</v>
      </c>
      <c r="BK184" s="158">
        <f>ROUND(I184*H184,2)</f>
        <v>0</v>
      </c>
      <c r="BL184" s="13" t="s">
        <v>348</v>
      </c>
      <c r="BM184" s="157" t="s">
        <v>1522</v>
      </c>
    </row>
    <row r="185" spans="2:65" s="1" customFormat="1" ht="10.199999999999999">
      <c r="B185" s="28"/>
      <c r="D185" s="159" t="s">
        <v>280</v>
      </c>
      <c r="F185" s="160" t="s">
        <v>434</v>
      </c>
      <c r="I185" s="119"/>
      <c r="L185" s="28"/>
      <c r="M185" s="161"/>
      <c r="T185" s="52"/>
      <c r="AT185" s="13" t="s">
        <v>280</v>
      </c>
      <c r="AU185" s="13" t="s">
        <v>82</v>
      </c>
    </row>
    <row r="186" spans="2:65" s="11" customFormat="1" ht="22.8" customHeight="1">
      <c r="B186" s="134"/>
      <c r="D186" s="135" t="s">
        <v>72</v>
      </c>
      <c r="E186" s="144" t="s">
        <v>436</v>
      </c>
      <c r="F186" s="144" t="s">
        <v>437</v>
      </c>
      <c r="I186" s="137"/>
      <c r="J186" s="145">
        <f>BK186</f>
        <v>0</v>
      </c>
      <c r="L186" s="134"/>
      <c r="M186" s="139"/>
      <c r="P186" s="140">
        <f>SUM(P187:P216)</f>
        <v>0</v>
      </c>
      <c r="R186" s="140">
        <f>SUM(R187:R216)</f>
        <v>0.12737200000000001</v>
      </c>
      <c r="T186" s="141">
        <f>SUM(T187:T216)</f>
        <v>2.3599999999999999E-2</v>
      </c>
      <c r="AR186" s="135" t="s">
        <v>82</v>
      </c>
      <c r="AT186" s="142" t="s">
        <v>72</v>
      </c>
      <c r="AU186" s="142" t="s">
        <v>80</v>
      </c>
      <c r="AY186" s="135" t="s">
        <v>271</v>
      </c>
      <c r="BK186" s="143">
        <f>SUM(BK187:BK216)</f>
        <v>0</v>
      </c>
    </row>
    <row r="187" spans="2:65" s="1" customFormat="1" ht="21.75" customHeight="1">
      <c r="B187" s="28"/>
      <c r="C187" s="146" t="s">
        <v>7</v>
      </c>
      <c r="D187" s="146" t="s">
        <v>274</v>
      </c>
      <c r="E187" s="147" t="s">
        <v>438</v>
      </c>
      <c r="F187" s="148" t="s">
        <v>439</v>
      </c>
      <c r="G187" s="149" t="s">
        <v>277</v>
      </c>
      <c r="H187" s="150">
        <v>8</v>
      </c>
      <c r="I187" s="151"/>
      <c r="J187" s="152">
        <f>ROUND(I187*H187,2)</f>
        <v>0</v>
      </c>
      <c r="K187" s="153"/>
      <c r="L187" s="28"/>
      <c r="M187" s="154" t="s">
        <v>1</v>
      </c>
      <c r="N187" s="115" t="s">
        <v>38</v>
      </c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AR187" s="157" t="s">
        <v>348</v>
      </c>
      <c r="AT187" s="157" t="s">
        <v>274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1523</v>
      </c>
    </row>
    <row r="188" spans="2:65" s="1" customFormat="1" ht="19.2">
      <c r="B188" s="28"/>
      <c r="D188" s="159" t="s">
        <v>280</v>
      </c>
      <c r="F188" s="160" t="s">
        <v>441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" customFormat="1" ht="24.15" customHeight="1">
      <c r="B189" s="28"/>
      <c r="C189" s="146" t="s">
        <v>390</v>
      </c>
      <c r="D189" s="146" t="s">
        <v>274</v>
      </c>
      <c r="E189" s="147" t="s">
        <v>443</v>
      </c>
      <c r="F189" s="148" t="s">
        <v>444</v>
      </c>
      <c r="G189" s="149" t="s">
        <v>277</v>
      </c>
      <c r="H189" s="150">
        <v>8</v>
      </c>
      <c r="I189" s="151"/>
      <c r="J189" s="152">
        <f>ROUND(I189*H189,2)</f>
        <v>0</v>
      </c>
      <c r="K189" s="153"/>
      <c r="L189" s="28"/>
      <c r="M189" s="154" t="s">
        <v>1</v>
      </c>
      <c r="N189" s="115" t="s">
        <v>38</v>
      </c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AR189" s="157" t="s">
        <v>348</v>
      </c>
      <c r="AT189" s="157" t="s">
        <v>274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445</v>
      </c>
    </row>
    <row r="190" spans="2:65" s="1" customFormat="1" ht="28.8">
      <c r="B190" s="28"/>
      <c r="D190" s="159" t="s">
        <v>280</v>
      </c>
      <c r="F190" s="160" t="s">
        <v>446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" customFormat="1" ht="16.5" customHeight="1">
      <c r="B191" s="28"/>
      <c r="C191" s="146" t="s">
        <v>395</v>
      </c>
      <c r="D191" s="146" t="s">
        <v>274</v>
      </c>
      <c r="E191" s="147" t="s">
        <v>448</v>
      </c>
      <c r="F191" s="148" t="s">
        <v>449</v>
      </c>
      <c r="G191" s="149" t="s">
        <v>277</v>
      </c>
      <c r="H191" s="150">
        <v>8</v>
      </c>
      <c r="I191" s="151"/>
      <c r="J191" s="152">
        <f>ROUND(I191*H191,2)</f>
        <v>0</v>
      </c>
      <c r="K191" s="153"/>
      <c r="L191" s="28"/>
      <c r="M191" s="154" t="s">
        <v>1</v>
      </c>
      <c r="N191" s="115" t="s">
        <v>38</v>
      </c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AR191" s="157" t="s">
        <v>348</v>
      </c>
      <c r="AT191" s="157" t="s">
        <v>274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450</v>
      </c>
    </row>
    <row r="192" spans="2:65" s="1" customFormat="1" ht="10.199999999999999">
      <c r="B192" s="28"/>
      <c r="D192" s="159" t="s">
        <v>280</v>
      </c>
      <c r="F192" s="160" t="s">
        <v>451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" customFormat="1" ht="16.5" customHeight="1">
      <c r="B193" s="28"/>
      <c r="C193" s="146" t="s">
        <v>399</v>
      </c>
      <c r="D193" s="146" t="s">
        <v>274</v>
      </c>
      <c r="E193" s="147" t="s">
        <v>453</v>
      </c>
      <c r="F193" s="148" t="s">
        <v>454</v>
      </c>
      <c r="G193" s="149" t="s">
        <v>412</v>
      </c>
      <c r="H193" s="150">
        <v>12</v>
      </c>
      <c r="I193" s="151"/>
      <c r="J193" s="152">
        <f>ROUND(I193*H193,2)</f>
        <v>0</v>
      </c>
      <c r="K193" s="153"/>
      <c r="L193" s="28"/>
      <c r="M193" s="154" t="s">
        <v>1</v>
      </c>
      <c r="N193" s="115" t="s">
        <v>38</v>
      </c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AR193" s="157" t="s">
        <v>348</v>
      </c>
      <c r="AT193" s="157" t="s">
        <v>274</v>
      </c>
      <c r="AU193" s="157" t="s">
        <v>82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1524</v>
      </c>
    </row>
    <row r="194" spans="2:65" s="1" customFormat="1" ht="19.2">
      <c r="B194" s="28"/>
      <c r="D194" s="159" t="s">
        <v>280</v>
      </c>
      <c r="F194" s="160" t="s">
        <v>456</v>
      </c>
      <c r="I194" s="119"/>
      <c r="L194" s="28"/>
      <c r="M194" s="161"/>
      <c r="T194" s="52"/>
      <c r="AT194" s="13" t="s">
        <v>280</v>
      </c>
      <c r="AU194" s="13" t="s">
        <v>82</v>
      </c>
    </row>
    <row r="195" spans="2:65" s="1" customFormat="1" ht="16.5" customHeight="1">
      <c r="B195" s="28"/>
      <c r="C195" s="162" t="s">
        <v>404</v>
      </c>
      <c r="D195" s="162" t="s">
        <v>335</v>
      </c>
      <c r="E195" s="163" t="s">
        <v>458</v>
      </c>
      <c r="F195" s="164" t="s">
        <v>459</v>
      </c>
      <c r="G195" s="165" t="s">
        <v>412</v>
      </c>
      <c r="H195" s="166">
        <v>12.24</v>
      </c>
      <c r="I195" s="167"/>
      <c r="J195" s="168">
        <f>ROUND(I195*H195,2)</f>
        <v>0</v>
      </c>
      <c r="K195" s="169"/>
      <c r="L195" s="170"/>
      <c r="M195" s="171" t="s">
        <v>1</v>
      </c>
      <c r="N195" s="172" t="s">
        <v>38</v>
      </c>
      <c r="P195" s="155">
        <f>O195*H195</f>
        <v>0</v>
      </c>
      <c r="Q195" s="155">
        <v>5.0000000000000002E-5</v>
      </c>
      <c r="R195" s="155">
        <f>Q195*H195</f>
        <v>6.1200000000000002E-4</v>
      </c>
      <c r="S195" s="155">
        <v>0</v>
      </c>
      <c r="T195" s="156">
        <f>S195*H195</f>
        <v>0</v>
      </c>
      <c r="AR195" s="157" t="s">
        <v>373</v>
      </c>
      <c r="AT195" s="157" t="s">
        <v>335</v>
      </c>
      <c r="AU195" s="157" t="s">
        <v>82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348</v>
      </c>
      <c r="BM195" s="157" t="s">
        <v>1525</v>
      </c>
    </row>
    <row r="196" spans="2:65" s="1" customFormat="1" ht="10.199999999999999">
      <c r="B196" s="28"/>
      <c r="D196" s="159" t="s">
        <v>280</v>
      </c>
      <c r="F196" s="160" t="s">
        <v>459</v>
      </c>
      <c r="I196" s="119"/>
      <c r="L196" s="28"/>
      <c r="M196" s="161"/>
      <c r="T196" s="52"/>
      <c r="AT196" s="13" t="s">
        <v>280</v>
      </c>
      <c r="AU196" s="13" t="s">
        <v>82</v>
      </c>
    </row>
    <row r="197" spans="2:65" s="1" customFormat="1" ht="24.15" customHeight="1">
      <c r="B197" s="28"/>
      <c r="C197" s="146" t="s">
        <v>409</v>
      </c>
      <c r="D197" s="146" t="s">
        <v>274</v>
      </c>
      <c r="E197" s="147" t="s">
        <v>462</v>
      </c>
      <c r="F197" s="148" t="s">
        <v>463</v>
      </c>
      <c r="G197" s="149" t="s">
        <v>277</v>
      </c>
      <c r="H197" s="150">
        <v>8</v>
      </c>
      <c r="I197" s="151"/>
      <c r="J197" s="152">
        <f>ROUND(I197*H197,2)</f>
        <v>0</v>
      </c>
      <c r="K197" s="153"/>
      <c r="L197" s="28"/>
      <c r="M197" s="154" t="s">
        <v>1</v>
      </c>
      <c r="N197" s="115" t="s">
        <v>38</v>
      </c>
      <c r="P197" s="155">
        <f>O197*H197</f>
        <v>0</v>
      </c>
      <c r="Q197" s="155">
        <v>2.0000000000000001E-4</v>
      </c>
      <c r="R197" s="155">
        <f>Q197*H197</f>
        <v>1.6000000000000001E-3</v>
      </c>
      <c r="S197" s="155">
        <v>0</v>
      </c>
      <c r="T197" s="156">
        <f>S197*H197</f>
        <v>0</v>
      </c>
      <c r="AR197" s="157" t="s">
        <v>348</v>
      </c>
      <c r="AT197" s="157" t="s">
        <v>274</v>
      </c>
      <c r="AU197" s="157" t="s">
        <v>82</v>
      </c>
      <c r="AY197" s="13" t="s">
        <v>271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3" t="s">
        <v>80</v>
      </c>
      <c r="BK197" s="158">
        <f>ROUND(I197*H197,2)</f>
        <v>0</v>
      </c>
      <c r="BL197" s="13" t="s">
        <v>348</v>
      </c>
      <c r="BM197" s="157" t="s">
        <v>464</v>
      </c>
    </row>
    <row r="198" spans="2:65" s="1" customFormat="1" ht="19.2">
      <c r="B198" s="28"/>
      <c r="D198" s="159" t="s">
        <v>280</v>
      </c>
      <c r="F198" s="160" t="s">
        <v>465</v>
      </c>
      <c r="I198" s="119"/>
      <c r="L198" s="28"/>
      <c r="M198" s="161"/>
      <c r="T198" s="52"/>
      <c r="AT198" s="13" t="s">
        <v>280</v>
      </c>
      <c r="AU198" s="13" t="s">
        <v>82</v>
      </c>
    </row>
    <row r="199" spans="2:65" s="1" customFormat="1" ht="37.799999999999997" customHeight="1">
      <c r="B199" s="28"/>
      <c r="C199" s="146" t="s">
        <v>415</v>
      </c>
      <c r="D199" s="146" t="s">
        <v>274</v>
      </c>
      <c r="E199" s="147" t="s">
        <v>467</v>
      </c>
      <c r="F199" s="148" t="s">
        <v>468</v>
      </c>
      <c r="G199" s="149" t="s">
        <v>277</v>
      </c>
      <c r="H199" s="150">
        <v>8</v>
      </c>
      <c r="I199" s="151"/>
      <c r="J199" s="152">
        <f>ROUND(I199*H199,2)</f>
        <v>0</v>
      </c>
      <c r="K199" s="153"/>
      <c r="L199" s="28"/>
      <c r="M199" s="154" t="s">
        <v>1</v>
      </c>
      <c r="N199" s="115" t="s">
        <v>38</v>
      </c>
      <c r="P199" s="155">
        <f>O199*H199</f>
        <v>0</v>
      </c>
      <c r="Q199" s="155">
        <v>1.4999999999999999E-2</v>
      </c>
      <c r="R199" s="155">
        <f>Q199*H199</f>
        <v>0.12</v>
      </c>
      <c r="S199" s="155">
        <v>0</v>
      </c>
      <c r="T199" s="156">
        <f>S199*H199</f>
        <v>0</v>
      </c>
      <c r="AR199" s="157" t="s">
        <v>348</v>
      </c>
      <c r="AT199" s="157" t="s">
        <v>274</v>
      </c>
      <c r="AU199" s="157" t="s">
        <v>82</v>
      </c>
      <c r="AY199" s="13" t="s">
        <v>271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3" t="s">
        <v>80</v>
      </c>
      <c r="BK199" s="158">
        <f>ROUND(I199*H199,2)</f>
        <v>0</v>
      </c>
      <c r="BL199" s="13" t="s">
        <v>348</v>
      </c>
      <c r="BM199" s="157" t="s">
        <v>469</v>
      </c>
    </row>
    <row r="200" spans="2:65" s="1" customFormat="1" ht="28.8">
      <c r="B200" s="28"/>
      <c r="D200" s="159" t="s">
        <v>280</v>
      </c>
      <c r="F200" s="160" t="s">
        <v>470</v>
      </c>
      <c r="I200" s="119"/>
      <c r="L200" s="28"/>
      <c r="M200" s="161"/>
      <c r="T200" s="52"/>
      <c r="AT200" s="13" t="s">
        <v>280</v>
      </c>
      <c r="AU200" s="13" t="s">
        <v>82</v>
      </c>
    </row>
    <row r="201" spans="2:65" s="1" customFormat="1" ht="21.75" customHeight="1">
      <c r="B201" s="28"/>
      <c r="C201" s="146" t="s">
        <v>419</v>
      </c>
      <c r="D201" s="146" t="s">
        <v>274</v>
      </c>
      <c r="E201" s="147" t="s">
        <v>472</v>
      </c>
      <c r="F201" s="148" t="s">
        <v>473</v>
      </c>
      <c r="G201" s="149" t="s">
        <v>412</v>
      </c>
      <c r="H201" s="150">
        <v>12</v>
      </c>
      <c r="I201" s="151"/>
      <c r="J201" s="152">
        <f>ROUND(I201*H201,2)</f>
        <v>0</v>
      </c>
      <c r="K201" s="153"/>
      <c r="L201" s="28"/>
      <c r="M201" s="154" t="s">
        <v>1</v>
      </c>
      <c r="N201" s="115" t="s">
        <v>38</v>
      </c>
      <c r="P201" s="155">
        <f>O201*H201</f>
        <v>0</v>
      </c>
      <c r="Q201" s="155">
        <v>0</v>
      </c>
      <c r="R201" s="155">
        <f>Q201*H201</f>
        <v>0</v>
      </c>
      <c r="S201" s="155">
        <v>2.9999999999999997E-4</v>
      </c>
      <c r="T201" s="156">
        <f>S201*H201</f>
        <v>3.5999999999999999E-3</v>
      </c>
      <c r="AR201" s="157" t="s">
        <v>348</v>
      </c>
      <c r="AT201" s="157" t="s">
        <v>274</v>
      </c>
      <c r="AU201" s="157" t="s">
        <v>82</v>
      </c>
      <c r="AY201" s="13" t="s">
        <v>271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3" t="s">
        <v>80</v>
      </c>
      <c r="BK201" s="158">
        <f>ROUND(I201*H201,2)</f>
        <v>0</v>
      </c>
      <c r="BL201" s="13" t="s">
        <v>348</v>
      </c>
      <c r="BM201" s="157" t="s">
        <v>474</v>
      </c>
    </row>
    <row r="202" spans="2:65" s="1" customFormat="1" ht="10.199999999999999">
      <c r="B202" s="28"/>
      <c r="D202" s="159" t="s">
        <v>280</v>
      </c>
      <c r="F202" s="160" t="s">
        <v>475</v>
      </c>
      <c r="I202" s="119"/>
      <c r="L202" s="28"/>
      <c r="M202" s="161"/>
      <c r="T202" s="52"/>
      <c r="AT202" s="13" t="s">
        <v>280</v>
      </c>
      <c r="AU202" s="13" t="s">
        <v>82</v>
      </c>
    </row>
    <row r="203" spans="2:65" s="1" customFormat="1" ht="66.75" customHeight="1">
      <c r="B203" s="28"/>
      <c r="C203" s="162" t="s">
        <v>423</v>
      </c>
      <c r="D203" s="162" t="s">
        <v>335</v>
      </c>
      <c r="E203" s="163" t="s">
        <v>477</v>
      </c>
      <c r="F203" s="164" t="s">
        <v>478</v>
      </c>
      <c r="G203" s="165" t="s">
        <v>277</v>
      </c>
      <c r="H203" s="166">
        <v>9</v>
      </c>
      <c r="I203" s="167"/>
      <c r="J203" s="168">
        <f>ROUND(I203*H203,2)</f>
        <v>0</v>
      </c>
      <c r="K203" s="169"/>
      <c r="L203" s="170"/>
      <c r="M203" s="171" t="s">
        <v>1</v>
      </c>
      <c r="N203" s="172" t="s">
        <v>38</v>
      </c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AR203" s="157" t="s">
        <v>306</v>
      </c>
      <c r="AT203" s="157" t="s">
        <v>335</v>
      </c>
      <c r="AU203" s="157" t="s">
        <v>82</v>
      </c>
      <c r="AY203" s="13" t="s">
        <v>271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3" t="s">
        <v>80</v>
      </c>
      <c r="BK203" s="158">
        <f>ROUND(I203*H203,2)</f>
        <v>0</v>
      </c>
      <c r="BL203" s="13" t="s">
        <v>306</v>
      </c>
      <c r="BM203" s="157" t="s">
        <v>479</v>
      </c>
    </row>
    <row r="204" spans="2:65" s="1" customFormat="1" ht="48">
      <c r="B204" s="28"/>
      <c r="D204" s="159" t="s">
        <v>280</v>
      </c>
      <c r="F204" s="160" t="s">
        <v>478</v>
      </c>
      <c r="I204" s="119"/>
      <c r="L204" s="28"/>
      <c r="M204" s="161"/>
      <c r="T204" s="52"/>
      <c r="AT204" s="13" t="s">
        <v>280</v>
      </c>
      <c r="AU204" s="13" t="s">
        <v>82</v>
      </c>
    </row>
    <row r="205" spans="2:65" s="1" customFormat="1" ht="24.15" customHeight="1">
      <c r="B205" s="28"/>
      <c r="C205" s="146" t="s">
        <v>428</v>
      </c>
      <c r="D205" s="146" t="s">
        <v>274</v>
      </c>
      <c r="E205" s="147" t="s">
        <v>481</v>
      </c>
      <c r="F205" s="148" t="s">
        <v>482</v>
      </c>
      <c r="G205" s="149" t="s">
        <v>277</v>
      </c>
      <c r="H205" s="150">
        <v>8</v>
      </c>
      <c r="I205" s="151"/>
      <c r="J205" s="152">
        <f>ROUND(I205*H205,2)</f>
        <v>0</v>
      </c>
      <c r="K205" s="153"/>
      <c r="L205" s="28"/>
      <c r="M205" s="154" t="s">
        <v>1</v>
      </c>
      <c r="N205" s="115" t="s">
        <v>38</v>
      </c>
      <c r="P205" s="155">
        <f>O205*H205</f>
        <v>0</v>
      </c>
      <c r="Q205" s="155">
        <v>0</v>
      </c>
      <c r="R205" s="155">
        <f>Q205*H205</f>
        <v>0</v>
      </c>
      <c r="S205" s="155">
        <v>2.5000000000000001E-3</v>
      </c>
      <c r="T205" s="156">
        <f>S205*H205</f>
        <v>0.02</v>
      </c>
      <c r="AR205" s="157" t="s">
        <v>348</v>
      </c>
      <c r="AT205" s="157" t="s">
        <v>274</v>
      </c>
      <c r="AU205" s="157" t="s">
        <v>82</v>
      </c>
      <c r="AY205" s="13" t="s">
        <v>271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3" t="s">
        <v>80</v>
      </c>
      <c r="BK205" s="158">
        <f>ROUND(I205*H205,2)</f>
        <v>0</v>
      </c>
      <c r="BL205" s="13" t="s">
        <v>348</v>
      </c>
      <c r="BM205" s="157" t="s">
        <v>483</v>
      </c>
    </row>
    <row r="206" spans="2:65" s="1" customFormat="1" ht="19.2">
      <c r="B206" s="28"/>
      <c r="D206" s="159" t="s">
        <v>280</v>
      </c>
      <c r="F206" s="160" t="s">
        <v>484</v>
      </c>
      <c r="I206" s="119"/>
      <c r="L206" s="28"/>
      <c r="M206" s="161"/>
      <c r="T206" s="52"/>
      <c r="AT206" s="13" t="s">
        <v>280</v>
      </c>
      <c r="AU206" s="13" t="s">
        <v>82</v>
      </c>
    </row>
    <row r="207" spans="2:65" s="1" customFormat="1" ht="16.5" customHeight="1">
      <c r="B207" s="28"/>
      <c r="C207" s="146" t="s">
        <v>432</v>
      </c>
      <c r="D207" s="146" t="s">
        <v>274</v>
      </c>
      <c r="E207" s="147" t="s">
        <v>486</v>
      </c>
      <c r="F207" s="148" t="s">
        <v>487</v>
      </c>
      <c r="G207" s="149" t="s">
        <v>277</v>
      </c>
      <c r="H207" s="150">
        <v>8</v>
      </c>
      <c r="I207" s="151"/>
      <c r="J207" s="152">
        <f>ROUND(I207*H207,2)</f>
        <v>0</v>
      </c>
      <c r="K207" s="153"/>
      <c r="L207" s="28"/>
      <c r="M207" s="154" t="s">
        <v>1</v>
      </c>
      <c r="N207" s="115" t="s">
        <v>38</v>
      </c>
      <c r="P207" s="155">
        <f>O207*H207</f>
        <v>0</v>
      </c>
      <c r="Q207" s="155">
        <v>2.9999999999999997E-4</v>
      </c>
      <c r="R207" s="155">
        <f>Q207*H207</f>
        <v>2.3999999999999998E-3</v>
      </c>
      <c r="S207" s="155">
        <v>0</v>
      </c>
      <c r="T207" s="156">
        <f>S207*H207</f>
        <v>0</v>
      </c>
      <c r="AR207" s="157" t="s">
        <v>348</v>
      </c>
      <c r="AT207" s="157" t="s">
        <v>274</v>
      </c>
      <c r="AU207" s="157" t="s">
        <v>82</v>
      </c>
      <c r="AY207" s="13" t="s">
        <v>271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3" t="s">
        <v>80</v>
      </c>
      <c r="BK207" s="158">
        <f>ROUND(I207*H207,2)</f>
        <v>0</v>
      </c>
      <c r="BL207" s="13" t="s">
        <v>348</v>
      </c>
      <c r="BM207" s="157" t="s">
        <v>488</v>
      </c>
    </row>
    <row r="208" spans="2:65" s="1" customFormat="1" ht="19.2">
      <c r="B208" s="28"/>
      <c r="D208" s="159" t="s">
        <v>280</v>
      </c>
      <c r="F208" s="160" t="s">
        <v>489</v>
      </c>
      <c r="I208" s="119"/>
      <c r="L208" s="28"/>
      <c r="M208" s="161"/>
      <c r="T208" s="52"/>
      <c r="AT208" s="13" t="s">
        <v>280</v>
      </c>
      <c r="AU208" s="13" t="s">
        <v>82</v>
      </c>
    </row>
    <row r="209" spans="2:65" s="1" customFormat="1" ht="16.5" customHeight="1">
      <c r="B209" s="28"/>
      <c r="C209" s="162" t="s">
        <v>373</v>
      </c>
      <c r="D209" s="162" t="s">
        <v>335</v>
      </c>
      <c r="E209" s="163" t="s">
        <v>491</v>
      </c>
      <c r="F209" s="164" t="s">
        <v>492</v>
      </c>
      <c r="G209" s="165" t="s">
        <v>412</v>
      </c>
      <c r="H209" s="166">
        <v>12</v>
      </c>
      <c r="I209" s="167"/>
      <c r="J209" s="168">
        <f>ROUND(I209*H209,2)</f>
        <v>0</v>
      </c>
      <c r="K209" s="169"/>
      <c r="L209" s="170"/>
      <c r="M209" s="171" t="s">
        <v>1</v>
      </c>
      <c r="N209" s="172" t="s">
        <v>38</v>
      </c>
      <c r="P209" s="155">
        <f>O209*H209</f>
        <v>0</v>
      </c>
      <c r="Q209" s="155">
        <v>2.2000000000000001E-4</v>
      </c>
      <c r="R209" s="155">
        <f>Q209*H209</f>
        <v>2.64E-3</v>
      </c>
      <c r="S209" s="155">
        <v>0</v>
      </c>
      <c r="T209" s="156">
        <f>S209*H209</f>
        <v>0</v>
      </c>
      <c r="AR209" s="157" t="s">
        <v>373</v>
      </c>
      <c r="AT209" s="157" t="s">
        <v>335</v>
      </c>
      <c r="AU209" s="157" t="s">
        <v>82</v>
      </c>
      <c r="AY209" s="13" t="s">
        <v>271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3" t="s">
        <v>80</v>
      </c>
      <c r="BK209" s="158">
        <f>ROUND(I209*H209,2)</f>
        <v>0</v>
      </c>
      <c r="BL209" s="13" t="s">
        <v>348</v>
      </c>
      <c r="BM209" s="157" t="s">
        <v>493</v>
      </c>
    </row>
    <row r="210" spans="2:65" s="1" customFormat="1" ht="10.199999999999999">
      <c r="B210" s="28"/>
      <c r="D210" s="159" t="s">
        <v>280</v>
      </c>
      <c r="F210" s="160" t="s">
        <v>492</v>
      </c>
      <c r="I210" s="119"/>
      <c r="L210" s="28"/>
      <c r="M210" s="161"/>
      <c r="T210" s="52"/>
      <c r="AT210" s="13" t="s">
        <v>280</v>
      </c>
      <c r="AU210" s="13" t="s">
        <v>82</v>
      </c>
    </row>
    <row r="211" spans="2:65" s="1" customFormat="1" ht="24.15" customHeight="1">
      <c r="B211" s="28"/>
      <c r="C211" s="146" t="s">
        <v>442</v>
      </c>
      <c r="D211" s="146" t="s">
        <v>274</v>
      </c>
      <c r="E211" s="147" t="s">
        <v>495</v>
      </c>
      <c r="F211" s="148" t="s">
        <v>496</v>
      </c>
      <c r="G211" s="149" t="s">
        <v>412</v>
      </c>
      <c r="H211" s="150">
        <v>4</v>
      </c>
      <c r="I211" s="151"/>
      <c r="J211" s="152">
        <f>ROUND(I211*H211,2)</f>
        <v>0</v>
      </c>
      <c r="K211" s="153"/>
      <c r="L211" s="28"/>
      <c r="M211" s="154" t="s">
        <v>1</v>
      </c>
      <c r="N211" s="115" t="s">
        <v>38</v>
      </c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AR211" s="157" t="s">
        <v>348</v>
      </c>
      <c r="AT211" s="157" t="s">
        <v>274</v>
      </c>
      <c r="AU211" s="157" t="s">
        <v>82</v>
      </c>
      <c r="AY211" s="13" t="s">
        <v>271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3" t="s">
        <v>80</v>
      </c>
      <c r="BK211" s="158">
        <f>ROUND(I211*H211,2)</f>
        <v>0</v>
      </c>
      <c r="BL211" s="13" t="s">
        <v>348</v>
      </c>
      <c r="BM211" s="157" t="s">
        <v>497</v>
      </c>
    </row>
    <row r="212" spans="2:65" s="1" customFormat="1" ht="10.199999999999999">
      <c r="B212" s="28"/>
      <c r="D212" s="159" t="s">
        <v>280</v>
      </c>
      <c r="F212" s="160" t="s">
        <v>498</v>
      </c>
      <c r="I212" s="119"/>
      <c r="L212" s="28"/>
      <c r="M212" s="161"/>
      <c r="T212" s="52"/>
      <c r="AT212" s="13" t="s">
        <v>280</v>
      </c>
      <c r="AU212" s="13" t="s">
        <v>82</v>
      </c>
    </row>
    <row r="213" spans="2:65" s="1" customFormat="1" ht="16.5" customHeight="1">
      <c r="B213" s="28"/>
      <c r="C213" s="146" t="s">
        <v>447</v>
      </c>
      <c r="D213" s="146" t="s">
        <v>274</v>
      </c>
      <c r="E213" s="147" t="s">
        <v>500</v>
      </c>
      <c r="F213" s="148" t="s">
        <v>501</v>
      </c>
      <c r="G213" s="149" t="s">
        <v>412</v>
      </c>
      <c r="H213" s="150">
        <v>12</v>
      </c>
      <c r="I213" s="151"/>
      <c r="J213" s="152">
        <f>ROUND(I213*H213,2)</f>
        <v>0</v>
      </c>
      <c r="K213" s="153"/>
      <c r="L213" s="28"/>
      <c r="M213" s="154" t="s">
        <v>1</v>
      </c>
      <c r="N213" s="115" t="s">
        <v>38</v>
      </c>
      <c r="P213" s="155">
        <f>O213*H213</f>
        <v>0</v>
      </c>
      <c r="Q213" s="155">
        <v>1.0000000000000001E-5</v>
      </c>
      <c r="R213" s="155">
        <f>Q213*H213</f>
        <v>1.2000000000000002E-4</v>
      </c>
      <c r="S213" s="155">
        <v>0</v>
      </c>
      <c r="T213" s="156">
        <f>S213*H213</f>
        <v>0</v>
      </c>
      <c r="AR213" s="157" t="s">
        <v>348</v>
      </c>
      <c r="AT213" s="157" t="s">
        <v>274</v>
      </c>
      <c r="AU213" s="157" t="s">
        <v>82</v>
      </c>
      <c r="AY213" s="13" t="s">
        <v>271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3" t="s">
        <v>80</v>
      </c>
      <c r="BK213" s="158">
        <f>ROUND(I213*H213,2)</f>
        <v>0</v>
      </c>
      <c r="BL213" s="13" t="s">
        <v>348</v>
      </c>
      <c r="BM213" s="157" t="s">
        <v>502</v>
      </c>
    </row>
    <row r="214" spans="2:65" s="1" customFormat="1" ht="10.199999999999999">
      <c r="B214" s="28"/>
      <c r="D214" s="159" t="s">
        <v>280</v>
      </c>
      <c r="F214" s="160" t="s">
        <v>503</v>
      </c>
      <c r="I214" s="119"/>
      <c r="L214" s="28"/>
      <c r="M214" s="161"/>
      <c r="T214" s="52"/>
      <c r="AT214" s="13" t="s">
        <v>280</v>
      </c>
      <c r="AU214" s="13" t="s">
        <v>82</v>
      </c>
    </row>
    <row r="215" spans="2:65" s="1" customFormat="1" ht="24.15" customHeight="1">
      <c r="B215" s="28"/>
      <c r="C215" s="146" t="s">
        <v>452</v>
      </c>
      <c r="D215" s="146" t="s">
        <v>274</v>
      </c>
      <c r="E215" s="147" t="s">
        <v>505</v>
      </c>
      <c r="F215" s="148" t="s">
        <v>506</v>
      </c>
      <c r="G215" s="149" t="s">
        <v>277</v>
      </c>
      <c r="H215" s="150">
        <v>8</v>
      </c>
      <c r="I215" s="151"/>
      <c r="J215" s="152">
        <f>ROUND(I215*H215,2)</f>
        <v>0</v>
      </c>
      <c r="K215" s="153"/>
      <c r="L215" s="28"/>
      <c r="M215" s="154" t="s">
        <v>1</v>
      </c>
      <c r="N215" s="115" t="s">
        <v>38</v>
      </c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AR215" s="157" t="s">
        <v>348</v>
      </c>
      <c r="AT215" s="157" t="s">
        <v>274</v>
      </c>
      <c r="AU215" s="157" t="s">
        <v>82</v>
      </c>
      <c r="AY215" s="13" t="s">
        <v>271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3" t="s">
        <v>80</v>
      </c>
      <c r="BK215" s="158">
        <f>ROUND(I215*H215,2)</f>
        <v>0</v>
      </c>
      <c r="BL215" s="13" t="s">
        <v>348</v>
      </c>
      <c r="BM215" s="157" t="s">
        <v>507</v>
      </c>
    </row>
    <row r="216" spans="2:65" s="1" customFormat="1" ht="19.2">
      <c r="B216" s="28"/>
      <c r="D216" s="159" t="s">
        <v>280</v>
      </c>
      <c r="F216" s="160" t="s">
        <v>508</v>
      </c>
      <c r="I216" s="119"/>
      <c r="L216" s="28"/>
      <c r="M216" s="161"/>
      <c r="T216" s="52"/>
      <c r="AT216" s="13" t="s">
        <v>280</v>
      </c>
      <c r="AU216" s="13" t="s">
        <v>82</v>
      </c>
    </row>
    <row r="217" spans="2:65" s="11" customFormat="1" ht="22.8" customHeight="1">
      <c r="B217" s="134"/>
      <c r="D217" s="135" t="s">
        <v>72</v>
      </c>
      <c r="E217" s="144" t="s">
        <v>539</v>
      </c>
      <c r="F217" s="144" t="s">
        <v>540</v>
      </c>
      <c r="I217" s="137"/>
      <c r="J217" s="145">
        <f>BK217</f>
        <v>0</v>
      </c>
      <c r="L217" s="134"/>
      <c r="M217" s="139"/>
      <c r="P217" s="140">
        <f>SUM(P218:P219)</f>
        <v>0</v>
      </c>
      <c r="R217" s="140">
        <f>SUM(R218:R219)</f>
        <v>0</v>
      </c>
      <c r="T217" s="141">
        <f>SUM(T218:T219)</f>
        <v>0</v>
      </c>
      <c r="AR217" s="135" t="s">
        <v>82</v>
      </c>
      <c r="AT217" s="142" t="s">
        <v>72</v>
      </c>
      <c r="AU217" s="142" t="s">
        <v>80</v>
      </c>
      <c r="AY217" s="135" t="s">
        <v>271</v>
      </c>
      <c r="BK217" s="143">
        <f>SUM(BK218:BK219)</f>
        <v>0</v>
      </c>
    </row>
    <row r="218" spans="2:65" s="1" customFormat="1" ht="16.5" customHeight="1">
      <c r="B218" s="28"/>
      <c r="C218" s="146" t="s">
        <v>457</v>
      </c>
      <c r="D218" s="146" t="s">
        <v>274</v>
      </c>
      <c r="E218" s="147" t="s">
        <v>577</v>
      </c>
      <c r="F218" s="148" t="s">
        <v>578</v>
      </c>
      <c r="G218" s="149" t="s">
        <v>338</v>
      </c>
      <c r="H218" s="150">
        <v>2</v>
      </c>
      <c r="I218" s="151"/>
      <c r="J218" s="152">
        <f>ROUND(I218*H218,2)</f>
        <v>0</v>
      </c>
      <c r="K218" s="153"/>
      <c r="L218" s="28"/>
      <c r="M218" s="154" t="s">
        <v>1</v>
      </c>
      <c r="N218" s="115" t="s">
        <v>38</v>
      </c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AR218" s="157" t="s">
        <v>306</v>
      </c>
      <c r="AT218" s="157" t="s">
        <v>274</v>
      </c>
      <c r="AU218" s="157" t="s">
        <v>82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306</v>
      </c>
      <c r="BM218" s="157" t="s">
        <v>1526</v>
      </c>
    </row>
    <row r="219" spans="2:65" s="1" customFormat="1" ht="10.199999999999999">
      <c r="B219" s="28"/>
      <c r="D219" s="159" t="s">
        <v>280</v>
      </c>
      <c r="F219" s="160" t="s">
        <v>578</v>
      </c>
      <c r="I219" s="119"/>
      <c r="L219" s="28"/>
      <c r="M219" s="161"/>
      <c r="T219" s="52"/>
      <c r="AT219" s="13" t="s">
        <v>280</v>
      </c>
      <c r="AU219" s="13" t="s">
        <v>82</v>
      </c>
    </row>
    <row r="220" spans="2:65" s="11" customFormat="1" ht="22.8" customHeight="1">
      <c r="B220" s="134"/>
      <c r="D220" s="135" t="s">
        <v>72</v>
      </c>
      <c r="E220" s="144" t="s">
        <v>580</v>
      </c>
      <c r="F220" s="144" t="s">
        <v>581</v>
      </c>
      <c r="I220" s="137"/>
      <c r="J220" s="145">
        <f>BK220</f>
        <v>0</v>
      </c>
      <c r="L220" s="134"/>
      <c r="M220" s="139"/>
      <c r="P220" s="140">
        <f>SUM(P221:P238)</f>
        <v>0</v>
      </c>
      <c r="R220" s="140">
        <f>SUM(R221:R238)</f>
        <v>4.9200000000000008E-2</v>
      </c>
      <c r="T220" s="141">
        <f>SUM(T221:T238)</f>
        <v>1.0540000000000001E-2</v>
      </c>
      <c r="AR220" s="135" t="s">
        <v>82</v>
      </c>
      <c r="AT220" s="142" t="s">
        <v>72</v>
      </c>
      <c r="AU220" s="142" t="s">
        <v>80</v>
      </c>
      <c r="AY220" s="135" t="s">
        <v>271</v>
      </c>
      <c r="BK220" s="143">
        <f>SUM(BK221:BK238)</f>
        <v>0</v>
      </c>
    </row>
    <row r="221" spans="2:65" s="1" customFormat="1" ht="24.15" customHeight="1">
      <c r="B221" s="28"/>
      <c r="C221" s="146" t="s">
        <v>461</v>
      </c>
      <c r="D221" s="146" t="s">
        <v>274</v>
      </c>
      <c r="E221" s="147" t="s">
        <v>582</v>
      </c>
      <c r="F221" s="148" t="s">
        <v>583</v>
      </c>
      <c r="G221" s="149" t="s">
        <v>277</v>
      </c>
      <c r="H221" s="150">
        <v>42</v>
      </c>
      <c r="I221" s="151"/>
      <c r="J221" s="152">
        <f>ROUND(I221*H221,2)</f>
        <v>0</v>
      </c>
      <c r="K221" s="153"/>
      <c r="L221" s="28"/>
      <c r="M221" s="154" t="s">
        <v>1</v>
      </c>
      <c r="N221" s="115" t="s">
        <v>38</v>
      </c>
      <c r="P221" s="155">
        <f>O221*H221</f>
        <v>0</v>
      </c>
      <c r="Q221" s="155">
        <v>0</v>
      </c>
      <c r="R221" s="155">
        <f>Q221*H221</f>
        <v>0</v>
      </c>
      <c r="S221" s="155">
        <v>0</v>
      </c>
      <c r="T221" s="156">
        <f>S221*H221</f>
        <v>0</v>
      </c>
      <c r="AR221" s="157" t="s">
        <v>348</v>
      </c>
      <c r="AT221" s="157" t="s">
        <v>274</v>
      </c>
      <c r="AU221" s="157" t="s">
        <v>82</v>
      </c>
      <c r="AY221" s="13" t="s">
        <v>271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3" t="s">
        <v>80</v>
      </c>
      <c r="BK221" s="158">
        <f>ROUND(I221*H221,2)</f>
        <v>0</v>
      </c>
      <c r="BL221" s="13" t="s">
        <v>348</v>
      </c>
      <c r="BM221" s="157" t="s">
        <v>584</v>
      </c>
    </row>
    <row r="222" spans="2:65" s="1" customFormat="1" ht="10.199999999999999">
      <c r="B222" s="28"/>
      <c r="D222" s="159" t="s">
        <v>280</v>
      </c>
      <c r="F222" s="160" t="s">
        <v>585</v>
      </c>
      <c r="I222" s="119"/>
      <c r="L222" s="28"/>
      <c r="M222" s="161"/>
      <c r="T222" s="52"/>
      <c r="AT222" s="13" t="s">
        <v>280</v>
      </c>
      <c r="AU222" s="13" t="s">
        <v>82</v>
      </c>
    </row>
    <row r="223" spans="2:65" s="1" customFormat="1" ht="16.5" customHeight="1">
      <c r="B223" s="28"/>
      <c r="C223" s="146" t="s">
        <v>466</v>
      </c>
      <c r="D223" s="146" t="s">
        <v>274</v>
      </c>
      <c r="E223" s="147" t="s">
        <v>587</v>
      </c>
      <c r="F223" s="148" t="s">
        <v>588</v>
      </c>
      <c r="G223" s="149" t="s">
        <v>277</v>
      </c>
      <c r="H223" s="150">
        <v>34</v>
      </c>
      <c r="I223" s="151"/>
      <c r="J223" s="152">
        <f>ROUND(I223*H223,2)</f>
        <v>0</v>
      </c>
      <c r="K223" s="153"/>
      <c r="L223" s="28"/>
      <c r="M223" s="154" t="s">
        <v>1</v>
      </c>
      <c r="N223" s="115" t="s">
        <v>38</v>
      </c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AR223" s="157" t="s">
        <v>348</v>
      </c>
      <c r="AT223" s="157" t="s">
        <v>274</v>
      </c>
      <c r="AU223" s="157" t="s">
        <v>82</v>
      </c>
      <c r="AY223" s="13" t="s">
        <v>271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3" t="s">
        <v>80</v>
      </c>
      <c r="BK223" s="158">
        <f>ROUND(I223*H223,2)</f>
        <v>0</v>
      </c>
      <c r="BL223" s="13" t="s">
        <v>348</v>
      </c>
      <c r="BM223" s="157" t="s">
        <v>589</v>
      </c>
    </row>
    <row r="224" spans="2:65" s="1" customFormat="1" ht="10.199999999999999">
      <c r="B224" s="28"/>
      <c r="D224" s="159" t="s">
        <v>280</v>
      </c>
      <c r="F224" s="160" t="s">
        <v>590</v>
      </c>
      <c r="I224" s="119"/>
      <c r="L224" s="28"/>
      <c r="M224" s="161"/>
      <c r="T224" s="52"/>
      <c r="AT224" s="13" t="s">
        <v>280</v>
      </c>
      <c r="AU224" s="13" t="s">
        <v>82</v>
      </c>
    </row>
    <row r="225" spans="2:65" s="1" customFormat="1" ht="16.5" customHeight="1">
      <c r="B225" s="28"/>
      <c r="C225" s="146" t="s">
        <v>471</v>
      </c>
      <c r="D225" s="146" t="s">
        <v>274</v>
      </c>
      <c r="E225" s="147" t="s">
        <v>592</v>
      </c>
      <c r="F225" s="148" t="s">
        <v>593</v>
      </c>
      <c r="G225" s="149" t="s">
        <v>277</v>
      </c>
      <c r="H225" s="150">
        <v>34</v>
      </c>
      <c r="I225" s="151"/>
      <c r="J225" s="152">
        <f>ROUND(I225*H225,2)</f>
        <v>0</v>
      </c>
      <c r="K225" s="153"/>
      <c r="L225" s="28"/>
      <c r="M225" s="154" t="s">
        <v>1</v>
      </c>
      <c r="N225" s="115" t="s">
        <v>38</v>
      </c>
      <c r="P225" s="155">
        <f>O225*H225</f>
        <v>0</v>
      </c>
      <c r="Q225" s="155">
        <v>1E-3</v>
      </c>
      <c r="R225" s="155">
        <f>Q225*H225</f>
        <v>3.4000000000000002E-2</v>
      </c>
      <c r="S225" s="155">
        <v>3.1E-4</v>
      </c>
      <c r="T225" s="156">
        <f>S225*H225</f>
        <v>1.0540000000000001E-2</v>
      </c>
      <c r="AR225" s="157" t="s">
        <v>348</v>
      </c>
      <c r="AT225" s="157" t="s">
        <v>274</v>
      </c>
      <c r="AU225" s="157" t="s">
        <v>82</v>
      </c>
      <c r="AY225" s="13" t="s">
        <v>271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3" t="s">
        <v>80</v>
      </c>
      <c r="BK225" s="158">
        <f>ROUND(I225*H225,2)</f>
        <v>0</v>
      </c>
      <c r="BL225" s="13" t="s">
        <v>348</v>
      </c>
      <c r="BM225" s="157" t="s">
        <v>594</v>
      </c>
    </row>
    <row r="226" spans="2:65" s="1" customFormat="1" ht="10.199999999999999">
      <c r="B226" s="28"/>
      <c r="D226" s="159" t="s">
        <v>280</v>
      </c>
      <c r="F226" s="160" t="s">
        <v>595</v>
      </c>
      <c r="I226" s="119"/>
      <c r="L226" s="28"/>
      <c r="M226" s="161"/>
      <c r="T226" s="52"/>
      <c r="AT226" s="13" t="s">
        <v>280</v>
      </c>
      <c r="AU226" s="13" t="s">
        <v>82</v>
      </c>
    </row>
    <row r="227" spans="2:65" s="1" customFormat="1" ht="24.15" customHeight="1">
      <c r="B227" s="28"/>
      <c r="C227" s="146" t="s">
        <v>476</v>
      </c>
      <c r="D227" s="146" t="s">
        <v>274</v>
      </c>
      <c r="E227" s="147" t="s">
        <v>597</v>
      </c>
      <c r="F227" s="148" t="s">
        <v>598</v>
      </c>
      <c r="G227" s="149" t="s">
        <v>277</v>
      </c>
      <c r="H227" s="150">
        <v>34</v>
      </c>
      <c r="I227" s="151"/>
      <c r="J227" s="152">
        <f>ROUND(I227*H227,2)</f>
        <v>0</v>
      </c>
      <c r="K227" s="153"/>
      <c r="L227" s="28"/>
      <c r="M227" s="154" t="s">
        <v>1</v>
      </c>
      <c r="N227" s="115" t="s">
        <v>38</v>
      </c>
      <c r="P227" s="155">
        <f>O227*H227</f>
        <v>0</v>
      </c>
      <c r="Q227" s="155">
        <v>2.0000000000000001E-4</v>
      </c>
      <c r="R227" s="155">
        <f>Q227*H227</f>
        <v>6.8000000000000005E-3</v>
      </c>
      <c r="S227" s="155">
        <v>0</v>
      </c>
      <c r="T227" s="156">
        <f>S227*H227</f>
        <v>0</v>
      </c>
      <c r="AR227" s="157" t="s">
        <v>348</v>
      </c>
      <c r="AT227" s="157" t="s">
        <v>274</v>
      </c>
      <c r="AU227" s="157" t="s">
        <v>82</v>
      </c>
      <c r="AY227" s="13" t="s">
        <v>271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3" t="s">
        <v>80</v>
      </c>
      <c r="BK227" s="158">
        <f>ROUND(I227*H227,2)</f>
        <v>0</v>
      </c>
      <c r="BL227" s="13" t="s">
        <v>348</v>
      </c>
      <c r="BM227" s="157" t="s">
        <v>599</v>
      </c>
    </row>
    <row r="228" spans="2:65" s="1" customFormat="1" ht="19.2">
      <c r="B228" s="28"/>
      <c r="D228" s="159" t="s">
        <v>280</v>
      </c>
      <c r="F228" s="160" t="s">
        <v>600</v>
      </c>
      <c r="I228" s="119"/>
      <c r="L228" s="28"/>
      <c r="M228" s="161"/>
      <c r="T228" s="52"/>
      <c r="AT228" s="13" t="s">
        <v>280</v>
      </c>
      <c r="AU228" s="13" t="s">
        <v>82</v>
      </c>
    </row>
    <row r="229" spans="2:65" s="1" customFormat="1" ht="16.5" customHeight="1">
      <c r="B229" s="28"/>
      <c r="C229" s="146" t="s">
        <v>480</v>
      </c>
      <c r="D229" s="146" t="s">
        <v>274</v>
      </c>
      <c r="E229" s="147" t="s">
        <v>602</v>
      </c>
      <c r="F229" s="148" t="s">
        <v>603</v>
      </c>
      <c r="G229" s="149" t="s">
        <v>277</v>
      </c>
      <c r="H229" s="150">
        <v>34</v>
      </c>
      <c r="I229" s="151"/>
      <c r="J229" s="152">
        <f>ROUND(I229*H229,2)</f>
        <v>0</v>
      </c>
      <c r="K229" s="153"/>
      <c r="L229" s="28"/>
      <c r="M229" s="154" t="s">
        <v>1</v>
      </c>
      <c r="N229" s="115" t="s">
        <v>38</v>
      </c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AR229" s="157" t="s">
        <v>306</v>
      </c>
      <c r="AT229" s="157" t="s">
        <v>274</v>
      </c>
      <c r="AU229" s="157" t="s">
        <v>82</v>
      </c>
      <c r="AY229" s="13" t="s">
        <v>271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3" t="s">
        <v>80</v>
      </c>
      <c r="BK229" s="158">
        <f>ROUND(I229*H229,2)</f>
        <v>0</v>
      </c>
      <c r="BL229" s="13" t="s">
        <v>306</v>
      </c>
      <c r="BM229" s="157" t="s">
        <v>604</v>
      </c>
    </row>
    <row r="230" spans="2:65" s="1" customFormat="1" ht="10.199999999999999">
      <c r="B230" s="28"/>
      <c r="D230" s="159" t="s">
        <v>280</v>
      </c>
      <c r="F230" s="160" t="s">
        <v>603</v>
      </c>
      <c r="I230" s="119"/>
      <c r="L230" s="28"/>
      <c r="M230" s="161"/>
      <c r="T230" s="52"/>
      <c r="AT230" s="13" t="s">
        <v>280</v>
      </c>
      <c r="AU230" s="13" t="s">
        <v>82</v>
      </c>
    </row>
    <row r="231" spans="2:65" s="1" customFormat="1" ht="24.15" customHeight="1">
      <c r="B231" s="28"/>
      <c r="C231" s="146" t="s">
        <v>485</v>
      </c>
      <c r="D231" s="146" t="s">
        <v>274</v>
      </c>
      <c r="E231" s="147" t="s">
        <v>597</v>
      </c>
      <c r="F231" s="148" t="s">
        <v>598</v>
      </c>
      <c r="G231" s="149" t="s">
        <v>277</v>
      </c>
      <c r="H231" s="150">
        <v>42</v>
      </c>
      <c r="I231" s="151"/>
      <c r="J231" s="152">
        <f>ROUND(I231*H231,2)</f>
        <v>0</v>
      </c>
      <c r="K231" s="153"/>
      <c r="L231" s="28"/>
      <c r="M231" s="154" t="s">
        <v>1</v>
      </c>
      <c r="N231" s="115" t="s">
        <v>38</v>
      </c>
      <c r="P231" s="155">
        <f>O231*H231</f>
        <v>0</v>
      </c>
      <c r="Q231" s="155">
        <v>2.0000000000000001E-4</v>
      </c>
      <c r="R231" s="155">
        <f>Q231*H231</f>
        <v>8.4000000000000012E-3</v>
      </c>
      <c r="S231" s="155">
        <v>0</v>
      </c>
      <c r="T231" s="156">
        <f>S231*H231</f>
        <v>0</v>
      </c>
      <c r="AR231" s="157" t="s">
        <v>348</v>
      </c>
      <c r="AT231" s="157" t="s">
        <v>274</v>
      </c>
      <c r="AU231" s="157" t="s">
        <v>82</v>
      </c>
      <c r="AY231" s="13" t="s">
        <v>271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3" t="s">
        <v>80</v>
      </c>
      <c r="BK231" s="158">
        <f>ROUND(I231*H231,2)</f>
        <v>0</v>
      </c>
      <c r="BL231" s="13" t="s">
        <v>348</v>
      </c>
      <c r="BM231" s="157" t="s">
        <v>606</v>
      </c>
    </row>
    <row r="232" spans="2:65" s="1" customFormat="1" ht="19.2">
      <c r="B232" s="28"/>
      <c r="D232" s="159" t="s">
        <v>280</v>
      </c>
      <c r="F232" s="160" t="s">
        <v>600</v>
      </c>
      <c r="I232" s="119"/>
      <c r="L232" s="28"/>
      <c r="M232" s="161"/>
      <c r="T232" s="52"/>
      <c r="AT232" s="13" t="s">
        <v>280</v>
      </c>
      <c r="AU232" s="13" t="s">
        <v>82</v>
      </c>
    </row>
    <row r="233" spans="2:65" s="1" customFormat="1" ht="24.15" customHeight="1">
      <c r="B233" s="28"/>
      <c r="C233" s="146" t="s">
        <v>490</v>
      </c>
      <c r="D233" s="146" t="s">
        <v>274</v>
      </c>
      <c r="E233" s="147" t="s">
        <v>608</v>
      </c>
      <c r="F233" s="148" t="s">
        <v>609</v>
      </c>
      <c r="G233" s="149" t="s">
        <v>277</v>
      </c>
      <c r="H233" s="150">
        <v>42</v>
      </c>
      <c r="I233" s="151"/>
      <c r="J233" s="152">
        <f>ROUND(I233*H233,2)</f>
        <v>0</v>
      </c>
      <c r="K233" s="153"/>
      <c r="L233" s="28"/>
      <c r="M233" s="154" t="s">
        <v>1</v>
      </c>
      <c r="N233" s="115" t="s">
        <v>38</v>
      </c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AR233" s="157" t="s">
        <v>306</v>
      </c>
      <c r="AT233" s="157" t="s">
        <v>274</v>
      </c>
      <c r="AU233" s="157" t="s">
        <v>82</v>
      </c>
      <c r="AY233" s="13" t="s">
        <v>271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3" t="s">
        <v>80</v>
      </c>
      <c r="BK233" s="158">
        <f>ROUND(I233*H233,2)</f>
        <v>0</v>
      </c>
      <c r="BL233" s="13" t="s">
        <v>306</v>
      </c>
      <c r="BM233" s="157" t="s">
        <v>610</v>
      </c>
    </row>
    <row r="234" spans="2:65" s="1" customFormat="1" ht="19.2">
      <c r="B234" s="28"/>
      <c r="D234" s="159" t="s">
        <v>280</v>
      </c>
      <c r="F234" s="160" t="s">
        <v>609</v>
      </c>
      <c r="I234" s="119"/>
      <c r="L234" s="28"/>
      <c r="M234" s="161"/>
      <c r="T234" s="52"/>
      <c r="AT234" s="13" t="s">
        <v>280</v>
      </c>
      <c r="AU234" s="13" t="s">
        <v>82</v>
      </c>
    </row>
    <row r="235" spans="2:65" s="1" customFormat="1" ht="16.5" customHeight="1">
      <c r="B235" s="28"/>
      <c r="C235" s="146" t="s">
        <v>494</v>
      </c>
      <c r="D235" s="146" t="s">
        <v>274</v>
      </c>
      <c r="E235" s="147" t="s">
        <v>612</v>
      </c>
      <c r="F235" s="148" t="s">
        <v>613</v>
      </c>
      <c r="G235" s="149" t="s">
        <v>301</v>
      </c>
      <c r="H235" s="150">
        <v>1</v>
      </c>
      <c r="I235" s="151"/>
      <c r="J235" s="152">
        <f>ROUND(I235*H235,2)</f>
        <v>0</v>
      </c>
      <c r="K235" s="153"/>
      <c r="L235" s="28"/>
      <c r="M235" s="154" t="s">
        <v>1</v>
      </c>
      <c r="N235" s="115" t="s">
        <v>38</v>
      </c>
      <c r="P235" s="155">
        <f>O235*H235</f>
        <v>0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AR235" s="157" t="s">
        <v>306</v>
      </c>
      <c r="AT235" s="157" t="s">
        <v>274</v>
      </c>
      <c r="AU235" s="157" t="s">
        <v>82</v>
      </c>
      <c r="AY235" s="13" t="s">
        <v>271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3" t="s">
        <v>80</v>
      </c>
      <c r="BK235" s="158">
        <f>ROUND(I235*H235,2)</f>
        <v>0</v>
      </c>
      <c r="BL235" s="13" t="s">
        <v>306</v>
      </c>
      <c r="BM235" s="157" t="s">
        <v>614</v>
      </c>
    </row>
    <row r="236" spans="2:65" s="1" customFormat="1" ht="10.199999999999999">
      <c r="B236" s="28"/>
      <c r="D236" s="159" t="s">
        <v>280</v>
      </c>
      <c r="F236" s="160" t="s">
        <v>613</v>
      </c>
      <c r="I236" s="119"/>
      <c r="L236" s="28"/>
      <c r="M236" s="161"/>
      <c r="T236" s="52"/>
      <c r="AT236" s="13" t="s">
        <v>280</v>
      </c>
      <c r="AU236" s="13" t="s">
        <v>82</v>
      </c>
    </row>
    <row r="237" spans="2:65" s="1" customFormat="1" ht="16.5" customHeight="1">
      <c r="B237" s="28"/>
      <c r="C237" s="146" t="s">
        <v>499</v>
      </c>
      <c r="D237" s="146" t="s">
        <v>274</v>
      </c>
      <c r="E237" s="147" t="s">
        <v>616</v>
      </c>
      <c r="F237" s="148" t="s">
        <v>617</v>
      </c>
      <c r="G237" s="149" t="s">
        <v>301</v>
      </c>
      <c r="H237" s="150">
        <v>1</v>
      </c>
      <c r="I237" s="151"/>
      <c r="J237" s="152">
        <f>ROUND(I237*H237,2)</f>
        <v>0</v>
      </c>
      <c r="K237" s="153"/>
      <c r="L237" s="28"/>
      <c r="M237" s="154" t="s">
        <v>1</v>
      </c>
      <c r="N237" s="115" t="s">
        <v>38</v>
      </c>
      <c r="P237" s="155">
        <f>O237*H237</f>
        <v>0</v>
      </c>
      <c r="Q237" s="155">
        <v>0</v>
      </c>
      <c r="R237" s="155">
        <f>Q237*H237</f>
        <v>0</v>
      </c>
      <c r="S237" s="155">
        <v>0</v>
      </c>
      <c r="T237" s="156">
        <f>S237*H237</f>
        <v>0</v>
      </c>
      <c r="AR237" s="157" t="s">
        <v>306</v>
      </c>
      <c r="AT237" s="157" t="s">
        <v>274</v>
      </c>
      <c r="AU237" s="157" t="s">
        <v>82</v>
      </c>
      <c r="AY237" s="13" t="s">
        <v>271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3" t="s">
        <v>80</v>
      </c>
      <c r="BK237" s="158">
        <f>ROUND(I237*H237,2)</f>
        <v>0</v>
      </c>
      <c r="BL237" s="13" t="s">
        <v>306</v>
      </c>
      <c r="BM237" s="157" t="s">
        <v>618</v>
      </c>
    </row>
    <row r="238" spans="2:65" s="1" customFormat="1" ht="10.199999999999999">
      <c r="B238" s="28"/>
      <c r="D238" s="159" t="s">
        <v>280</v>
      </c>
      <c r="F238" s="160" t="s">
        <v>617</v>
      </c>
      <c r="I238" s="119"/>
      <c r="L238" s="28"/>
      <c r="M238" s="173"/>
      <c r="N238" s="174"/>
      <c r="O238" s="174"/>
      <c r="P238" s="174"/>
      <c r="Q238" s="174"/>
      <c r="R238" s="174"/>
      <c r="S238" s="174"/>
      <c r="T238" s="175"/>
      <c r="AT238" s="13" t="s">
        <v>280</v>
      </c>
      <c r="AU238" s="13" t="s">
        <v>82</v>
      </c>
    </row>
    <row r="239" spans="2:65" s="1" customFormat="1" ht="6.9" customHeight="1">
      <c r="B239" s="40"/>
      <c r="C239" s="41"/>
      <c r="D239" s="41"/>
      <c r="E239" s="41"/>
      <c r="F239" s="41"/>
      <c r="G239" s="41"/>
      <c r="H239" s="41"/>
      <c r="I239" s="41"/>
      <c r="J239" s="41"/>
      <c r="K239" s="41"/>
      <c r="L239" s="28"/>
    </row>
  </sheetData>
  <sheetProtection algorithmName="SHA-512" hashValue="4ADyzth5zS4YBbAUijViPw0WPhNju9QyTppQBcQ3RSCT9cwC8kZQmeqzZx7lndsAp279T0VXCdNhnG0u/vB36g==" saltValue="X1M02TVEQ7i2iwuCfLFn4jDsrYTF+agzuCaEU1ExSs45kBw2/X5AHROI/GntfBFRBt3D92GkEb9Tumrgboi54Q==" spinCount="100000" sheet="1" objects="1" scenarios="1" formatColumns="0" formatRows="0" autoFilter="0"/>
  <autoFilter ref="C138:K238" xr:uid="{00000000-0009-0000-0000-000004000000}"/>
  <mergeCells count="17">
    <mergeCell ref="E131:H131"/>
    <mergeCell ref="L2:V2"/>
    <mergeCell ref="D113:F113"/>
    <mergeCell ref="D114:F114"/>
    <mergeCell ref="D115:F115"/>
    <mergeCell ref="E127:H127"/>
    <mergeCell ref="E129:H129"/>
    <mergeCell ref="E85:H85"/>
    <mergeCell ref="E87:H87"/>
    <mergeCell ref="E89:H89"/>
    <mergeCell ref="D111:F111"/>
    <mergeCell ref="D112:F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597"/>
  <sheetViews>
    <sheetView showGridLines="0" topLeftCell="A99" workbookViewId="0">
      <selection activeCell="D117" sqref="D117:F117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102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23.25" customHeight="1">
      <c r="B9" s="28"/>
      <c r="E9" s="218" t="s">
        <v>1459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30" customHeight="1">
      <c r="B11" s="28"/>
      <c r="E11" s="200" t="s">
        <v>1527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J115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ROUND((SUM(BE115:BE122) + SUM(BE144:BE596)),  2)</f>
        <v>0</v>
      </c>
      <c r="I37" s="94">
        <v>0.21</v>
      </c>
      <c r="J37" s="82">
        <f>ROUND(((SUM(BE115:BE122) + SUM(BE144:BE596))*I37),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ROUND((SUM(BF115:BF122) + SUM(BF144:BF596)),  2)</f>
        <v>0</v>
      </c>
      <c r="I38" s="94">
        <v>0.12</v>
      </c>
      <c r="J38" s="82">
        <f>ROUND(((SUM(BF115:BF122) + SUM(BF144:BF596))*I38),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ROUND((SUM(BG115:BG122) + SUM(BG144:BG596)),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ROUND((SUM(BH115:BH122) + SUM(BH144:BH596)),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ROUND((SUM(BI115:BI122) + SUM(BI144:BI596)),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23.25" customHeight="1">
      <c r="B87" s="28"/>
      <c r="E87" s="218" t="s">
        <v>1459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30" customHeight="1">
      <c r="B89" s="28"/>
      <c r="E89" s="200" t="str">
        <f>E11</f>
        <v>61.2,3.2 - jazyková učebna dv. č. 39, kabinet jazykové učebny - elektro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J144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J145</f>
        <v>0</v>
      </c>
      <c r="L99" s="106"/>
    </row>
    <row r="100" spans="2:47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J146</f>
        <v>0</v>
      </c>
      <c r="L100" s="110"/>
    </row>
    <row r="101" spans="2:47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J176</f>
        <v>0</v>
      </c>
      <c r="L102" s="110"/>
    </row>
    <row r="103" spans="2:47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J185</f>
        <v>0</v>
      </c>
      <c r="L103" s="106"/>
    </row>
    <row r="104" spans="2:47" s="9" customFormat="1" ht="19.95" customHeight="1">
      <c r="B104" s="110"/>
      <c r="D104" s="111" t="s">
        <v>628</v>
      </c>
      <c r="E104" s="112"/>
      <c r="F104" s="112"/>
      <c r="G104" s="112"/>
      <c r="H104" s="112"/>
      <c r="I104" s="112"/>
      <c r="J104" s="113">
        <f>J186</f>
        <v>0</v>
      </c>
      <c r="L104" s="110"/>
    </row>
    <row r="105" spans="2:47" s="9" customFormat="1" ht="14.85" customHeight="1">
      <c r="B105" s="110"/>
      <c r="D105" s="111" t="s">
        <v>629</v>
      </c>
      <c r="E105" s="112"/>
      <c r="F105" s="112"/>
      <c r="G105" s="112"/>
      <c r="H105" s="112"/>
      <c r="I105" s="112"/>
      <c r="J105" s="113">
        <f>J187</f>
        <v>0</v>
      </c>
      <c r="L105" s="110"/>
    </row>
    <row r="106" spans="2:47" s="9" customFormat="1" ht="14.85" customHeight="1">
      <c r="B106" s="110"/>
      <c r="D106" s="111" t="s">
        <v>630</v>
      </c>
      <c r="E106" s="112"/>
      <c r="F106" s="112"/>
      <c r="G106" s="112"/>
      <c r="H106" s="112"/>
      <c r="I106" s="112"/>
      <c r="J106" s="113">
        <f>J340</f>
        <v>0</v>
      </c>
      <c r="L106" s="110"/>
    </row>
    <row r="107" spans="2:47" s="9" customFormat="1" ht="14.85" customHeight="1">
      <c r="B107" s="110"/>
      <c r="D107" s="111" t="s">
        <v>631</v>
      </c>
      <c r="E107" s="112"/>
      <c r="F107" s="112"/>
      <c r="G107" s="112"/>
      <c r="H107" s="112"/>
      <c r="I107" s="112"/>
      <c r="J107" s="113">
        <f>J383</f>
        <v>0</v>
      </c>
      <c r="L107" s="110"/>
    </row>
    <row r="108" spans="2:47" s="9" customFormat="1" ht="14.85" customHeight="1">
      <c r="B108" s="110"/>
      <c r="D108" s="111" t="s">
        <v>632</v>
      </c>
      <c r="E108" s="112"/>
      <c r="F108" s="112"/>
      <c r="G108" s="112"/>
      <c r="H108" s="112"/>
      <c r="I108" s="112"/>
      <c r="J108" s="113">
        <f>J420</f>
        <v>0</v>
      </c>
      <c r="L108" s="110"/>
    </row>
    <row r="109" spans="2:47" s="9" customFormat="1" ht="19.95" customHeight="1">
      <c r="B109" s="110"/>
      <c r="D109" s="111" t="s">
        <v>633</v>
      </c>
      <c r="E109" s="112"/>
      <c r="F109" s="112"/>
      <c r="G109" s="112"/>
      <c r="H109" s="112"/>
      <c r="I109" s="112"/>
      <c r="J109" s="113">
        <f>J445</f>
        <v>0</v>
      </c>
      <c r="L109" s="110"/>
    </row>
    <row r="110" spans="2:47" s="9" customFormat="1" ht="14.85" customHeight="1">
      <c r="B110" s="110"/>
      <c r="D110" s="111" t="s">
        <v>634</v>
      </c>
      <c r="E110" s="112"/>
      <c r="F110" s="112"/>
      <c r="G110" s="112"/>
      <c r="H110" s="112"/>
      <c r="I110" s="112"/>
      <c r="J110" s="113">
        <f>J446</f>
        <v>0</v>
      </c>
      <c r="L110" s="110"/>
    </row>
    <row r="111" spans="2:47" s="9" customFormat="1" ht="14.85" customHeight="1">
      <c r="B111" s="110"/>
      <c r="D111" s="111" t="s">
        <v>635</v>
      </c>
      <c r="E111" s="112"/>
      <c r="F111" s="112"/>
      <c r="G111" s="112"/>
      <c r="H111" s="112"/>
      <c r="I111" s="112"/>
      <c r="J111" s="113">
        <f>J553</f>
        <v>0</v>
      </c>
      <c r="L111" s="110"/>
    </row>
    <row r="112" spans="2:47" s="9" customFormat="1" ht="19.95" customHeight="1">
      <c r="B112" s="110"/>
      <c r="D112" s="111" t="s">
        <v>636</v>
      </c>
      <c r="E112" s="112"/>
      <c r="F112" s="112"/>
      <c r="G112" s="112"/>
      <c r="H112" s="112"/>
      <c r="I112" s="112"/>
      <c r="J112" s="113">
        <f>J580</f>
        <v>0</v>
      </c>
      <c r="L112" s="110"/>
    </row>
    <row r="113" spans="2:65" s="1" customFormat="1" ht="21.75" customHeight="1">
      <c r="B113" s="28"/>
      <c r="L113" s="28"/>
    </row>
    <row r="114" spans="2:65" s="1" customFormat="1" ht="6.9" customHeight="1">
      <c r="B114" s="28"/>
      <c r="L114" s="28"/>
    </row>
    <row r="115" spans="2:65" s="1" customFormat="1" ht="29.25" customHeight="1">
      <c r="B115" s="28"/>
      <c r="C115" s="105" t="s">
        <v>249</v>
      </c>
      <c r="J115" s="114">
        <f>ROUND(J116 + J117 + J118 + J119 + J120 + J121,2)</f>
        <v>0</v>
      </c>
      <c r="L115" s="28"/>
      <c r="N115" s="115" t="s">
        <v>37</v>
      </c>
    </row>
    <row r="116" spans="2:65" s="1" customFormat="1" ht="18" customHeight="1">
      <c r="B116" s="28"/>
      <c r="D116" s="222" t="s">
        <v>250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ref="BE116:BE121" si="0">IF(N116="základní",J116,0)</f>
        <v>0</v>
      </c>
      <c r="BF116" s="122">
        <f t="shared" ref="BF116:BF121" si="1">IF(N116="snížená",J116,0)</f>
        <v>0</v>
      </c>
      <c r="BG116" s="122">
        <f t="shared" ref="BG116:BG121" si="2">IF(N116="zákl. přenesená",J116,0)</f>
        <v>0</v>
      </c>
      <c r="BH116" s="122">
        <f t="shared" ref="BH116:BH121" si="3">IF(N116="sníž. přenesená",J116,0)</f>
        <v>0</v>
      </c>
      <c r="BI116" s="122">
        <f t="shared" ref="BI116:BI121" si="4">IF(N116="nulová",J116,0)</f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252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2429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2427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222" t="s">
        <v>2430</v>
      </c>
      <c r="E120" s="223"/>
      <c r="F120" s="223"/>
      <c r="J120" s="117"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251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8" customHeight="1">
      <c r="B121" s="28"/>
      <c r="D121" s="116" t="s">
        <v>253</v>
      </c>
      <c r="J121" s="117">
        <f>ROUND(J32*T121,2)</f>
        <v>0</v>
      </c>
      <c r="L121" s="118"/>
      <c r="M121" s="119"/>
      <c r="N121" s="120" t="s">
        <v>38</v>
      </c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21" t="s">
        <v>254</v>
      </c>
      <c r="AZ121" s="119"/>
      <c r="BA121" s="119"/>
      <c r="BB121" s="119"/>
      <c r="BC121" s="119"/>
      <c r="BD121" s="119"/>
      <c r="BE121" s="122">
        <f t="shared" si="0"/>
        <v>0</v>
      </c>
      <c r="BF121" s="122">
        <f t="shared" si="1"/>
        <v>0</v>
      </c>
      <c r="BG121" s="122">
        <f t="shared" si="2"/>
        <v>0</v>
      </c>
      <c r="BH121" s="122">
        <f t="shared" si="3"/>
        <v>0</v>
      </c>
      <c r="BI121" s="122">
        <f t="shared" si="4"/>
        <v>0</v>
      </c>
      <c r="BJ121" s="121" t="s">
        <v>80</v>
      </c>
      <c r="BK121" s="119"/>
      <c r="BL121" s="119"/>
      <c r="BM121" s="119"/>
    </row>
    <row r="122" spans="2:65" s="1" customFormat="1" ht="10.199999999999999">
      <c r="B122" s="28"/>
      <c r="L122" s="28"/>
    </row>
    <row r="123" spans="2:65" s="1" customFormat="1" ht="29.25" customHeight="1">
      <c r="B123" s="28"/>
      <c r="C123" s="123" t="s">
        <v>255</v>
      </c>
      <c r="D123" s="95"/>
      <c r="E123" s="95"/>
      <c r="F123" s="95"/>
      <c r="G123" s="95"/>
      <c r="H123" s="95"/>
      <c r="I123" s="95"/>
      <c r="J123" s="124">
        <f>ROUND(J98+J115,2)</f>
        <v>0</v>
      </c>
      <c r="K123" s="95"/>
      <c r="L123" s="28"/>
    </row>
    <row r="124" spans="2:65" s="1" customFormat="1" ht="6.9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28"/>
    </row>
    <row r="128" spans="2:65" s="1" customFormat="1" ht="6.9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28"/>
    </row>
    <row r="129" spans="2:63" s="1" customFormat="1" ht="24.9" customHeight="1">
      <c r="B129" s="28"/>
      <c r="C129" s="17" t="s">
        <v>256</v>
      </c>
      <c r="L129" s="28"/>
    </row>
    <row r="130" spans="2:63" s="1" customFormat="1" ht="6.9" customHeight="1">
      <c r="B130" s="28"/>
      <c r="L130" s="28"/>
    </row>
    <row r="131" spans="2:63" s="1" customFormat="1" ht="12" customHeight="1">
      <c r="B131" s="28"/>
      <c r="C131" s="23" t="s">
        <v>16</v>
      </c>
      <c r="L131" s="28"/>
    </row>
    <row r="132" spans="2:63" s="1" customFormat="1" ht="26.25" customHeight="1">
      <c r="B132" s="28"/>
      <c r="E132" s="218" t="str">
        <f>E7</f>
        <v>Rekonstrukce silno a slaboproudé instalace, dobudování WC pro imobilní aj., ZŠ Ivanovice na Hané, ul. Tyršova 218/4</v>
      </c>
      <c r="F132" s="219"/>
      <c r="G132" s="219"/>
      <c r="H132" s="219"/>
      <c r="L132" s="28"/>
    </row>
    <row r="133" spans="2:63" ht="12" customHeight="1">
      <c r="B133" s="16"/>
      <c r="C133" s="23" t="s">
        <v>224</v>
      </c>
      <c r="L133" s="16"/>
    </row>
    <row r="134" spans="2:63" s="1" customFormat="1" ht="23.25" customHeight="1">
      <c r="B134" s="28"/>
      <c r="E134" s="218" t="s">
        <v>1459</v>
      </c>
      <c r="F134" s="220"/>
      <c r="G134" s="220"/>
      <c r="H134" s="220"/>
      <c r="L134" s="28"/>
    </row>
    <row r="135" spans="2:63" s="1" customFormat="1" ht="12" customHeight="1">
      <c r="B135" s="28"/>
      <c r="C135" s="23" t="s">
        <v>226</v>
      </c>
      <c r="L135" s="28"/>
    </row>
    <row r="136" spans="2:63" s="1" customFormat="1" ht="30" customHeight="1">
      <c r="B136" s="28"/>
      <c r="E136" s="200" t="str">
        <f>E11</f>
        <v>61.2,3.2 - jazyková učebna dv. č. 39, kabinet jazykové učebny - elektro</v>
      </c>
      <c r="F136" s="220"/>
      <c r="G136" s="220"/>
      <c r="H136" s="220"/>
      <c r="L136" s="28"/>
    </row>
    <row r="137" spans="2:63" s="1" customFormat="1" ht="6.9" customHeight="1">
      <c r="B137" s="28"/>
      <c r="L137" s="28"/>
    </row>
    <row r="138" spans="2:63" s="1" customFormat="1" ht="12" customHeight="1">
      <c r="B138" s="28"/>
      <c r="C138" s="23" t="s">
        <v>20</v>
      </c>
      <c r="F138" s="21" t="str">
        <f>F14</f>
        <v>ZŠ Ivanovice na Hané, okres Vyškov p. o.</v>
      </c>
      <c r="I138" s="23" t="s">
        <v>22</v>
      </c>
      <c r="J138" s="48" t="str">
        <f>IF(J14="","",J14)</f>
        <v>xx.xx.xxxx</v>
      </c>
      <c r="L138" s="28"/>
    </row>
    <row r="139" spans="2:63" s="1" customFormat="1" ht="6.9" customHeight="1">
      <c r="B139" s="28"/>
      <c r="L139" s="28"/>
    </row>
    <row r="140" spans="2:63" s="1" customFormat="1" ht="15.15" customHeight="1">
      <c r="B140" s="28"/>
      <c r="C140" s="23" t="s">
        <v>23</v>
      </c>
      <c r="F140" s="21" t="str">
        <f>E17</f>
        <v xml:space="preserve"> </v>
      </c>
      <c r="I140" s="23" t="s">
        <v>29</v>
      </c>
      <c r="J140" s="26" t="str">
        <f>E23</f>
        <v xml:space="preserve"> </v>
      </c>
      <c r="L140" s="28"/>
    </row>
    <row r="141" spans="2:63" s="1" customFormat="1" ht="15.15" customHeight="1">
      <c r="B141" s="28"/>
      <c r="C141" s="23" t="s">
        <v>27</v>
      </c>
      <c r="F141" s="21" t="str">
        <f>IF(E20="","",E20)</f>
        <v>Vyplň údaj</v>
      </c>
      <c r="I141" s="23" t="s">
        <v>31</v>
      </c>
      <c r="J141" s="26" t="str">
        <f>E26</f>
        <v xml:space="preserve"> </v>
      </c>
      <c r="L141" s="28"/>
    </row>
    <row r="142" spans="2:63" s="1" customFormat="1" ht="10.35" customHeight="1">
      <c r="B142" s="28"/>
      <c r="L142" s="28"/>
    </row>
    <row r="143" spans="2:63" s="10" customFormat="1" ht="29.25" customHeight="1">
      <c r="B143" s="125"/>
      <c r="C143" s="126" t="s">
        <v>257</v>
      </c>
      <c r="D143" s="127" t="s">
        <v>58</v>
      </c>
      <c r="E143" s="127" t="s">
        <v>54</v>
      </c>
      <c r="F143" s="127" t="s">
        <v>55</v>
      </c>
      <c r="G143" s="127" t="s">
        <v>258</v>
      </c>
      <c r="H143" s="127" t="s">
        <v>259</v>
      </c>
      <c r="I143" s="127" t="s">
        <v>260</v>
      </c>
      <c r="J143" s="128" t="s">
        <v>232</v>
      </c>
      <c r="K143" s="129" t="s">
        <v>261</v>
      </c>
      <c r="L143" s="125"/>
      <c r="M143" s="55" t="s">
        <v>1</v>
      </c>
      <c r="N143" s="56" t="s">
        <v>37</v>
      </c>
      <c r="O143" s="56" t="s">
        <v>262</v>
      </c>
      <c r="P143" s="56" t="s">
        <v>263</v>
      </c>
      <c r="Q143" s="56" t="s">
        <v>264</v>
      </c>
      <c r="R143" s="56" t="s">
        <v>265</v>
      </c>
      <c r="S143" s="56" t="s">
        <v>266</v>
      </c>
      <c r="T143" s="57" t="s">
        <v>267</v>
      </c>
    </row>
    <row r="144" spans="2:63" s="1" customFormat="1" ht="22.8" customHeight="1">
      <c r="B144" s="28"/>
      <c r="C144" s="60" t="s">
        <v>268</v>
      </c>
      <c r="J144" s="130">
        <f>BK144</f>
        <v>0</v>
      </c>
      <c r="L144" s="28"/>
      <c r="M144" s="58"/>
      <c r="N144" s="49"/>
      <c r="O144" s="49"/>
      <c r="P144" s="131">
        <f>P145+P185</f>
        <v>0</v>
      </c>
      <c r="Q144" s="49"/>
      <c r="R144" s="131">
        <f>R145+R185</f>
        <v>0.19980999999999999</v>
      </c>
      <c r="S144" s="49"/>
      <c r="T144" s="132">
        <f>T145+T185</f>
        <v>0.83774999999999999</v>
      </c>
      <c r="AT144" s="13" t="s">
        <v>72</v>
      </c>
      <c r="AU144" s="13" t="s">
        <v>234</v>
      </c>
      <c r="BK144" s="133">
        <f>BK145+BK185</f>
        <v>0</v>
      </c>
    </row>
    <row r="145" spans="2:65" s="11" customFormat="1" ht="25.95" customHeight="1">
      <c r="B145" s="134"/>
      <c r="D145" s="135" t="s">
        <v>72</v>
      </c>
      <c r="E145" s="136" t="s">
        <v>269</v>
      </c>
      <c r="F145" s="136" t="s">
        <v>270</v>
      </c>
      <c r="I145" s="137"/>
      <c r="J145" s="138">
        <f>BK145</f>
        <v>0</v>
      </c>
      <c r="L145" s="134"/>
      <c r="M145" s="139"/>
      <c r="P145" s="140">
        <f>P146+P151+P176</f>
        <v>0</v>
      </c>
      <c r="R145" s="140">
        <f>R146+R151+R176</f>
        <v>0</v>
      </c>
      <c r="T145" s="141">
        <f>T146+T151+T176</f>
        <v>0.79700000000000004</v>
      </c>
      <c r="AR145" s="135" t="s">
        <v>80</v>
      </c>
      <c r="AT145" s="142" t="s">
        <v>72</v>
      </c>
      <c r="AU145" s="142" t="s">
        <v>73</v>
      </c>
      <c r="AY145" s="135" t="s">
        <v>271</v>
      </c>
      <c r="BK145" s="143">
        <f>BK146+BK151+BK176</f>
        <v>0</v>
      </c>
    </row>
    <row r="146" spans="2:65" s="11" customFormat="1" ht="22.8" customHeight="1">
      <c r="B146" s="134"/>
      <c r="D146" s="135" t="s">
        <v>72</v>
      </c>
      <c r="E146" s="144" t="s">
        <v>272</v>
      </c>
      <c r="F146" s="144" t="s">
        <v>273</v>
      </c>
      <c r="I146" s="137"/>
      <c r="J146" s="145">
        <f>BK146</f>
        <v>0</v>
      </c>
      <c r="L146" s="134"/>
      <c r="M146" s="139"/>
      <c r="P146" s="140">
        <f>SUM(P147:P150)</f>
        <v>0</v>
      </c>
      <c r="R146" s="140">
        <f>SUM(R147:R150)</f>
        <v>0</v>
      </c>
      <c r="T146" s="141">
        <f>SUM(T147:T150)</f>
        <v>0</v>
      </c>
      <c r="AR146" s="135" t="s">
        <v>80</v>
      </c>
      <c r="AT146" s="142" t="s">
        <v>72</v>
      </c>
      <c r="AU146" s="142" t="s">
        <v>80</v>
      </c>
      <c r="AY146" s="135" t="s">
        <v>271</v>
      </c>
      <c r="BK146" s="143">
        <f>SUM(BK147:BK150)</f>
        <v>0</v>
      </c>
    </row>
    <row r="147" spans="2:65" s="1" customFormat="1" ht="24.15" customHeight="1">
      <c r="B147" s="28"/>
      <c r="C147" s="146" t="s">
        <v>80</v>
      </c>
      <c r="D147" s="146" t="s">
        <v>274</v>
      </c>
      <c r="E147" s="147" t="s">
        <v>637</v>
      </c>
      <c r="F147" s="148" t="s">
        <v>638</v>
      </c>
      <c r="G147" s="149" t="s">
        <v>639</v>
      </c>
      <c r="H147" s="150">
        <v>10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278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278</v>
      </c>
      <c r="BM147" s="157" t="s">
        <v>640</v>
      </c>
    </row>
    <row r="148" spans="2:65" s="1" customFormat="1" ht="19.2">
      <c r="B148" s="28"/>
      <c r="D148" s="159" t="s">
        <v>280</v>
      </c>
      <c r="F148" s="160" t="s">
        <v>641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" customFormat="1" ht="24.15" customHeight="1">
      <c r="B149" s="28"/>
      <c r="C149" s="146" t="s">
        <v>82</v>
      </c>
      <c r="D149" s="146" t="s">
        <v>274</v>
      </c>
      <c r="E149" s="147" t="s">
        <v>642</v>
      </c>
      <c r="F149" s="148" t="s">
        <v>643</v>
      </c>
      <c r="G149" s="149" t="s">
        <v>639</v>
      </c>
      <c r="H149" s="150">
        <v>40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278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644</v>
      </c>
    </row>
    <row r="150" spans="2:65" s="1" customFormat="1" ht="28.8">
      <c r="B150" s="28"/>
      <c r="D150" s="159" t="s">
        <v>280</v>
      </c>
      <c r="F150" s="160" t="s">
        <v>645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1" customFormat="1" ht="22.8" customHeight="1">
      <c r="B151" s="134"/>
      <c r="D151" s="135" t="s">
        <v>72</v>
      </c>
      <c r="E151" s="144" t="s">
        <v>292</v>
      </c>
      <c r="F151" s="144" t="s">
        <v>293</v>
      </c>
      <c r="I151" s="137"/>
      <c r="J151" s="145">
        <f>BK151</f>
        <v>0</v>
      </c>
      <c r="L151" s="134"/>
      <c r="M151" s="139"/>
      <c r="P151" s="140">
        <f>SUM(P152:P175)</f>
        <v>0</v>
      </c>
      <c r="R151" s="140">
        <f>SUM(R152:R175)</f>
        <v>0</v>
      </c>
      <c r="T151" s="141">
        <f>SUM(T152:T175)</f>
        <v>0.79700000000000004</v>
      </c>
      <c r="AR151" s="135" t="s">
        <v>80</v>
      </c>
      <c r="AT151" s="142" t="s">
        <v>72</v>
      </c>
      <c r="AU151" s="142" t="s">
        <v>80</v>
      </c>
      <c r="AY151" s="135" t="s">
        <v>271</v>
      </c>
      <c r="BK151" s="143">
        <f>SUM(BK152:BK175)</f>
        <v>0</v>
      </c>
    </row>
    <row r="152" spans="2:65" s="1" customFormat="1" ht="33" customHeight="1">
      <c r="B152" s="28"/>
      <c r="C152" s="146" t="s">
        <v>272</v>
      </c>
      <c r="D152" s="146" t="s">
        <v>274</v>
      </c>
      <c r="E152" s="147" t="s">
        <v>646</v>
      </c>
      <c r="F152" s="148" t="s">
        <v>647</v>
      </c>
      <c r="G152" s="149" t="s">
        <v>338</v>
      </c>
      <c r="H152" s="150">
        <v>1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648</v>
      </c>
    </row>
    <row r="153" spans="2:65" s="1" customFormat="1" ht="28.8">
      <c r="B153" s="28"/>
      <c r="D153" s="159" t="s">
        <v>280</v>
      </c>
      <c r="F153" s="160" t="s">
        <v>649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33" customHeight="1">
      <c r="B154" s="28"/>
      <c r="C154" s="146" t="s">
        <v>278</v>
      </c>
      <c r="D154" s="146" t="s">
        <v>274</v>
      </c>
      <c r="E154" s="147" t="s">
        <v>650</v>
      </c>
      <c r="F154" s="148" t="s">
        <v>651</v>
      </c>
      <c r="G154" s="149" t="s">
        <v>338</v>
      </c>
      <c r="H154" s="150">
        <v>3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652</v>
      </c>
    </row>
    <row r="155" spans="2:65" s="1" customFormat="1" ht="38.4">
      <c r="B155" s="28"/>
      <c r="D155" s="159" t="s">
        <v>280</v>
      </c>
      <c r="F155" s="160" t="s">
        <v>653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" customFormat="1" ht="33" customHeight="1">
      <c r="B156" s="28"/>
      <c r="C156" s="146" t="s">
        <v>298</v>
      </c>
      <c r="D156" s="146" t="s">
        <v>274</v>
      </c>
      <c r="E156" s="147" t="s">
        <v>654</v>
      </c>
      <c r="F156" s="148" t="s">
        <v>655</v>
      </c>
      <c r="G156" s="149" t="s">
        <v>338</v>
      </c>
      <c r="H156" s="150">
        <v>1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278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278</v>
      </c>
      <c r="BM156" s="157" t="s">
        <v>656</v>
      </c>
    </row>
    <row r="157" spans="2:65" s="1" customFormat="1" ht="28.8">
      <c r="B157" s="28"/>
      <c r="D157" s="159" t="s">
        <v>280</v>
      </c>
      <c r="F157" s="160" t="s">
        <v>657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24.15" customHeight="1">
      <c r="B158" s="28"/>
      <c r="C158" s="146" t="s">
        <v>282</v>
      </c>
      <c r="D158" s="146" t="s">
        <v>274</v>
      </c>
      <c r="E158" s="147" t="s">
        <v>658</v>
      </c>
      <c r="F158" s="148" t="s">
        <v>659</v>
      </c>
      <c r="G158" s="149" t="s">
        <v>338</v>
      </c>
      <c r="H158" s="150">
        <v>1</v>
      </c>
      <c r="I158" s="151"/>
      <c r="J158" s="152">
        <f>ROUND(I158*H158,2)</f>
        <v>0</v>
      </c>
      <c r="K158" s="153"/>
      <c r="L158" s="28"/>
      <c r="M158" s="154" t="s">
        <v>1</v>
      </c>
      <c r="N158" s="115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0.11600000000000001</v>
      </c>
      <c r="T158" s="156">
        <f>S158*H158</f>
        <v>0.11600000000000001</v>
      </c>
      <c r="AR158" s="157" t="s">
        <v>278</v>
      </c>
      <c r="AT158" s="157" t="s">
        <v>274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660</v>
      </c>
    </row>
    <row r="159" spans="2:65" s="1" customFormat="1" ht="19.2">
      <c r="B159" s="28"/>
      <c r="D159" s="159" t="s">
        <v>280</v>
      </c>
      <c r="F159" s="160" t="s">
        <v>661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" customFormat="1" ht="24.15" customHeight="1">
      <c r="B160" s="28"/>
      <c r="C160" s="146" t="s">
        <v>308</v>
      </c>
      <c r="D160" s="146" t="s">
        <v>274</v>
      </c>
      <c r="E160" s="147" t="s">
        <v>662</v>
      </c>
      <c r="F160" s="148" t="s">
        <v>663</v>
      </c>
      <c r="G160" s="149" t="s">
        <v>338</v>
      </c>
      <c r="H160" s="150">
        <v>14</v>
      </c>
      <c r="I160" s="151"/>
      <c r="J160" s="152">
        <f>ROUND(I160*H160,2)</f>
        <v>0</v>
      </c>
      <c r="K160" s="153"/>
      <c r="L160" s="28"/>
      <c r="M160" s="154" t="s">
        <v>1</v>
      </c>
      <c r="N160" s="115" t="s">
        <v>38</v>
      </c>
      <c r="P160" s="155">
        <f>O160*H160</f>
        <v>0</v>
      </c>
      <c r="Q160" s="155">
        <v>0</v>
      </c>
      <c r="R160" s="155">
        <f>Q160*H160</f>
        <v>0</v>
      </c>
      <c r="S160" s="155">
        <v>1E-3</v>
      </c>
      <c r="T160" s="156">
        <f>S160*H160</f>
        <v>1.4E-2</v>
      </c>
      <c r="AR160" s="157" t="s">
        <v>278</v>
      </c>
      <c r="AT160" s="157" t="s">
        <v>274</v>
      </c>
      <c r="AU160" s="157" t="s">
        <v>82</v>
      </c>
      <c r="AY160" s="13" t="s">
        <v>271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3" t="s">
        <v>80</v>
      </c>
      <c r="BK160" s="158">
        <f>ROUND(I160*H160,2)</f>
        <v>0</v>
      </c>
      <c r="BL160" s="13" t="s">
        <v>278</v>
      </c>
      <c r="BM160" s="157" t="s">
        <v>664</v>
      </c>
    </row>
    <row r="161" spans="2:65" s="1" customFormat="1" ht="19.2">
      <c r="B161" s="28"/>
      <c r="D161" s="159" t="s">
        <v>280</v>
      </c>
      <c r="F161" s="160" t="s">
        <v>665</v>
      </c>
      <c r="I161" s="119"/>
      <c r="L161" s="28"/>
      <c r="M161" s="161"/>
      <c r="T161" s="52"/>
      <c r="AT161" s="13" t="s">
        <v>280</v>
      </c>
      <c r="AU161" s="13" t="s">
        <v>82</v>
      </c>
    </row>
    <row r="162" spans="2:65" s="1" customFormat="1" ht="24.15" customHeight="1">
      <c r="B162" s="28"/>
      <c r="C162" s="146" t="s">
        <v>314</v>
      </c>
      <c r="D162" s="146" t="s">
        <v>274</v>
      </c>
      <c r="E162" s="147" t="s">
        <v>666</v>
      </c>
      <c r="F162" s="148" t="s">
        <v>667</v>
      </c>
      <c r="G162" s="149" t="s">
        <v>338</v>
      </c>
      <c r="H162" s="150">
        <v>1</v>
      </c>
      <c r="I162" s="151"/>
      <c r="J162" s="152">
        <f>ROUND(I162*H162,2)</f>
        <v>0</v>
      </c>
      <c r="K162" s="153"/>
      <c r="L162" s="28"/>
      <c r="M162" s="154" t="s">
        <v>1</v>
      </c>
      <c r="N162" s="115" t="s">
        <v>38</v>
      </c>
      <c r="P162" s="155">
        <f>O162*H162</f>
        <v>0</v>
      </c>
      <c r="Q162" s="155">
        <v>0</v>
      </c>
      <c r="R162" s="155">
        <f>Q162*H162</f>
        <v>0</v>
      </c>
      <c r="S162" s="155">
        <v>0.02</v>
      </c>
      <c r="T162" s="156">
        <f>S162*H162</f>
        <v>0.02</v>
      </c>
      <c r="AR162" s="157" t="s">
        <v>278</v>
      </c>
      <c r="AT162" s="157" t="s">
        <v>274</v>
      </c>
      <c r="AU162" s="157" t="s">
        <v>82</v>
      </c>
      <c r="AY162" s="13" t="s">
        <v>271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3" t="s">
        <v>80</v>
      </c>
      <c r="BK162" s="158">
        <f>ROUND(I162*H162,2)</f>
        <v>0</v>
      </c>
      <c r="BL162" s="13" t="s">
        <v>278</v>
      </c>
      <c r="BM162" s="157" t="s">
        <v>668</v>
      </c>
    </row>
    <row r="163" spans="2:65" s="1" customFormat="1" ht="28.8">
      <c r="B163" s="28"/>
      <c r="D163" s="159" t="s">
        <v>280</v>
      </c>
      <c r="F163" s="160" t="s">
        <v>669</v>
      </c>
      <c r="I163" s="119"/>
      <c r="L163" s="28"/>
      <c r="M163" s="161"/>
      <c r="T163" s="52"/>
      <c r="AT163" s="13" t="s">
        <v>280</v>
      </c>
      <c r="AU163" s="13" t="s">
        <v>82</v>
      </c>
    </row>
    <row r="164" spans="2:65" s="1" customFormat="1" ht="24.15" customHeight="1">
      <c r="B164" s="28"/>
      <c r="C164" s="146" t="s">
        <v>292</v>
      </c>
      <c r="D164" s="146" t="s">
        <v>274</v>
      </c>
      <c r="E164" s="147" t="s">
        <v>670</v>
      </c>
      <c r="F164" s="148" t="s">
        <v>671</v>
      </c>
      <c r="G164" s="149" t="s">
        <v>412</v>
      </c>
      <c r="H164" s="150">
        <v>3</v>
      </c>
      <c r="I164" s="151"/>
      <c r="J164" s="152">
        <f>ROUND(I164*H164,2)</f>
        <v>0</v>
      </c>
      <c r="K164" s="153"/>
      <c r="L164" s="28"/>
      <c r="M164" s="154" t="s">
        <v>1</v>
      </c>
      <c r="N164" s="115" t="s">
        <v>38</v>
      </c>
      <c r="P164" s="155">
        <f>O164*H164</f>
        <v>0</v>
      </c>
      <c r="Q164" s="155">
        <v>0</v>
      </c>
      <c r="R164" s="155">
        <f>Q164*H164</f>
        <v>0</v>
      </c>
      <c r="S164" s="155">
        <v>8.0000000000000002E-3</v>
      </c>
      <c r="T164" s="156">
        <f>S164*H164</f>
        <v>2.4E-2</v>
      </c>
      <c r="AR164" s="157" t="s">
        <v>278</v>
      </c>
      <c r="AT164" s="157" t="s">
        <v>274</v>
      </c>
      <c r="AU164" s="157" t="s">
        <v>82</v>
      </c>
      <c r="AY164" s="13" t="s">
        <v>271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3" t="s">
        <v>80</v>
      </c>
      <c r="BK164" s="158">
        <f>ROUND(I164*H164,2)</f>
        <v>0</v>
      </c>
      <c r="BL164" s="13" t="s">
        <v>278</v>
      </c>
      <c r="BM164" s="157" t="s">
        <v>672</v>
      </c>
    </row>
    <row r="165" spans="2:65" s="1" customFormat="1" ht="19.2">
      <c r="B165" s="28"/>
      <c r="D165" s="159" t="s">
        <v>280</v>
      </c>
      <c r="F165" s="160" t="s">
        <v>673</v>
      </c>
      <c r="I165" s="119"/>
      <c r="L165" s="28"/>
      <c r="M165" s="161"/>
      <c r="T165" s="52"/>
      <c r="AT165" s="13" t="s">
        <v>280</v>
      </c>
      <c r="AU165" s="13" t="s">
        <v>82</v>
      </c>
    </row>
    <row r="166" spans="2:65" s="1" customFormat="1" ht="24.15" customHeight="1">
      <c r="B166" s="28"/>
      <c r="C166" s="146" t="s">
        <v>325</v>
      </c>
      <c r="D166" s="146" t="s">
        <v>274</v>
      </c>
      <c r="E166" s="147" t="s">
        <v>674</v>
      </c>
      <c r="F166" s="148" t="s">
        <v>675</v>
      </c>
      <c r="G166" s="149" t="s">
        <v>412</v>
      </c>
      <c r="H166" s="150">
        <v>8</v>
      </c>
      <c r="I166" s="151"/>
      <c r="J166" s="152">
        <f>ROUND(I166*H166,2)</f>
        <v>0</v>
      </c>
      <c r="K166" s="153"/>
      <c r="L166" s="28"/>
      <c r="M166" s="154" t="s">
        <v>1</v>
      </c>
      <c r="N166" s="115" t="s">
        <v>38</v>
      </c>
      <c r="P166" s="155">
        <f>O166*H166</f>
        <v>0</v>
      </c>
      <c r="Q166" s="155">
        <v>0</v>
      </c>
      <c r="R166" s="155">
        <f>Q166*H166</f>
        <v>0</v>
      </c>
      <c r="S166" s="155">
        <v>4.5999999999999999E-2</v>
      </c>
      <c r="T166" s="156">
        <f>S166*H166</f>
        <v>0.36799999999999999</v>
      </c>
      <c r="AR166" s="157" t="s">
        <v>278</v>
      </c>
      <c r="AT166" s="157" t="s">
        <v>274</v>
      </c>
      <c r="AU166" s="157" t="s">
        <v>82</v>
      </c>
      <c r="AY166" s="13" t="s">
        <v>271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3" t="s">
        <v>80</v>
      </c>
      <c r="BK166" s="158">
        <f>ROUND(I166*H166,2)</f>
        <v>0</v>
      </c>
      <c r="BL166" s="13" t="s">
        <v>278</v>
      </c>
      <c r="BM166" s="157" t="s">
        <v>676</v>
      </c>
    </row>
    <row r="167" spans="2:65" s="1" customFormat="1" ht="19.2">
      <c r="B167" s="28"/>
      <c r="D167" s="159" t="s">
        <v>280</v>
      </c>
      <c r="F167" s="160" t="s">
        <v>677</v>
      </c>
      <c r="I167" s="119"/>
      <c r="L167" s="28"/>
      <c r="M167" s="161"/>
      <c r="T167" s="52"/>
      <c r="AT167" s="13" t="s">
        <v>280</v>
      </c>
      <c r="AU167" s="13" t="s">
        <v>82</v>
      </c>
    </row>
    <row r="168" spans="2:65" s="1" customFormat="1" ht="24.15" customHeight="1">
      <c r="B168" s="28"/>
      <c r="C168" s="146" t="s">
        <v>330</v>
      </c>
      <c r="D168" s="146" t="s">
        <v>274</v>
      </c>
      <c r="E168" s="147" t="s">
        <v>678</v>
      </c>
      <c r="F168" s="148" t="s">
        <v>679</v>
      </c>
      <c r="G168" s="149" t="s">
        <v>412</v>
      </c>
      <c r="H168" s="150">
        <v>30</v>
      </c>
      <c r="I168" s="151"/>
      <c r="J168" s="152">
        <f>ROUND(I168*H168,2)</f>
        <v>0</v>
      </c>
      <c r="K168" s="153"/>
      <c r="L168" s="28"/>
      <c r="M168" s="154" t="s">
        <v>1</v>
      </c>
      <c r="N168" s="115" t="s">
        <v>38</v>
      </c>
      <c r="P168" s="155">
        <f>O168*H168</f>
        <v>0</v>
      </c>
      <c r="Q168" s="155">
        <v>0</v>
      </c>
      <c r="R168" s="155">
        <f>Q168*H168</f>
        <v>0</v>
      </c>
      <c r="S168" s="155">
        <v>2E-3</v>
      </c>
      <c r="T168" s="156">
        <f>S168*H168</f>
        <v>0.06</v>
      </c>
      <c r="AR168" s="157" t="s">
        <v>278</v>
      </c>
      <c r="AT168" s="157" t="s">
        <v>274</v>
      </c>
      <c r="AU168" s="157" t="s">
        <v>82</v>
      </c>
      <c r="AY168" s="13" t="s">
        <v>271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3" t="s">
        <v>80</v>
      </c>
      <c r="BK168" s="158">
        <f>ROUND(I168*H168,2)</f>
        <v>0</v>
      </c>
      <c r="BL168" s="13" t="s">
        <v>278</v>
      </c>
      <c r="BM168" s="157" t="s">
        <v>680</v>
      </c>
    </row>
    <row r="169" spans="2:65" s="1" customFormat="1" ht="19.2">
      <c r="B169" s="28"/>
      <c r="D169" s="159" t="s">
        <v>280</v>
      </c>
      <c r="F169" s="160" t="s">
        <v>681</v>
      </c>
      <c r="I169" s="119"/>
      <c r="L169" s="28"/>
      <c r="M169" s="161"/>
      <c r="T169" s="52"/>
      <c r="AT169" s="13" t="s">
        <v>280</v>
      </c>
      <c r="AU169" s="13" t="s">
        <v>82</v>
      </c>
    </row>
    <row r="170" spans="2:65" s="1" customFormat="1" ht="24.15" customHeight="1">
      <c r="B170" s="28"/>
      <c r="C170" s="146" t="s">
        <v>8</v>
      </c>
      <c r="D170" s="146" t="s">
        <v>274</v>
      </c>
      <c r="E170" s="147" t="s">
        <v>682</v>
      </c>
      <c r="F170" s="148" t="s">
        <v>683</v>
      </c>
      <c r="G170" s="149" t="s">
        <v>412</v>
      </c>
      <c r="H170" s="150">
        <v>10</v>
      </c>
      <c r="I170" s="151"/>
      <c r="J170" s="152">
        <f>ROUND(I170*H170,2)</f>
        <v>0</v>
      </c>
      <c r="K170" s="153"/>
      <c r="L170" s="28"/>
      <c r="M170" s="154" t="s">
        <v>1</v>
      </c>
      <c r="N170" s="115" t="s">
        <v>38</v>
      </c>
      <c r="P170" s="155">
        <f>O170*H170</f>
        <v>0</v>
      </c>
      <c r="Q170" s="155">
        <v>0</v>
      </c>
      <c r="R170" s="155">
        <f>Q170*H170</f>
        <v>0</v>
      </c>
      <c r="S170" s="155">
        <v>1.0999999999999999E-2</v>
      </c>
      <c r="T170" s="156">
        <f>S170*H170</f>
        <v>0.10999999999999999</v>
      </c>
      <c r="AR170" s="157" t="s">
        <v>278</v>
      </c>
      <c r="AT170" s="157" t="s">
        <v>274</v>
      </c>
      <c r="AU170" s="157" t="s">
        <v>82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278</v>
      </c>
      <c r="BM170" s="157" t="s">
        <v>684</v>
      </c>
    </row>
    <row r="171" spans="2:65" s="1" customFormat="1" ht="19.2">
      <c r="B171" s="28"/>
      <c r="D171" s="159" t="s">
        <v>280</v>
      </c>
      <c r="F171" s="160" t="s">
        <v>685</v>
      </c>
      <c r="I171" s="119"/>
      <c r="L171" s="28"/>
      <c r="M171" s="161"/>
      <c r="T171" s="52"/>
      <c r="AT171" s="13" t="s">
        <v>280</v>
      </c>
      <c r="AU171" s="13" t="s">
        <v>82</v>
      </c>
    </row>
    <row r="172" spans="2:65" s="1" customFormat="1" ht="24.15" customHeight="1">
      <c r="B172" s="28"/>
      <c r="C172" s="146" t="s">
        <v>345</v>
      </c>
      <c r="D172" s="146" t="s">
        <v>274</v>
      </c>
      <c r="E172" s="147" t="s">
        <v>686</v>
      </c>
      <c r="F172" s="148" t="s">
        <v>687</v>
      </c>
      <c r="G172" s="149" t="s">
        <v>338</v>
      </c>
      <c r="H172" s="150">
        <v>5</v>
      </c>
      <c r="I172" s="151"/>
      <c r="J172" s="152">
        <f>ROUND(I172*H172,2)</f>
        <v>0</v>
      </c>
      <c r="K172" s="153"/>
      <c r="L172" s="28"/>
      <c r="M172" s="154" t="s">
        <v>1</v>
      </c>
      <c r="N172" s="115" t="s">
        <v>38</v>
      </c>
      <c r="P172" s="155">
        <f>O172*H172</f>
        <v>0</v>
      </c>
      <c r="Q172" s="155">
        <v>0</v>
      </c>
      <c r="R172" s="155">
        <f>Q172*H172</f>
        <v>0</v>
      </c>
      <c r="S172" s="155">
        <v>1.7000000000000001E-2</v>
      </c>
      <c r="T172" s="156">
        <f>S172*H172</f>
        <v>8.5000000000000006E-2</v>
      </c>
      <c r="AR172" s="157" t="s">
        <v>278</v>
      </c>
      <c r="AT172" s="157" t="s">
        <v>274</v>
      </c>
      <c r="AU172" s="157" t="s">
        <v>82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278</v>
      </c>
      <c r="BM172" s="157" t="s">
        <v>688</v>
      </c>
    </row>
    <row r="173" spans="2:65" s="1" customFormat="1" ht="28.8">
      <c r="B173" s="28"/>
      <c r="D173" s="159" t="s">
        <v>280</v>
      </c>
      <c r="F173" s="160" t="s">
        <v>689</v>
      </c>
      <c r="I173" s="119"/>
      <c r="L173" s="28"/>
      <c r="M173" s="161"/>
      <c r="T173" s="52"/>
      <c r="AT173" s="13" t="s">
        <v>280</v>
      </c>
      <c r="AU173" s="13" t="s">
        <v>82</v>
      </c>
    </row>
    <row r="174" spans="2:65" s="1" customFormat="1" ht="33" customHeight="1">
      <c r="B174" s="28"/>
      <c r="C174" s="146" t="s">
        <v>351</v>
      </c>
      <c r="D174" s="146" t="s">
        <v>274</v>
      </c>
      <c r="E174" s="147" t="s">
        <v>690</v>
      </c>
      <c r="F174" s="148" t="s">
        <v>691</v>
      </c>
      <c r="G174" s="149" t="s">
        <v>692</v>
      </c>
      <c r="H174" s="150">
        <v>100</v>
      </c>
      <c r="I174" s="151"/>
      <c r="J174" s="152">
        <f>ROUND(I174*H174,2)</f>
        <v>0</v>
      </c>
      <c r="K174" s="153"/>
      <c r="L174" s="28"/>
      <c r="M174" s="154" t="s">
        <v>1</v>
      </c>
      <c r="N174" s="115" t="s">
        <v>38</v>
      </c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AR174" s="157" t="s">
        <v>278</v>
      </c>
      <c r="AT174" s="157" t="s">
        <v>274</v>
      </c>
      <c r="AU174" s="157" t="s">
        <v>82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278</v>
      </c>
      <c r="BM174" s="157" t="s">
        <v>693</v>
      </c>
    </row>
    <row r="175" spans="2:65" s="1" customFormat="1" ht="19.2">
      <c r="B175" s="28"/>
      <c r="D175" s="159" t="s">
        <v>280</v>
      </c>
      <c r="F175" s="160" t="s">
        <v>691</v>
      </c>
      <c r="I175" s="119"/>
      <c r="L175" s="28"/>
      <c r="M175" s="161"/>
      <c r="T175" s="52"/>
      <c r="AT175" s="13" t="s">
        <v>280</v>
      </c>
      <c r="AU175" s="13" t="s">
        <v>82</v>
      </c>
    </row>
    <row r="176" spans="2:65" s="11" customFormat="1" ht="22.8" customHeight="1">
      <c r="B176" s="134"/>
      <c r="D176" s="135" t="s">
        <v>72</v>
      </c>
      <c r="E176" s="144" t="s">
        <v>318</v>
      </c>
      <c r="F176" s="144" t="s">
        <v>319</v>
      </c>
      <c r="I176" s="137"/>
      <c r="J176" s="145">
        <f>BK176</f>
        <v>0</v>
      </c>
      <c r="L176" s="134"/>
      <c r="M176" s="139"/>
      <c r="P176" s="140">
        <f>SUM(P177:P184)</f>
        <v>0</v>
      </c>
      <c r="R176" s="140">
        <f>SUM(R177:R184)</f>
        <v>0</v>
      </c>
      <c r="T176" s="141">
        <f>SUM(T177:T184)</f>
        <v>0</v>
      </c>
      <c r="AR176" s="135" t="s">
        <v>80</v>
      </c>
      <c r="AT176" s="142" t="s">
        <v>72</v>
      </c>
      <c r="AU176" s="142" t="s">
        <v>80</v>
      </c>
      <c r="AY176" s="135" t="s">
        <v>271</v>
      </c>
      <c r="BK176" s="143">
        <f>SUM(BK177:BK184)</f>
        <v>0</v>
      </c>
    </row>
    <row r="177" spans="2:65" s="1" customFormat="1" ht="24.15" customHeight="1">
      <c r="B177" s="28"/>
      <c r="C177" s="146" t="s">
        <v>356</v>
      </c>
      <c r="D177" s="146" t="s">
        <v>274</v>
      </c>
      <c r="E177" s="147" t="s">
        <v>320</v>
      </c>
      <c r="F177" s="148" t="s">
        <v>321</v>
      </c>
      <c r="G177" s="149" t="s">
        <v>322</v>
      </c>
      <c r="H177" s="150">
        <v>0.83799999999999997</v>
      </c>
      <c r="I177" s="151"/>
      <c r="J177" s="152">
        <f>ROUND(I177*H177,2)</f>
        <v>0</v>
      </c>
      <c r="K177" s="153"/>
      <c r="L177" s="28"/>
      <c r="M177" s="154" t="s">
        <v>1</v>
      </c>
      <c r="N177" s="115" t="s">
        <v>38</v>
      </c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AR177" s="157" t="s">
        <v>278</v>
      </c>
      <c r="AT177" s="157" t="s">
        <v>274</v>
      </c>
      <c r="AU177" s="157" t="s">
        <v>82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278</v>
      </c>
      <c r="BM177" s="157" t="s">
        <v>694</v>
      </c>
    </row>
    <row r="178" spans="2:65" s="1" customFormat="1" ht="28.8">
      <c r="B178" s="28"/>
      <c r="D178" s="159" t="s">
        <v>280</v>
      </c>
      <c r="F178" s="160" t="s">
        <v>324</v>
      </c>
      <c r="I178" s="119"/>
      <c r="L178" s="28"/>
      <c r="M178" s="161"/>
      <c r="T178" s="52"/>
      <c r="AT178" s="13" t="s">
        <v>280</v>
      </c>
      <c r="AU178" s="13" t="s">
        <v>82</v>
      </c>
    </row>
    <row r="179" spans="2:65" s="1" customFormat="1" ht="24.15" customHeight="1">
      <c r="B179" s="28"/>
      <c r="C179" s="146" t="s">
        <v>348</v>
      </c>
      <c r="D179" s="146" t="s">
        <v>274</v>
      </c>
      <c r="E179" s="147" t="s">
        <v>326</v>
      </c>
      <c r="F179" s="148" t="s">
        <v>327</v>
      </c>
      <c r="G179" s="149" t="s">
        <v>322</v>
      </c>
      <c r="H179" s="150">
        <v>0.83799999999999997</v>
      </c>
      <c r="I179" s="151"/>
      <c r="J179" s="152">
        <f>ROUND(I179*H179,2)</f>
        <v>0</v>
      </c>
      <c r="K179" s="153"/>
      <c r="L179" s="28"/>
      <c r="M179" s="154" t="s">
        <v>1</v>
      </c>
      <c r="N179" s="115" t="s">
        <v>38</v>
      </c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AR179" s="157" t="s">
        <v>278</v>
      </c>
      <c r="AT179" s="157" t="s">
        <v>274</v>
      </c>
      <c r="AU179" s="157" t="s">
        <v>82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278</v>
      </c>
      <c r="BM179" s="157" t="s">
        <v>695</v>
      </c>
    </row>
    <row r="180" spans="2:65" s="1" customFormat="1" ht="19.2">
      <c r="B180" s="28"/>
      <c r="D180" s="159" t="s">
        <v>280</v>
      </c>
      <c r="F180" s="160" t="s">
        <v>329</v>
      </c>
      <c r="I180" s="119"/>
      <c r="L180" s="28"/>
      <c r="M180" s="161"/>
      <c r="T180" s="52"/>
      <c r="AT180" s="13" t="s">
        <v>280</v>
      </c>
      <c r="AU180" s="13" t="s">
        <v>82</v>
      </c>
    </row>
    <row r="181" spans="2:65" s="1" customFormat="1" ht="24.15" customHeight="1">
      <c r="B181" s="28"/>
      <c r="C181" s="146" t="s">
        <v>365</v>
      </c>
      <c r="D181" s="146" t="s">
        <v>274</v>
      </c>
      <c r="E181" s="147" t="s">
        <v>696</v>
      </c>
      <c r="F181" s="148" t="s">
        <v>697</v>
      </c>
      <c r="G181" s="149" t="s">
        <v>322</v>
      </c>
      <c r="H181" s="150">
        <v>40</v>
      </c>
      <c r="I181" s="151"/>
      <c r="J181" s="152">
        <f>ROUND(I181*H181,2)</f>
        <v>0</v>
      </c>
      <c r="K181" s="153"/>
      <c r="L181" s="28"/>
      <c r="M181" s="154" t="s">
        <v>1</v>
      </c>
      <c r="N181" s="115" t="s">
        <v>38</v>
      </c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AR181" s="157" t="s">
        <v>278</v>
      </c>
      <c r="AT181" s="157" t="s">
        <v>274</v>
      </c>
      <c r="AU181" s="157" t="s">
        <v>82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278</v>
      </c>
      <c r="BM181" s="157" t="s">
        <v>698</v>
      </c>
    </row>
    <row r="182" spans="2:65" s="1" customFormat="1" ht="28.8">
      <c r="B182" s="28"/>
      <c r="D182" s="159" t="s">
        <v>280</v>
      </c>
      <c r="F182" s="160" t="s">
        <v>699</v>
      </c>
      <c r="I182" s="119"/>
      <c r="L182" s="28"/>
      <c r="M182" s="161"/>
      <c r="T182" s="52"/>
      <c r="AT182" s="13" t="s">
        <v>280</v>
      </c>
      <c r="AU182" s="13" t="s">
        <v>82</v>
      </c>
    </row>
    <row r="183" spans="2:65" s="1" customFormat="1" ht="49.05" customHeight="1">
      <c r="B183" s="28"/>
      <c r="C183" s="146" t="s">
        <v>370</v>
      </c>
      <c r="D183" s="146" t="s">
        <v>274</v>
      </c>
      <c r="E183" s="147" t="s">
        <v>700</v>
      </c>
      <c r="F183" s="148" t="s">
        <v>701</v>
      </c>
      <c r="G183" s="149" t="s">
        <v>322</v>
      </c>
      <c r="H183" s="150">
        <v>0.83799999999999997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AR183" s="157" t="s">
        <v>278</v>
      </c>
      <c r="AT183" s="157" t="s">
        <v>274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278</v>
      </c>
      <c r="BM183" s="157" t="s">
        <v>702</v>
      </c>
    </row>
    <row r="184" spans="2:65" s="1" customFormat="1" ht="38.4">
      <c r="B184" s="28"/>
      <c r="D184" s="159" t="s">
        <v>280</v>
      </c>
      <c r="F184" s="160" t="s">
        <v>703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1" customFormat="1" ht="25.95" customHeight="1">
      <c r="B185" s="134"/>
      <c r="D185" s="135" t="s">
        <v>72</v>
      </c>
      <c r="E185" s="136" t="s">
        <v>341</v>
      </c>
      <c r="F185" s="136" t="s">
        <v>342</v>
      </c>
      <c r="I185" s="137"/>
      <c r="J185" s="138">
        <f>BK185</f>
        <v>0</v>
      </c>
      <c r="L185" s="134"/>
      <c r="M185" s="139"/>
      <c r="P185" s="140">
        <f>P186+P445+P580</f>
        <v>0</v>
      </c>
      <c r="R185" s="140">
        <f>R186+R445+R580</f>
        <v>0.19980999999999999</v>
      </c>
      <c r="T185" s="141">
        <f>T186+T445+T580</f>
        <v>4.0749999999999995E-2</v>
      </c>
      <c r="AR185" s="135" t="s">
        <v>82</v>
      </c>
      <c r="AT185" s="142" t="s">
        <v>72</v>
      </c>
      <c r="AU185" s="142" t="s">
        <v>73</v>
      </c>
      <c r="AY185" s="135" t="s">
        <v>271</v>
      </c>
      <c r="BK185" s="143">
        <f>BK186+BK445+BK580</f>
        <v>0</v>
      </c>
    </row>
    <row r="186" spans="2:65" s="11" customFormat="1" ht="22.8" customHeight="1">
      <c r="B186" s="134"/>
      <c r="D186" s="135" t="s">
        <v>72</v>
      </c>
      <c r="E186" s="144" t="s">
        <v>704</v>
      </c>
      <c r="F186" s="144" t="s">
        <v>705</v>
      </c>
      <c r="I186" s="137"/>
      <c r="J186" s="145">
        <f>BK186</f>
        <v>0</v>
      </c>
      <c r="L186" s="134"/>
      <c r="M186" s="139"/>
      <c r="P186" s="140">
        <f>P187+P340+P383+P420</f>
        <v>0</v>
      </c>
      <c r="R186" s="140">
        <f>R187+R340+R383+R420</f>
        <v>0.16036999999999998</v>
      </c>
      <c r="T186" s="141">
        <f>T187+T340+T383+T420</f>
        <v>3.3149999999999999E-2</v>
      </c>
      <c r="AR186" s="135" t="s">
        <v>82</v>
      </c>
      <c r="AT186" s="142" t="s">
        <v>72</v>
      </c>
      <c r="AU186" s="142" t="s">
        <v>80</v>
      </c>
      <c r="AY186" s="135" t="s">
        <v>271</v>
      </c>
      <c r="BK186" s="143">
        <f>BK187+BK340+BK383+BK420</f>
        <v>0</v>
      </c>
    </row>
    <row r="187" spans="2:65" s="11" customFormat="1" ht="20.85" customHeight="1">
      <c r="B187" s="134"/>
      <c r="D187" s="135" t="s">
        <v>72</v>
      </c>
      <c r="E187" s="144" t="s">
        <v>706</v>
      </c>
      <c r="F187" s="144" t="s">
        <v>707</v>
      </c>
      <c r="I187" s="137"/>
      <c r="J187" s="145">
        <f>BK187</f>
        <v>0</v>
      </c>
      <c r="L187" s="134"/>
      <c r="M187" s="139"/>
      <c r="P187" s="140">
        <f>SUM(P188:P339)</f>
        <v>0</v>
      </c>
      <c r="R187" s="140">
        <f>SUM(R188:R339)</f>
        <v>7.4869999999999992E-2</v>
      </c>
      <c r="T187" s="141">
        <f>SUM(T188:T339)</f>
        <v>1.5000000000000001E-4</v>
      </c>
      <c r="AR187" s="135" t="s">
        <v>82</v>
      </c>
      <c r="AT187" s="142" t="s">
        <v>72</v>
      </c>
      <c r="AU187" s="142" t="s">
        <v>82</v>
      </c>
      <c r="AY187" s="135" t="s">
        <v>271</v>
      </c>
      <c r="BK187" s="143">
        <f>SUM(BK188:BK339)</f>
        <v>0</v>
      </c>
    </row>
    <row r="188" spans="2:65" s="1" customFormat="1" ht="24.15" customHeight="1">
      <c r="B188" s="28"/>
      <c r="C188" s="146" t="s">
        <v>376</v>
      </c>
      <c r="D188" s="146" t="s">
        <v>274</v>
      </c>
      <c r="E188" s="147" t="s">
        <v>708</v>
      </c>
      <c r="F188" s="148" t="s">
        <v>709</v>
      </c>
      <c r="G188" s="149" t="s">
        <v>338</v>
      </c>
      <c r="H188" s="150">
        <v>1</v>
      </c>
      <c r="I188" s="151"/>
      <c r="J188" s="152">
        <f>ROUND(I188*H188,2)</f>
        <v>0</v>
      </c>
      <c r="K188" s="153"/>
      <c r="L188" s="28"/>
      <c r="M188" s="154" t="s">
        <v>1</v>
      </c>
      <c r="N188" s="115" t="s">
        <v>38</v>
      </c>
      <c r="P188" s="155">
        <f>O188*H188</f>
        <v>0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AR188" s="157" t="s">
        <v>348</v>
      </c>
      <c r="AT188" s="157" t="s">
        <v>274</v>
      </c>
      <c r="AU188" s="157" t="s">
        <v>272</v>
      </c>
      <c r="AY188" s="13" t="s">
        <v>271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3" t="s">
        <v>80</v>
      </c>
      <c r="BK188" s="158">
        <f>ROUND(I188*H188,2)</f>
        <v>0</v>
      </c>
      <c r="BL188" s="13" t="s">
        <v>348</v>
      </c>
      <c r="BM188" s="157" t="s">
        <v>710</v>
      </c>
    </row>
    <row r="189" spans="2:65" s="1" customFormat="1" ht="19.2">
      <c r="B189" s="28"/>
      <c r="D189" s="159" t="s">
        <v>280</v>
      </c>
      <c r="F189" s="160" t="s">
        <v>711</v>
      </c>
      <c r="I189" s="119"/>
      <c r="L189" s="28"/>
      <c r="M189" s="161"/>
      <c r="T189" s="52"/>
      <c r="AT189" s="13" t="s">
        <v>280</v>
      </c>
      <c r="AU189" s="13" t="s">
        <v>272</v>
      </c>
    </row>
    <row r="190" spans="2:65" s="1" customFormat="1" ht="16.5" customHeight="1">
      <c r="B190" s="28"/>
      <c r="C190" s="162" t="s">
        <v>381</v>
      </c>
      <c r="D190" s="162" t="s">
        <v>335</v>
      </c>
      <c r="E190" s="163" t="s">
        <v>712</v>
      </c>
      <c r="F190" s="164" t="s">
        <v>713</v>
      </c>
      <c r="G190" s="165" t="s">
        <v>338</v>
      </c>
      <c r="H190" s="166">
        <v>1</v>
      </c>
      <c r="I190" s="167"/>
      <c r="J190" s="168">
        <f>ROUND(I190*H190,2)</f>
        <v>0</v>
      </c>
      <c r="K190" s="169"/>
      <c r="L190" s="170"/>
      <c r="M190" s="171" t="s">
        <v>1</v>
      </c>
      <c r="N190" s="172" t="s">
        <v>38</v>
      </c>
      <c r="P190" s="155">
        <f>O190*H190</f>
        <v>0</v>
      </c>
      <c r="Q190" s="155">
        <v>2.3000000000000001E-4</v>
      </c>
      <c r="R190" s="155">
        <f>Q190*H190</f>
        <v>2.3000000000000001E-4</v>
      </c>
      <c r="S190" s="155">
        <v>0</v>
      </c>
      <c r="T190" s="156">
        <f>S190*H190</f>
        <v>0</v>
      </c>
      <c r="AR190" s="157" t="s">
        <v>373</v>
      </c>
      <c r="AT190" s="157" t="s">
        <v>335</v>
      </c>
      <c r="AU190" s="157" t="s">
        <v>272</v>
      </c>
      <c r="AY190" s="13" t="s">
        <v>271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3" t="s">
        <v>80</v>
      </c>
      <c r="BK190" s="158">
        <f>ROUND(I190*H190,2)</f>
        <v>0</v>
      </c>
      <c r="BL190" s="13" t="s">
        <v>348</v>
      </c>
      <c r="BM190" s="157" t="s">
        <v>714</v>
      </c>
    </row>
    <row r="191" spans="2:65" s="1" customFormat="1" ht="10.199999999999999">
      <c r="B191" s="28"/>
      <c r="D191" s="159" t="s">
        <v>280</v>
      </c>
      <c r="F191" s="160" t="s">
        <v>713</v>
      </c>
      <c r="I191" s="119"/>
      <c r="L191" s="28"/>
      <c r="M191" s="161"/>
      <c r="T191" s="52"/>
      <c r="AT191" s="13" t="s">
        <v>280</v>
      </c>
      <c r="AU191" s="13" t="s">
        <v>272</v>
      </c>
    </row>
    <row r="192" spans="2:65" s="1" customFormat="1" ht="24.15" customHeight="1">
      <c r="B192" s="28"/>
      <c r="C192" s="146" t="s">
        <v>7</v>
      </c>
      <c r="D192" s="146" t="s">
        <v>274</v>
      </c>
      <c r="E192" s="147" t="s">
        <v>715</v>
      </c>
      <c r="F192" s="148" t="s">
        <v>716</v>
      </c>
      <c r="G192" s="149" t="s">
        <v>338</v>
      </c>
      <c r="H192" s="150">
        <v>1</v>
      </c>
      <c r="I192" s="151"/>
      <c r="J192" s="152">
        <f>ROUND(I192*H192,2)</f>
        <v>0</v>
      </c>
      <c r="K192" s="153"/>
      <c r="L192" s="28"/>
      <c r="M192" s="154" t="s">
        <v>1</v>
      </c>
      <c r="N192" s="115" t="s">
        <v>38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348</v>
      </c>
      <c r="AT192" s="157" t="s">
        <v>274</v>
      </c>
      <c r="AU192" s="157" t="s">
        <v>272</v>
      </c>
      <c r="AY192" s="13" t="s">
        <v>271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3" t="s">
        <v>80</v>
      </c>
      <c r="BK192" s="158">
        <f>ROUND(I192*H192,2)</f>
        <v>0</v>
      </c>
      <c r="BL192" s="13" t="s">
        <v>348</v>
      </c>
      <c r="BM192" s="157" t="s">
        <v>717</v>
      </c>
    </row>
    <row r="193" spans="2:65" s="1" customFormat="1" ht="19.2">
      <c r="B193" s="28"/>
      <c r="D193" s="159" t="s">
        <v>280</v>
      </c>
      <c r="F193" s="160" t="s">
        <v>718</v>
      </c>
      <c r="I193" s="119"/>
      <c r="L193" s="28"/>
      <c r="M193" s="161"/>
      <c r="T193" s="52"/>
      <c r="AT193" s="13" t="s">
        <v>280</v>
      </c>
      <c r="AU193" s="13" t="s">
        <v>272</v>
      </c>
    </row>
    <row r="194" spans="2:65" s="1" customFormat="1" ht="24.15" customHeight="1">
      <c r="B194" s="28"/>
      <c r="C194" s="162" t="s">
        <v>390</v>
      </c>
      <c r="D194" s="162" t="s">
        <v>335</v>
      </c>
      <c r="E194" s="163" t="s">
        <v>719</v>
      </c>
      <c r="F194" s="164" t="s">
        <v>720</v>
      </c>
      <c r="G194" s="165" t="s">
        <v>338</v>
      </c>
      <c r="H194" s="166">
        <v>1</v>
      </c>
      <c r="I194" s="167"/>
      <c r="J194" s="168">
        <f>ROUND(I194*H194,2)</f>
        <v>0</v>
      </c>
      <c r="K194" s="169"/>
      <c r="L194" s="170"/>
      <c r="M194" s="171" t="s">
        <v>1</v>
      </c>
      <c r="N194" s="172" t="s">
        <v>38</v>
      </c>
      <c r="P194" s="155">
        <f>O194*H194</f>
        <v>0</v>
      </c>
      <c r="Q194" s="155">
        <v>5.8700000000000002E-3</v>
      </c>
      <c r="R194" s="155">
        <f>Q194*H194</f>
        <v>5.8700000000000002E-3</v>
      </c>
      <c r="S194" s="155">
        <v>0</v>
      </c>
      <c r="T194" s="156">
        <f>S194*H194</f>
        <v>0</v>
      </c>
      <c r="AR194" s="157" t="s">
        <v>373</v>
      </c>
      <c r="AT194" s="157" t="s">
        <v>335</v>
      </c>
      <c r="AU194" s="157" t="s">
        <v>272</v>
      </c>
      <c r="AY194" s="13" t="s">
        <v>271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3" t="s">
        <v>80</v>
      </c>
      <c r="BK194" s="158">
        <f>ROUND(I194*H194,2)</f>
        <v>0</v>
      </c>
      <c r="BL194" s="13" t="s">
        <v>348</v>
      </c>
      <c r="BM194" s="157" t="s">
        <v>721</v>
      </c>
    </row>
    <row r="195" spans="2:65" s="1" customFormat="1" ht="19.2">
      <c r="B195" s="28"/>
      <c r="D195" s="159" t="s">
        <v>280</v>
      </c>
      <c r="F195" s="160" t="s">
        <v>720</v>
      </c>
      <c r="I195" s="119"/>
      <c r="L195" s="28"/>
      <c r="M195" s="161"/>
      <c r="T195" s="52"/>
      <c r="AT195" s="13" t="s">
        <v>280</v>
      </c>
      <c r="AU195" s="13" t="s">
        <v>272</v>
      </c>
    </row>
    <row r="196" spans="2:65" s="1" customFormat="1" ht="24.15" customHeight="1">
      <c r="B196" s="28"/>
      <c r="C196" s="162" t="s">
        <v>395</v>
      </c>
      <c r="D196" s="162" t="s">
        <v>335</v>
      </c>
      <c r="E196" s="163" t="s">
        <v>722</v>
      </c>
      <c r="F196" s="164" t="s">
        <v>723</v>
      </c>
      <c r="G196" s="165" t="s">
        <v>338</v>
      </c>
      <c r="H196" s="166">
        <v>1</v>
      </c>
      <c r="I196" s="167"/>
      <c r="J196" s="168">
        <f>ROUND(I196*H196,2)</f>
        <v>0</v>
      </c>
      <c r="K196" s="169"/>
      <c r="L196" s="170"/>
      <c r="M196" s="171" t="s">
        <v>1</v>
      </c>
      <c r="N196" s="172" t="s">
        <v>38</v>
      </c>
      <c r="P196" s="155">
        <f>O196*H196</f>
        <v>0</v>
      </c>
      <c r="Q196" s="155">
        <v>5.0299999999999997E-3</v>
      </c>
      <c r="R196" s="155">
        <f>Q196*H196</f>
        <v>5.0299999999999997E-3</v>
      </c>
      <c r="S196" s="155">
        <v>0</v>
      </c>
      <c r="T196" s="156">
        <f>S196*H196</f>
        <v>0</v>
      </c>
      <c r="AR196" s="157" t="s">
        <v>373</v>
      </c>
      <c r="AT196" s="157" t="s">
        <v>335</v>
      </c>
      <c r="AU196" s="157" t="s">
        <v>272</v>
      </c>
      <c r="AY196" s="13" t="s">
        <v>271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3" t="s">
        <v>80</v>
      </c>
      <c r="BK196" s="158">
        <f>ROUND(I196*H196,2)</f>
        <v>0</v>
      </c>
      <c r="BL196" s="13" t="s">
        <v>348</v>
      </c>
      <c r="BM196" s="157" t="s">
        <v>724</v>
      </c>
    </row>
    <row r="197" spans="2:65" s="1" customFormat="1" ht="19.2">
      <c r="B197" s="28"/>
      <c r="D197" s="159" t="s">
        <v>280</v>
      </c>
      <c r="F197" s="160" t="s">
        <v>723</v>
      </c>
      <c r="I197" s="119"/>
      <c r="L197" s="28"/>
      <c r="M197" s="161"/>
      <c r="T197" s="52"/>
      <c r="AT197" s="13" t="s">
        <v>280</v>
      </c>
      <c r="AU197" s="13" t="s">
        <v>272</v>
      </c>
    </row>
    <row r="198" spans="2:65" s="1" customFormat="1" ht="33" customHeight="1">
      <c r="B198" s="28"/>
      <c r="C198" s="146" t="s">
        <v>399</v>
      </c>
      <c r="D198" s="146" t="s">
        <v>274</v>
      </c>
      <c r="E198" s="147" t="s">
        <v>725</v>
      </c>
      <c r="F198" s="148" t="s">
        <v>726</v>
      </c>
      <c r="G198" s="149" t="s">
        <v>338</v>
      </c>
      <c r="H198" s="150">
        <v>8</v>
      </c>
      <c r="I198" s="151"/>
      <c r="J198" s="152">
        <f>ROUND(I198*H198,2)</f>
        <v>0</v>
      </c>
      <c r="K198" s="153"/>
      <c r="L198" s="28"/>
      <c r="M198" s="154" t="s">
        <v>1</v>
      </c>
      <c r="N198" s="115" t="s">
        <v>38</v>
      </c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AR198" s="157" t="s">
        <v>348</v>
      </c>
      <c r="AT198" s="157" t="s">
        <v>274</v>
      </c>
      <c r="AU198" s="157" t="s">
        <v>272</v>
      </c>
      <c r="AY198" s="13" t="s">
        <v>271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3" t="s">
        <v>80</v>
      </c>
      <c r="BK198" s="158">
        <f>ROUND(I198*H198,2)</f>
        <v>0</v>
      </c>
      <c r="BL198" s="13" t="s">
        <v>348</v>
      </c>
      <c r="BM198" s="157" t="s">
        <v>727</v>
      </c>
    </row>
    <row r="199" spans="2:65" s="1" customFormat="1" ht="19.2">
      <c r="B199" s="28"/>
      <c r="D199" s="159" t="s">
        <v>280</v>
      </c>
      <c r="F199" s="160" t="s">
        <v>726</v>
      </c>
      <c r="I199" s="119"/>
      <c r="L199" s="28"/>
      <c r="M199" s="161"/>
      <c r="T199" s="52"/>
      <c r="AT199" s="13" t="s">
        <v>280</v>
      </c>
      <c r="AU199" s="13" t="s">
        <v>272</v>
      </c>
    </row>
    <row r="200" spans="2:65" s="1" customFormat="1" ht="24.15" customHeight="1">
      <c r="B200" s="28"/>
      <c r="C200" s="162" t="s">
        <v>404</v>
      </c>
      <c r="D200" s="162" t="s">
        <v>335</v>
      </c>
      <c r="E200" s="163" t="s">
        <v>728</v>
      </c>
      <c r="F200" s="164" t="s">
        <v>729</v>
      </c>
      <c r="G200" s="165" t="s">
        <v>338</v>
      </c>
      <c r="H200" s="166">
        <v>8</v>
      </c>
      <c r="I200" s="167"/>
      <c r="J200" s="168">
        <f>ROUND(I200*H200,2)</f>
        <v>0</v>
      </c>
      <c r="K200" s="169"/>
      <c r="L200" s="170"/>
      <c r="M200" s="171" t="s">
        <v>1</v>
      </c>
      <c r="N200" s="172" t="s">
        <v>38</v>
      </c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AR200" s="157" t="s">
        <v>373</v>
      </c>
      <c r="AT200" s="157" t="s">
        <v>335</v>
      </c>
      <c r="AU200" s="157" t="s">
        <v>272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348</v>
      </c>
      <c r="BM200" s="157" t="s">
        <v>730</v>
      </c>
    </row>
    <row r="201" spans="2:65" s="1" customFormat="1" ht="19.2">
      <c r="B201" s="28"/>
      <c r="D201" s="159" t="s">
        <v>280</v>
      </c>
      <c r="F201" s="160" t="s">
        <v>729</v>
      </c>
      <c r="I201" s="119"/>
      <c r="L201" s="28"/>
      <c r="M201" s="161"/>
      <c r="T201" s="52"/>
      <c r="AT201" s="13" t="s">
        <v>280</v>
      </c>
      <c r="AU201" s="13" t="s">
        <v>272</v>
      </c>
    </row>
    <row r="202" spans="2:65" s="1" customFormat="1" ht="33" customHeight="1">
      <c r="B202" s="28"/>
      <c r="C202" s="146" t="s">
        <v>409</v>
      </c>
      <c r="D202" s="146" t="s">
        <v>274</v>
      </c>
      <c r="E202" s="147" t="s">
        <v>731</v>
      </c>
      <c r="F202" s="148" t="s">
        <v>732</v>
      </c>
      <c r="G202" s="149" t="s">
        <v>338</v>
      </c>
      <c r="H202" s="150">
        <v>1</v>
      </c>
      <c r="I202" s="151"/>
      <c r="J202" s="152">
        <f>ROUND(I202*H202,2)</f>
        <v>0</v>
      </c>
      <c r="K202" s="153"/>
      <c r="L202" s="28"/>
      <c r="M202" s="154" t="s">
        <v>1</v>
      </c>
      <c r="N202" s="115" t="s">
        <v>38</v>
      </c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AR202" s="157" t="s">
        <v>348</v>
      </c>
      <c r="AT202" s="157" t="s">
        <v>274</v>
      </c>
      <c r="AU202" s="157" t="s">
        <v>272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733</v>
      </c>
    </row>
    <row r="203" spans="2:65" s="1" customFormat="1" ht="19.2">
      <c r="B203" s="28"/>
      <c r="D203" s="159" t="s">
        <v>280</v>
      </c>
      <c r="F203" s="160" t="s">
        <v>734</v>
      </c>
      <c r="I203" s="119"/>
      <c r="L203" s="28"/>
      <c r="M203" s="161"/>
      <c r="T203" s="52"/>
      <c r="AT203" s="13" t="s">
        <v>280</v>
      </c>
      <c r="AU203" s="13" t="s">
        <v>272</v>
      </c>
    </row>
    <row r="204" spans="2:65" s="1" customFormat="1" ht="24.15" customHeight="1">
      <c r="B204" s="28"/>
      <c r="C204" s="162" t="s">
        <v>415</v>
      </c>
      <c r="D204" s="162" t="s">
        <v>335</v>
      </c>
      <c r="E204" s="163" t="s">
        <v>735</v>
      </c>
      <c r="F204" s="164" t="s">
        <v>736</v>
      </c>
      <c r="G204" s="165" t="s">
        <v>338</v>
      </c>
      <c r="H204" s="166">
        <v>1</v>
      </c>
      <c r="I204" s="167"/>
      <c r="J204" s="168">
        <f>ROUND(I204*H204,2)</f>
        <v>0</v>
      </c>
      <c r="K204" s="169"/>
      <c r="L204" s="170"/>
      <c r="M204" s="171" t="s">
        <v>1</v>
      </c>
      <c r="N204" s="172" t="s">
        <v>38</v>
      </c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AR204" s="157" t="s">
        <v>373</v>
      </c>
      <c r="AT204" s="157" t="s">
        <v>335</v>
      </c>
      <c r="AU204" s="157" t="s">
        <v>272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737</v>
      </c>
    </row>
    <row r="205" spans="2:65" s="1" customFormat="1" ht="19.2">
      <c r="B205" s="28"/>
      <c r="D205" s="159" t="s">
        <v>280</v>
      </c>
      <c r="F205" s="160" t="s">
        <v>736</v>
      </c>
      <c r="I205" s="119"/>
      <c r="L205" s="28"/>
      <c r="M205" s="161"/>
      <c r="T205" s="52"/>
      <c r="AT205" s="13" t="s">
        <v>280</v>
      </c>
      <c r="AU205" s="13" t="s">
        <v>272</v>
      </c>
    </row>
    <row r="206" spans="2:65" s="1" customFormat="1" ht="16.5" customHeight="1">
      <c r="B206" s="28"/>
      <c r="C206" s="146" t="s">
        <v>419</v>
      </c>
      <c r="D206" s="146" t="s">
        <v>274</v>
      </c>
      <c r="E206" s="147" t="s">
        <v>738</v>
      </c>
      <c r="F206" s="148" t="s">
        <v>739</v>
      </c>
      <c r="G206" s="149" t="s">
        <v>338</v>
      </c>
      <c r="H206" s="150">
        <v>1</v>
      </c>
      <c r="I206" s="151"/>
      <c r="J206" s="152">
        <f>ROUND(I206*H206,2)</f>
        <v>0</v>
      </c>
      <c r="K206" s="153"/>
      <c r="L206" s="28"/>
      <c r="M206" s="154" t="s">
        <v>1</v>
      </c>
      <c r="N206" s="115" t="s">
        <v>38</v>
      </c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AR206" s="157" t="s">
        <v>348</v>
      </c>
      <c r="AT206" s="157" t="s">
        <v>274</v>
      </c>
      <c r="AU206" s="157" t="s">
        <v>272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740</v>
      </c>
    </row>
    <row r="207" spans="2:65" s="1" customFormat="1" ht="19.2">
      <c r="B207" s="28"/>
      <c r="D207" s="159" t="s">
        <v>280</v>
      </c>
      <c r="F207" s="160" t="s">
        <v>741</v>
      </c>
      <c r="I207" s="119"/>
      <c r="L207" s="28"/>
      <c r="M207" s="161"/>
      <c r="T207" s="52"/>
      <c r="AT207" s="13" t="s">
        <v>280</v>
      </c>
      <c r="AU207" s="13" t="s">
        <v>272</v>
      </c>
    </row>
    <row r="208" spans="2:65" s="1" customFormat="1" ht="33" customHeight="1">
      <c r="B208" s="28"/>
      <c r="C208" s="162" t="s">
        <v>423</v>
      </c>
      <c r="D208" s="162" t="s">
        <v>335</v>
      </c>
      <c r="E208" s="163" t="s">
        <v>742</v>
      </c>
      <c r="F208" s="164" t="s">
        <v>743</v>
      </c>
      <c r="G208" s="165" t="s">
        <v>338</v>
      </c>
      <c r="H208" s="166">
        <v>1</v>
      </c>
      <c r="I208" s="167"/>
      <c r="J208" s="168">
        <f>ROUND(I208*H208,2)</f>
        <v>0</v>
      </c>
      <c r="K208" s="169"/>
      <c r="L208" s="170"/>
      <c r="M208" s="171" t="s">
        <v>1</v>
      </c>
      <c r="N208" s="172" t="s">
        <v>38</v>
      </c>
      <c r="P208" s="155">
        <f>O208*H208</f>
        <v>0</v>
      </c>
      <c r="Q208" s="155">
        <v>5.0000000000000002E-5</v>
      </c>
      <c r="R208" s="155">
        <f>Q208*H208</f>
        <v>5.0000000000000002E-5</v>
      </c>
      <c r="S208" s="155">
        <v>0</v>
      </c>
      <c r="T208" s="156">
        <f>S208*H208</f>
        <v>0</v>
      </c>
      <c r="AR208" s="157" t="s">
        <v>373</v>
      </c>
      <c r="AT208" s="157" t="s">
        <v>335</v>
      </c>
      <c r="AU208" s="157" t="s">
        <v>272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744</v>
      </c>
    </row>
    <row r="209" spans="2:65" s="1" customFormat="1" ht="19.2">
      <c r="B209" s="28"/>
      <c r="D209" s="159" t="s">
        <v>280</v>
      </c>
      <c r="F209" s="160" t="s">
        <v>743</v>
      </c>
      <c r="I209" s="119"/>
      <c r="L209" s="28"/>
      <c r="M209" s="161"/>
      <c r="T209" s="52"/>
      <c r="AT209" s="13" t="s">
        <v>280</v>
      </c>
      <c r="AU209" s="13" t="s">
        <v>272</v>
      </c>
    </row>
    <row r="210" spans="2:65" s="1" customFormat="1" ht="24.15" customHeight="1">
      <c r="B210" s="28"/>
      <c r="C210" s="146" t="s">
        <v>428</v>
      </c>
      <c r="D210" s="146" t="s">
        <v>274</v>
      </c>
      <c r="E210" s="147" t="s">
        <v>745</v>
      </c>
      <c r="F210" s="148" t="s">
        <v>746</v>
      </c>
      <c r="G210" s="149" t="s">
        <v>412</v>
      </c>
      <c r="H210" s="150">
        <v>10</v>
      </c>
      <c r="I210" s="151"/>
      <c r="J210" s="152">
        <f>ROUND(I210*H210,2)</f>
        <v>0</v>
      </c>
      <c r="K210" s="153"/>
      <c r="L210" s="28"/>
      <c r="M210" s="154" t="s">
        <v>1</v>
      </c>
      <c r="N210" s="115" t="s">
        <v>38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348</v>
      </c>
      <c r="AT210" s="157" t="s">
        <v>274</v>
      </c>
      <c r="AU210" s="157" t="s">
        <v>272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747</v>
      </c>
    </row>
    <row r="211" spans="2:65" s="1" customFormat="1" ht="28.8">
      <c r="B211" s="28"/>
      <c r="D211" s="159" t="s">
        <v>280</v>
      </c>
      <c r="F211" s="160" t="s">
        <v>748</v>
      </c>
      <c r="I211" s="119"/>
      <c r="L211" s="28"/>
      <c r="M211" s="161"/>
      <c r="T211" s="52"/>
      <c r="AT211" s="13" t="s">
        <v>280</v>
      </c>
      <c r="AU211" s="13" t="s">
        <v>272</v>
      </c>
    </row>
    <row r="212" spans="2:65" s="1" customFormat="1" ht="37.799999999999997" customHeight="1">
      <c r="B212" s="28"/>
      <c r="C212" s="162" t="s">
        <v>432</v>
      </c>
      <c r="D212" s="162" t="s">
        <v>335</v>
      </c>
      <c r="E212" s="163" t="s">
        <v>749</v>
      </c>
      <c r="F212" s="164" t="s">
        <v>750</v>
      </c>
      <c r="G212" s="165" t="s">
        <v>412</v>
      </c>
      <c r="H212" s="166">
        <v>6</v>
      </c>
      <c r="I212" s="167"/>
      <c r="J212" s="168">
        <f>ROUND(I212*H212,2)</f>
        <v>0</v>
      </c>
      <c r="K212" s="169"/>
      <c r="L212" s="170"/>
      <c r="M212" s="171" t="s">
        <v>1</v>
      </c>
      <c r="N212" s="172" t="s">
        <v>38</v>
      </c>
      <c r="P212" s="155">
        <f>O212*H212</f>
        <v>0</v>
      </c>
      <c r="Q212" s="155">
        <v>6.9999999999999994E-5</v>
      </c>
      <c r="R212" s="155">
        <f>Q212*H212</f>
        <v>4.1999999999999996E-4</v>
      </c>
      <c r="S212" s="155">
        <v>0</v>
      </c>
      <c r="T212" s="156">
        <f>S212*H212</f>
        <v>0</v>
      </c>
      <c r="AR212" s="157" t="s">
        <v>373</v>
      </c>
      <c r="AT212" s="157" t="s">
        <v>335</v>
      </c>
      <c r="AU212" s="157" t="s">
        <v>272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751</v>
      </c>
    </row>
    <row r="213" spans="2:65" s="1" customFormat="1" ht="28.8">
      <c r="B213" s="28"/>
      <c r="D213" s="159" t="s">
        <v>280</v>
      </c>
      <c r="F213" s="160" t="s">
        <v>750</v>
      </c>
      <c r="I213" s="119"/>
      <c r="L213" s="28"/>
      <c r="M213" s="161"/>
      <c r="T213" s="52"/>
      <c r="AT213" s="13" t="s">
        <v>280</v>
      </c>
      <c r="AU213" s="13" t="s">
        <v>272</v>
      </c>
    </row>
    <row r="214" spans="2:65" s="1" customFormat="1" ht="33" customHeight="1">
      <c r="B214" s="28"/>
      <c r="C214" s="162" t="s">
        <v>373</v>
      </c>
      <c r="D214" s="162" t="s">
        <v>335</v>
      </c>
      <c r="E214" s="163" t="s">
        <v>752</v>
      </c>
      <c r="F214" s="164" t="s">
        <v>753</v>
      </c>
      <c r="G214" s="165" t="s">
        <v>412</v>
      </c>
      <c r="H214" s="166">
        <v>2</v>
      </c>
      <c r="I214" s="167"/>
      <c r="J214" s="168">
        <f>ROUND(I214*H214,2)</f>
        <v>0</v>
      </c>
      <c r="K214" s="169"/>
      <c r="L214" s="170"/>
      <c r="M214" s="171" t="s">
        <v>1</v>
      </c>
      <c r="N214" s="172" t="s">
        <v>38</v>
      </c>
      <c r="P214" s="155">
        <f>O214*H214</f>
        <v>0</v>
      </c>
      <c r="Q214" s="155">
        <v>6.9999999999999994E-5</v>
      </c>
      <c r="R214" s="155">
        <f>Q214*H214</f>
        <v>1.3999999999999999E-4</v>
      </c>
      <c r="S214" s="155">
        <v>0</v>
      </c>
      <c r="T214" s="156">
        <f>S214*H214</f>
        <v>0</v>
      </c>
      <c r="AR214" s="157" t="s">
        <v>373</v>
      </c>
      <c r="AT214" s="157" t="s">
        <v>335</v>
      </c>
      <c r="AU214" s="157" t="s">
        <v>272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754</v>
      </c>
    </row>
    <row r="215" spans="2:65" s="1" customFormat="1" ht="19.2">
      <c r="B215" s="28"/>
      <c r="D215" s="159" t="s">
        <v>280</v>
      </c>
      <c r="F215" s="160" t="s">
        <v>753</v>
      </c>
      <c r="I215" s="119"/>
      <c r="L215" s="28"/>
      <c r="M215" s="161"/>
      <c r="T215" s="52"/>
      <c r="AT215" s="13" t="s">
        <v>280</v>
      </c>
      <c r="AU215" s="13" t="s">
        <v>272</v>
      </c>
    </row>
    <row r="216" spans="2:65" s="1" customFormat="1" ht="37.799999999999997" customHeight="1">
      <c r="B216" s="28"/>
      <c r="C216" s="162" t="s">
        <v>442</v>
      </c>
      <c r="D216" s="162" t="s">
        <v>335</v>
      </c>
      <c r="E216" s="163" t="s">
        <v>755</v>
      </c>
      <c r="F216" s="164" t="s">
        <v>756</v>
      </c>
      <c r="G216" s="165" t="s">
        <v>412</v>
      </c>
      <c r="H216" s="166">
        <v>2</v>
      </c>
      <c r="I216" s="167"/>
      <c r="J216" s="168">
        <f>ROUND(I216*H216,2)</f>
        <v>0</v>
      </c>
      <c r="K216" s="169"/>
      <c r="L216" s="170"/>
      <c r="M216" s="171" t="s">
        <v>1</v>
      </c>
      <c r="N216" s="172" t="s">
        <v>38</v>
      </c>
      <c r="P216" s="155">
        <f>O216*H216</f>
        <v>0</v>
      </c>
      <c r="Q216" s="155">
        <v>6.9999999999999994E-5</v>
      </c>
      <c r="R216" s="155">
        <f>Q216*H216</f>
        <v>1.3999999999999999E-4</v>
      </c>
      <c r="S216" s="155">
        <v>0</v>
      </c>
      <c r="T216" s="156">
        <f>S216*H216</f>
        <v>0</v>
      </c>
      <c r="AR216" s="157" t="s">
        <v>373</v>
      </c>
      <c r="AT216" s="157" t="s">
        <v>335</v>
      </c>
      <c r="AU216" s="157" t="s">
        <v>272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757</v>
      </c>
    </row>
    <row r="217" spans="2:65" s="1" customFormat="1" ht="19.2">
      <c r="B217" s="28"/>
      <c r="D217" s="159" t="s">
        <v>280</v>
      </c>
      <c r="F217" s="160" t="s">
        <v>756</v>
      </c>
      <c r="I217" s="119"/>
      <c r="L217" s="28"/>
      <c r="M217" s="161"/>
      <c r="T217" s="52"/>
      <c r="AT217" s="13" t="s">
        <v>280</v>
      </c>
      <c r="AU217" s="13" t="s">
        <v>272</v>
      </c>
    </row>
    <row r="218" spans="2:65" s="1" customFormat="1" ht="24.15" customHeight="1">
      <c r="B218" s="28"/>
      <c r="C218" s="146" t="s">
        <v>447</v>
      </c>
      <c r="D218" s="146" t="s">
        <v>274</v>
      </c>
      <c r="E218" s="147" t="s">
        <v>758</v>
      </c>
      <c r="F218" s="148" t="s">
        <v>759</v>
      </c>
      <c r="G218" s="149" t="s">
        <v>338</v>
      </c>
      <c r="H218" s="150">
        <v>1</v>
      </c>
      <c r="I218" s="151"/>
      <c r="J218" s="152">
        <f>ROUND(I218*H218,2)</f>
        <v>0</v>
      </c>
      <c r="K218" s="153"/>
      <c r="L218" s="28"/>
      <c r="M218" s="154" t="s">
        <v>1</v>
      </c>
      <c r="N218" s="115" t="s">
        <v>38</v>
      </c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AR218" s="157" t="s">
        <v>348</v>
      </c>
      <c r="AT218" s="157" t="s">
        <v>274</v>
      </c>
      <c r="AU218" s="157" t="s">
        <v>272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760</v>
      </c>
    </row>
    <row r="219" spans="2:65" s="1" customFormat="1" ht="28.8">
      <c r="B219" s="28"/>
      <c r="D219" s="159" t="s">
        <v>280</v>
      </c>
      <c r="F219" s="160" t="s">
        <v>761</v>
      </c>
      <c r="I219" s="119"/>
      <c r="L219" s="28"/>
      <c r="M219" s="161"/>
      <c r="T219" s="52"/>
      <c r="AT219" s="13" t="s">
        <v>280</v>
      </c>
      <c r="AU219" s="13" t="s">
        <v>272</v>
      </c>
    </row>
    <row r="220" spans="2:65" s="1" customFormat="1" ht="16.5" customHeight="1">
      <c r="B220" s="28"/>
      <c r="C220" s="162" t="s">
        <v>452</v>
      </c>
      <c r="D220" s="162" t="s">
        <v>335</v>
      </c>
      <c r="E220" s="163" t="s">
        <v>762</v>
      </c>
      <c r="F220" s="164" t="s">
        <v>763</v>
      </c>
      <c r="G220" s="165" t="s">
        <v>338</v>
      </c>
      <c r="H220" s="166">
        <v>1</v>
      </c>
      <c r="I220" s="167"/>
      <c r="J220" s="168">
        <f>ROUND(I220*H220,2)</f>
        <v>0</v>
      </c>
      <c r="K220" s="169"/>
      <c r="L220" s="170"/>
      <c r="M220" s="171" t="s">
        <v>1</v>
      </c>
      <c r="N220" s="172" t="s">
        <v>38</v>
      </c>
      <c r="P220" s="155">
        <f>O220*H220</f>
        <v>0</v>
      </c>
      <c r="Q220" s="155">
        <v>5.0000000000000002E-5</v>
      </c>
      <c r="R220" s="155">
        <f>Q220*H220</f>
        <v>5.0000000000000002E-5</v>
      </c>
      <c r="S220" s="155">
        <v>0</v>
      </c>
      <c r="T220" s="156">
        <f>S220*H220</f>
        <v>0</v>
      </c>
      <c r="AR220" s="157" t="s">
        <v>373</v>
      </c>
      <c r="AT220" s="157" t="s">
        <v>335</v>
      </c>
      <c r="AU220" s="157" t="s">
        <v>272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764</v>
      </c>
    </row>
    <row r="221" spans="2:65" s="1" customFormat="1" ht="10.199999999999999">
      <c r="B221" s="28"/>
      <c r="D221" s="159" t="s">
        <v>280</v>
      </c>
      <c r="F221" s="160" t="s">
        <v>763</v>
      </c>
      <c r="I221" s="119"/>
      <c r="L221" s="28"/>
      <c r="M221" s="161"/>
      <c r="T221" s="52"/>
      <c r="AT221" s="13" t="s">
        <v>280</v>
      </c>
      <c r="AU221" s="13" t="s">
        <v>272</v>
      </c>
    </row>
    <row r="222" spans="2:65" s="1" customFormat="1" ht="44.25" customHeight="1">
      <c r="B222" s="28"/>
      <c r="C222" s="146" t="s">
        <v>457</v>
      </c>
      <c r="D222" s="146" t="s">
        <v>274</v>
      </c>
      <c r="E222" s="147" t="s">
        <v>765</v>
      </c>
      <c r="F222" s="148" t="s">
        <v>766</v>
      </c>
      <c r="G222" s="149" t="s">
        <v>338</v>
      </c>
      <c r="H222" s="150">
        <v>1</v>
      </c>
      <c r="I222" s="151"/>
      <c r="J222" s="152">
        <f>ROUND(I222*H222,2)</f>
        <v>0</v>
      </c>
      <c r="K222" s="153"/>
      <c r="L222" s="28"/>
      <c r="M222" s="154" t="s">
        <v>1</v>
      </c>
      <c r="N222" s="115" t="s">
        <v>38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AR222" s="157" t="s">
        <v>348</v>
      </c>
      <c r="AT222" s="157" t="s">
        <v>274</v>
      </c>
      <c r="AU222" s="157" t="s">
        <v>272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767</v>
      </c>
    </row>
    <row r="223" spans="2:65" s="1" customFormat="1" ht="28.8">
      <c r="B223" s="28"/>
      <c r="D223" s="159" t="s">
        <v>280</v>
      </c>
      <c r="F223" s="160" t="s">
        <v>766</v>
      </c>
      <c r="I223" s="119"/>
      <c r="L223" s="28"/>
      <c r="M223" s="161"/>
      <c r="T223" s="52"/>
      <c r="AT223" s="13" t="s">
        <v>280</v>
      </c>
      <c r="AU223" s="13" t="s">
        <v>272</v>
      </c>
    </row>
    <row r="224" spans="2:65" s="1" customFormat="1" ht="55.5" customHeight="1">
      <c r="B224" s="28"/>
      <c r="C224" s="162" t="s">
        <v>461</v>
      </c>
      <c r="D224" s="162" t="s">
        <v>335</v>
      </c>
      <c r="E224" s="163" t="s">
        <v>768</v>
      </c>
      <c r="F224" s="164" t="s">
        <v>769</v>
      </c>
      <c r="G224" s="165" t="s">
        <v>338</v>
      </c>
      <c r="H224" s="166">
        <v>1</v>
      </c>
      <c r="I224" s="167"/>
      <c r="J224" s="168">
        <f>ROUND(I224*H224,2)</f>
        <v>0</v>
      </c>
      <c r="K224" s="169"/>
      <c r="L224" s="170"/>
      <c r="M224" s="171" t="s">
        <v>1</v>
      </c>
      <c r="N224" s="172" t="s">
        <v>38</v>
      </c>
      <c r="P224" s="155">
        <f>O224*H224</f>
        <v>0</v>
      </c>
      <c r="Q224" s="155">
        <v>5.0000000000000002E-5</v>
      </c>
      <c r="R224" s="155">
        <f>Q224*H224</f>
        <v>5.0000000000000002E-5</v>
      </c>
      <c r="S224" s="155">
        <v>0</v>
      </c>
      <c r="T224" s="156">
        <f>S224*H224</f>
        <v>0</v>
      </c>
      <c r="AR224" s="157" t="s">
        <v>373</v>
      </c>
      <c r="AT224" s="157" t="s">
        <v>335</v>
      </c>
      <c r="AU224" s="157" t="s">
        <v>272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770</v>
      </c>
    </row>
    <row r="225" spans="2:65" s="1" customFormat="1" ht="38.4">
      <c r="B225" s="28"/>
      <c r="D225" s="159" t="s">
        <v>280</v>
      </c>
      <c r="F225" s="160" t="s">
        <v>769</v>
      </c>
      <c r="I225" s="119"/>
      <c r="L225" s="28"/>
      <c r="M225" s="161"/>
      <c r="T225" s="52"/>
      <c r="AT225" s="13" t="s">
        <v>280</v>
      </c>
      <c r="AU225" s="13" t="s">
        <v>272</v>
      </c>
    </row>
    <row r="226" spans="2:65" s="1" customFormat="1" ht="49.05" customHeight="1">
      <c r="B226" s="28"/>
      <c r="C226" s="146" t="s">
        <v>466</v>
      </c>
      <c r="D226" s="146" t="s">
        <v>274</v>
      </c>
      <c r="E226" s="147" t="s">
        <v>771</v>
      </c>
      <c r="F226" s="148" t="s">
        <v>772</v>
      </c>
      <c r="G226" s="149" t="s">
        <v>338</v>
      </c>
      <c r="H226" s="150">
        <v>2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AR226" s="157" t="s">
        <v>348</v>
      </c>
      <c r="AT226" s="157" t="s">
        <v>274</v>
      </c>
      <c r="AU226" s="157" t="s">
        <v>272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773</v>
      </c>
    </row>
    <row r="227" spans="2:65" s="1" customFormat="1" ht="28.8">
      <c r="B227" s="28"/>
      <c r="D227" s="159" t="s">
        <v>280</v>
      </c>
      <c r="F227" s="160" t="s">
        <v>772</v>
      </c>
      <c r="I227" s="119"/>
      <c r="L227" s="28"/>
      <c r="M227" s="161"/>
      <c r="T227" s="52"/>
      <c r="AT227" s="13" t="s">
        <v>280</v>
      </c>
      <c r="AU227" s="13" t="s">
        <v>272</v>
      </c>
    </row>
    <row r="228" spans="2:65" s="1" customFormat="1" ht="37.799999999999997" customHeight="1">
      <c r="B228" s="28"/>
      <c r="C228" s="162" t="s">
        <v>471</v>
      </c>
      <c r="D228" s="162" t="s">
        <v>335</v>
      </c>
      <c r="E228" s="163" t="s">
        <v>774</v>
      </c>
      <c r="F228" s="164" t="s">
        <v>775</v>
      </c>
      <c r="G228" s="165" t="s">
        <v>338</v>
      </c>
      <c r="H228" s="166">
        <v>1</v>
      </c>
      <c r="I228" s="167"/>
      <c r="J228" s="168">
        <f>ROUND(I228*H228,2)</f>
        <v>0</v>
      </c>
      <c r="K228" s="169"/>
      <c r="L228" s="170"/>
      <c r="M228" s="171" t="s">
        <v>1</v>
      </c>
      <c r="N228" s="172" t="s">
        <v>38</v>
      </c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AR228" s="157" t="s">
        <v>373</v>
      </c>
      <c r="AT228" s="157" t="s">
        <v>335</v>
      </c>
      <c r="AU228" s="157" t="s">
        <v>272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776</v>
      </c>
    </row>
    <row r="229" spans="2:65" s="1" customFormat="1" ht="28.8">
      <c r="B229" s="28"/>
      <c r="D229" s="159" t="s">
        <v>280</v>
      </c>
      <c r="F229" s="160" t="s">
        <v>775</v>
      </c>
      <c r="I229" s="119"/>
      <c r="L229" s="28"/>
      <c r="M229" s="161"/>
      <c r="T229" s="52"/>
      <c r="AT229" s="13" t="s">
        <v>280</v>
      </c>
      <c r="AU229" s="13" t="s">
        <v>272</v>
      </c>
    </row>
    <row r="230" spans="2:65" s="1" customFormat="1" ht="24.15" customHeight="1">
      <c r="B230" s="28"/>
      <c r="C230" s="162" t="s">
        <v>476</v>
      </c>
      <c r="D230" s="162" t="s">
        <v>335</v>
      </c>
      <c r="E230" s="163" t="s">
        <v>777</v>
      </c>
      <c r="F230" s="164" t="s">
        <v>778</v>
      </c>
      <c r="G230" s="165" t="s">
        <v>338</v>
      </c>
      <c r="H230" s="166">
        <v>1</v>
      </c>
      <c r="I230" s="167"/>
      <c r="J230" s="168">
        <f>ROUND(I230*H230,2)</f>
        <v>0</v>
      </c>
      <c r="K230" s="169"/>
      <c r="L230" s="170"/>
      <c r="M230" s="171" t="s">
        <v>1</v>
      </c>
      <c r="N230" s="172" t="s">
        <v>38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AR230" s="157" t="s">
        <v>373</v>
      </c>
      <c r="AT230" s="157" t="s">
        <v>335</v>
      </c>
      <c r="AU230" s="157" t="s">
        <v>272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348</v>
      </c>
      <c r="BM230" s="157" t="s">
        <v>779</v>
      </c>
    </row>
    <row r="231" spans="2:65" s="1" customFormat="1" ht="19.2">
      <c r="B231" s="28"/>
      <c r="D231" s="159" t="s">
        <v>280</v>
      </c>
      <c r="F231" s="160" t="s">
        <v>778</v>
      </c>
      <c r="I231" s="119"/>
      <c r="L231" s="28"/>
      <c r="M231" s="161"/>
      <c r="T231" s="52"/>
      <c r="AT231" s="13" t="s">
        <v>280</v>
      </c>
      <c r="AU231" s="13" t="s">
        <v>272</v>
      </c>
    </row>
    <row r="232" spans="2:65" s="1" customFormat="1" ht="37.799999999999997" customHeight="1">
      <c r="B232" s="28"/>
      <c r="C232" s="146" t="s">
        <v>480</v>
      </c>
      <c r="D232" s="146" t="s">
        <v>274</v>
      </c>
      <c r="E232" s="147" t="s">
        <v>780</v>
      </c>
      <c r="F232" s="148" t="s">
        <v>781</v>
      </c>
      <c r="G232" s="149" t="s">
        <v>338</v>
      </c>
      <c r="H232" s="150">
        <v>6</v>
      </c>
      <c r="I232" s="151"/>
      <c r="J232" s="152">
        <f>ROUND(I232*H232,2)</f>
        <v>0</v>
      </c>
      <c r="K232" s="153"/>
      <c r="L232" s="28"/>
      <c r="M232" s="154" t="s">
        <v>1</v>
      </c>
      <c r="N232" s="115" t="s">
        <v>38</v>
      </c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AR232" s="157" t="s">
        <v>348</v>
      </c>
      <c r="AT232" s="157" t="s">
        <v>274</v>
      </c>
      <c r="AU232" s="157" t="s">
        <v>272</v>
      </c>
      <c r="AY232" s="13" t="s">
        <v>271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3" t="s">
        <v>80</v>
      </c>
      <c r="BK232" s="158">
        <f>ROUND(I232*H232,2)</f>
        <v>0</v>
      </c>
      <c r="BL232" s="13" t="s">
        <v>348</v>
      </c>
      <c r="BM232" s="157" t="s">
        <v>782</v>
      </c>
    </row>
    <row r="233" spans="2:65" s="1" customFormat="1" ht="19.2">
      <c r="B233" s="28"/>
      <c r="D233" s="159" t="s">
        <v>280</v>
      </c>
      <c r="F233" s="160" t="s">
        <v>781</v>
      </c>
      <c r="I233" s="119"/>
      <c r="L233" s="28"/>
      <c r="M233" s="161"/>
      <c r="T233" s="52"/>
      <c r="AT233" s="13" t="s">
        <v>280</v>
      </c>
      <c r="AU233" s="13" t="s">
        <v>272</v>
      </c>
    </row>
    <row r="234" spans="2:65" s="1" customFormat="1" ht="55.5" customHeight="1">
      <c r="B234" s="28"/>
      <c r="C234" s="146" t="s">
        <v>485</v>
      </c>
      <c r="D234" s="146" t="s">
        <v>274</v>
      </c>
      <c r="E234" s="147" t="s">
        <v>783</v>
      </c>
      <c r="F234" s="148" t="s">
        <v>784</v>
      </c>
      <c r="G234" s="149" t="s">
        <v>338</v>
      </c>
      <c r="H234" s="150">
        <v>10</v>
      </c>
      <c r="I234" s="151"/>
      <c r="J234" s="152">
        <f>ROUND(I234*H234,2)</f>
        <v>0</v>
      </c>
      <c r="K234" s="153"/>
      <c r="L234" s="28"/>
      <c r="M234" s="154" t="s">
        <v>1</v>
      </c>
      <c r="N234" s="115" t="s">
        <v>38</v>
      </c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AR234" s="157" t="s">
        <v>348</v>
      </c>
      <c r="AT234" s="157" t="s">
        <v>274</v>
      </c>
      <c r="AU234" s="157" t="s">
        <v>272</v>
      </c>
      <c r="AY234" s="13" t="s">
        <v>271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3" t="s">
        <v>80</v>
      </c>
      <c r="BK234" s="158">
        <f>ROUND(I234*H234,2)</f>
        <v>0</v>
      </c>
      <c r="BL234" s="13" t="s">
        <v>348</v>
      </c>
      <c r="BM234" s="157" t="s">
        <v>785</v>
      </c>
    </row>
    <row r="235" spans="2:65" s="1" customFormat="1" ht="38.4">
      <c r="B235" s="28"/>
      <c r="D235" s="159" t="s">
        <v>280</v>
      </c>
      <c r="F235" s="160" t="s">
        <v>784</v>
      </c>
      <c r="I235" s="119"/>
      <c r="L235" s="28"/>
      <c r="M235" s="161"/>
      <c r="T235" s="52"/>
      <c r="AT235" s="13" t="s">
        <v>280</v>
      </c>
      <c r="AU235" s="13" t="s">
        <v>272</v>
      </c>
    </row>
    <row r="236" spans="2:65" s="1" customFormat="1" ht="24.15" customHeight="1">
      <c r="B236" s="28"/>
      <c r="C236" s="162" t="s">
        <v>490</v>
      </c>
      <c r="D236" s="162" t="s">
        <v>335</v>
      </c>
      <c r="E236" s="163" t="s">
        <v>786</v>
      </c>
      <c r="F236" s="164" t="s">
        <v>787</v>
      </c>
      <c r="G236" s="165" t="s">
        <v>338</v>
      </c>
      <c r="H236" s="166">
        <v>6</v>
      </c>
      <c r="I236" s="167"/>
      <c r="J236" s="168">
        <f>ROUND(I236*H236,2)</f>
        <v>0</v>
      </c>
      <c r="K236" s="169"/>
      <c r="L236" s="170"/>
      <c r="M236" s="171" t="s">
        <v>1</v>
      </c>
      <c r="N236" s="172" t="s">
        <v>38</v>
      </c>
      <c r="P236" s="155">
        <f>O236*H236</f>
        <v>0</v>
      </c>
      <c r="Q236" s="155">
        <v>1E-4</v>
      </c>
      <c r="R236" s="155">
        <f>Q236*H236</f>
        <v>6.0000000000000006E-4</v>
      </c>
      <c r="S236" s="155">
        <v>0</v>
      </c>
      <c r="T236" s="156">
        <f>S236*H236</f>
        <v>0</v>
      </c>
      <c r="AR236" s="157" t="s">
        <v>373</v>
      </c>
      <c r="AT236" s="157" t="s">
        <v>335</v>
      </c>
      <c r="AU236" s="157" t="s">
        <v>272</v>
      </c>
      <c r="AY236" s="13" t="s">
        <v>271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3" t="s">
        <v>80</v>
      </c>
      <c r="BK236" s="158">
        <f>ROUND(I236*H236,2)</f>
        <v>0</v>
      </c>
      <c r="BL236" s="13" t="s">
        <v>348</v>
      </c>
      <c r="BM236" s="157" t="s">
        <v>788</v>
      </c>
    </row>
    <row r="237" spans="2:65" s="1" customFormat="1" ht="19.2">
      <c r="B237" s="28"/>
      <c r="D237" s="159" t="s">
        <v>280</v>
      </c>
      <c r="F237" s="160" t="s">
        <v>787</v>
      </c>
      <c r="I237" s="119"/>
      <c r="L237" s="28"/>
      <c r="M237" s="161"/>
      <c r="T237" s="52"/>
      <c r="AT237" s="13" t="s">
        <v>280</v>
      </c>
      <c r="AU237" s="13" t="s">
        <v>272</v>
      </c>
    </row>
    <row r="238" spans="2:65" s="1" customFormat="1" ht="37.799999999999997" customHeight="1">
      <c r="B238" s="28"/>
      <c r="C238" s="162" t="s">
        <v>494</v>
      </c>
      <c r="D238" s="162" t="s">
        <v>335</v>
      </c>
      <c r="E238" s="163" t="s">
        <v>789</v>
      </c>
      <c r="F238" s="164" t="s">
        <v>790</v>
      </c>
      <c r="G238" s="165" t="s">
        <v>338</v>
      </c>
      <c r="H238" s="166">
        <v>10</v>
      </c>
      <c r="I238" s="167"/>
      <c r="J238" s="168">
        <f>ROUND(I238*H238,2)</f>
        <v>0</v>
      </c>
      <c r="K238" s="169"/>
      <c r="L238" s="170"/>
      <c r="M238" s="171" t="s">
        <v>1</v>
      </c>
      <c r="N238" s="172" t="s">
        <v>38</v>
      </c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AR238" s="157" t="s">
        <v>373</v>
      </c>
      <c r="AT238" s="157" t="s">
        <v>335</v>
      </c>
      <c r="AU238" s="157" t="s">
        <v>272</v>
      </c>
      <c r="AY238" s="13" t="s">
        <v>271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3" t="s">
        <v>80</v>
      </c>
      <c r="BK238" s="158">
        <f>ROUND(I238*H238,2)</f>
        <v>0</v>
      </c>
      <c r="BL238" s="13" t="s">
        <v>348</v>
      </c>
      <c r="BM238" s="157" t="s">
        <v>791</v>
      </c>
    </row>
    <row r="239" spans="2:65" s="1" customFormat="1" ht="28.8">
      <c r="B239" s="28"/>
      <c r="D239" s="159" t="s">
        <v>280</v>
      </c>
      <c r="F239" s="160" t="s">
        <v>790</v>
      </c>
      <c r="I239" s="119"/>
      <c r="L239" s="28"/>
      <c r="M239" s="161"/>
      <c r="T239" s="52"/>
      <c r="AT239" s="13" t="s">
        <v>280</v>
      </c>
      <c r="AU239" s="13" t="s">
        <v>272</v>
      </c>
    </row>
    <row r="240" spans="2:65" s="1" customFormat="1" ht="33" customHeight="1">
      <c r="B240" s="28"/>
      <c r="C240" s="146" t="s">
        <v>499</v>
      </c>
      <c r="D240" s="146" t="s">
        <v>274</v>
      </c>
      <c r="E240" s="147" t="s">
        <v>792</v>
      </c>
      <c r="F240" s="148" t="s">
        <v>793</v>
      </c>
      <c r="G240" s="149" t="s">
        <v>338</v>
      </c>
      <c r="H240" s="150">
        <v>3</v>
      </c>
      <c r="I240" s="151"/>
      <c r="J240" s="152">
        <f>ROUND(I240*H240,2)</f>
        <v>0</v>
      </c>
      <c r="K240" s="153"/>
      <c r="L240" s="28"/>
      <c r="M240" s="154" t="s">
        <v>1</v>
      </c>
      <c r="N240" s="115" t="s">
        <v>38</v>
      </c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AR240" s="157" t="s">
        <v>348</v>
      </c>
      <c r="AT240" s="157" t="s">
        <v>274</v>
      </c>
      <c r="AU240" s="157" t="s">
        <v>272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794</v>
      </c>
    </row>
    <row r="241" spans="2:65" s="1" customFormat="1" ht="28.8">
      <c r="B241" s="28"/>
      <c r="D241" s="159" t="s">
        <v>280</v>
      </c>
      <c r="F241" s="160" t="s">
        <v>795</v>
      </c>
      <c r="I241" s="119"/>
      <c r="L241" s="28"/>
      <c r="M241" s="161"/>
      <c r="T241" s="52"/>
      <c r="AT241" s="13" t="s">
        <v>280</v>
      </c>
      <c r="AU241" s="13" t="s">
        <v>272</v>
      </c>
    </row>
    <row r="242" spans="2:65" s="1" customFormat="1" ht="55.5" customHeight="1">
      <c r="B242" s="28"/>
      <c r="C242" s="146" t="s">
        <v>504</v>
      </c>
      <c r="D242" s="146" t="s">
        <v>274</v>
      </c>
      <c r="E242" s="147" t="s">
        <v>796</v>
      </c>
      <c r="F242" s="148" t="s">
        <v>797</v>
      </c>
      <c r="G242" s="149" t="s">
        <v>338</v>
      </c>
      <c r="H242" s="150">
        <v>12</v>
      </c>
      <c r="I242" s="151"/>
      <c r="J242" s="152">
        <f>ROUND(I242*H242,2)</f>
        <v>0</v>
      </c>
      <c r="K242" s="153"/>
      <c r="L242" s="28"/>
      <c r="M242" s="154" t="s">
        <v>1</v>
      </c>
      <c r="N242" s="115" t="s">
        <v>38</v>
      </c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AR242" s="157" t="s">
        <v>348</v>
      </c>
      <c r="AT242" s="157" t="s">
        <v>274</v>
      </c>
      <c r="AU242" s="157" t="s">
        <v>272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348</v>
      </c>
      <c r="BM242" s="157" t="s">
        <v>798</v>
      </c>
    </row>
    <row r="243" spans="2:65" s="1" customFormat="1" ht="38.4">
      <c r="B243" s="28"/>
      <c r="D243" s="159" t="s">
        <v>280</v>
      </c>
      <c r="F243" s="160" t="s">
        <v>799</v>
      </c>
      <c r="I243" s="119"/>
      <c r="L243" s="28"/>
      <c r="M243" s="161"/>
      <c r="T243" s="52"/>
      <c r="AT243" s="13" t="s">
        <v>280</v>
      </c>
      <c r="AU243" s="13" t="s">
        <v>272</v>
      </c>
    </row>
    <row r="244" spans="2:65" s="1" customFormat="1" ht="33" customHeight="1">
      <c r="B244" s="28"/>
      <c r="C244" s="162" t="s">
        <v>511</v>
      </c>
      <c r="D244" s="162" t="s">
        <v>335</v>
      </c>
      <c r="E244" s="163" t="s">
        <v>800</v>
      </c>
      <c r="F244" s="164" t="s">
        <v>801</v>
      </c>
      <c r="G244" s="165" t="s">
        <v>338</v>
      </c>
      <c r="H244" s="166">
        <v>3</v>
      </c>
      <c r="I244" s="167"/>
      <c r="J244" s="168">
        <f>ROUND(I244*H244,2)</f>
        <v>0</v>
      </c>
      <c r="K244" s="169"/>
      <c r="L244" s="170"/>
      <c r="M244" s="171" t="s">
        <v>1</v>
      </c>
      <c r="N244" s="172" t="s">
        <v>38</v>
      </c>
      <c r="P244" s="155">
        <f>O244*H244</f>
        <v>0</v>
      </c>
      <c r="Q244" s="155">
        <v>6.9999999999999994E-5</v>
      </c>
      <c r="R244" s="155">
        <f>Q244*H244</f>
        <v>2.0999999999999998E-4</v>
      </c>
      <c r="S244" s="155">
        <v>0</v>
      </c>
      <c r="T244" s="156">
        <f>S244*H244</f>
        <v>0</v>
      </c>
      <c r="AR244" s="157" t="s">
        <v>373</v>
      </c>
      <c r="AT244" s="157" t="s">
        <v>335</v>
      </c>
      <c r="AU244" s="157" t="s">
        <v>272</v>
      </c>
      <c r="AY244" s="13" t="s">
        <v>271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3" t="s">
        <v>80</v>
      </c>
      <c r="BK244" s="158">
        <f>ROUND(I244*H244,2)</f>
        <v>0</v>
      </c>
      <c r="BL244" s="13" t="s">
        <v>348</v>
      </c>
      <c r="BM244" s="157" t="s">
        <v>802</v>
      </c>
    </row>
    <row r="245" spans="2:65" s="1" customFormat="1" ht="19.2">
      <c r="B245" s="28"/>
      <c r="D245" s="159" t="s">
        <v>280</v>
      </c>
      <c r="F245" s="160" t="s">
        <v>801</v>
      </c>
      <c r="I245" s="119"/>
      <c r="L245" s="28"/>
      <c r="M245" s="161"/>
      <c r="T245" s="52"/>
      <c r="AT245" s="13" t="s">
        <v>280</v>
      </c>
      <c r="AU245" s="13" t="s">
        <v>272</v>
      </c>
    </row>
    <row r="246" spans="2:65" s="1" customFormat="1" ht="33" customHeight="1">
      <c r="B246" s="28"/>
      <c r="C246" s="162" t="s">
        <v>516</v>
      </c>
      <c r="D246" s="162" t="s">
        <v>335</v>
      </c>
      <c r="E246" s="163" t="s">
        <v>803</v>
      </c>
      <c r="F246" s="164" t="s">
        <v>804</v>
      </c>
      <c r="G246" s="165" t="s">
        <v>338</v>
      </c>
      <c r="H246" s="166">
        <v>12</v>
      </c>
      <c r="I246" s="167"/>
      <c r="J246" s="168">
        <f>ROUND(I246*H246,2)</f>
        <v>0</v>
      </c>
      <c r="K246" s="169"/>
      <c r="L246" s="170"/>
      <c r="M246" s="171" t="s">
        <v>1</v>
      </c>
      <c r="N246" s="172" t="s">
        <v>38</v>
      </c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AR246" s="157" t="s">
        <v>373</v>
      </c>
      <c r="AT246" s="157" t="s">
        <v>335</v>
      </c>
      <c r="AU246" s="157" t="s">
        <v>272</v>
      </c>
      <c r="AY246" s="13" t="s">
        <v>271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3" t="s">
        <v>80</v>
      </c>
      <c r="BK246" s="158">
        <f>ROUND(I246*H246,2)</f>
        <v>0</v>
      </c>
      <c r="BL246" s="13" t="s">
        <v>348</v>
      </c>
      <c r="BM246" s="157" t="s">
        <v>805</v>
      </c>
    </row>
    <row r="247" spans="2:65" s="1" customFormat="1" ht="19.2">
      <c r="B247" s="28"/>
      <c r="D247" s="159" t="s">
        <v>280</v>
      </c>
      <c r="F247" s="160" t="s">
        <v>804</v>
      </c>
      <c r="I247" s="119"/>
      <c r="L247" s="28"/>
      <c r="M247" s="161"/>
      <c r="T247" s="52"/>
      <c r="AT247" s="13" t="s">
        <v>280</v>
      </c>
      <c r="AU247" s="13" t="s">
        <v>272</v>
      </c>
    </row>
    <row r="248" spans="2:65" s="1" customFormat="1" ht="49.05" customHeight="1">
      <c r="B248" s="28"/>
      <c r="C248" s="146" t="s">
        <v>521</v>
      </c>
      <c r="D248" s="146" t="s">
        <v>274</v>
      </c>
      <c r="E248" s="147" t="s">
        <v>806</v>
      </c>
      <c r="F248" s="148" t="s">
        <v>807</v>
      </c>
      <c r="G248" s="149" t="s">
        <v>338</v>
      </c>
      <c r="H248" s="150">
        <v>10</v>
      </c>
      <c r="I248" s="151"/>
      <c r="J248" s="152">
        <f>ROUND(I248*H248,2)</f>
        <v>0</v>
      </c>
      <c r="K248" s="153"/>
      <c r="L248" s="28"/>
      <c r="M248" s="154" t="s">
        <v>1</v>
      </c>
      <c r="N248" s="115" t="s">
        <v>38</v>
      </c>
      <c r="P248" s="155">
        <f>O248*H248</f>
        <v>0</v>
      </c>
      <c r="Q248" s="155">
        <v>0</v>
      </c>
      <c r="R248" s="155">
        <f>Q248*H248</f>
        <v>0</v>
      </c>
      <c r="S248" s="155">
        <v>0</v>
      </c>
      <c r="T248" s="156">
        <f>S248*H248</f>
        <v>0</v>
      </c>
      <c r="AR248" s="157" t="s">
        <v>348</v>
      </c>
      <c r="AT248" s="157" t="s">
        <v>274</v>
      </c>
      <c r="AU248" s="157" t="s">
        <v>272</v>
      </c>
      <c r="AY248" s="13" t="s">
        <v>271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3" t="s">
        <v>80</v>
      </c>
      <c r="BK248" s="158">
        <f>ROUND(I248*H248,2)</f>
        <v>0</v>
      </c>
      <c r="BL248" s="13" t="s">
        <v>348</v>
      </c>
      <c r="BM248" s="157" t="s">
        <v>808</v>
      </c>
    </row>
    <row r="249" spans="2:65" s="1" customFormat="1" ht="28.8">
      <c r="B249" s="28"/>
      <c r="D249" s="159" t="s">
        <v>280</v>
      </c>
      <c r="F249" s="160" t="s">
        <v>807</v>
      </c>
      <c r="I249" s="119"/>
      <c r="L249" s="28"/>
      <c r="M249" s="161"/>
      <c r="T249" s="52"/>
      <c r="AT249" s="13" t="s">
        <v>280</v>
      </c>
      <c r="AU249" s="13" t="s">
        <v>272</v>
      </c>
    </row>
    <row r="250" spans="2:65" s="1" customFormat="1" ht="37.799999999999997" customHeight="1">
      <c r="B250" s="28"/>
      <c r="C250" s="162" t="s">
        <v>526</v>
      </c>
      <c r="D250" s="162" t="s">
        <v>335</v>
      </c>
      <c r="E250" s="163" t="s">
        <v>809</v>
      </c>
      <c r="F250" s="164" t="s">
        <v>810</v>
      </c>
      <c r="G250" s="165" t="s">
        <v>338</v>
      </c>
      <c r="H250" s="166">
        <v>1</v>
      </c>
      <c r="I250" s="167"/>
      <c r="J250" s="168">
        <f>ROUND(I250*H250,2)</f>
        <v>0</v>
      </c>
      <c r="K250" s="169"/>
      <c r="L250" s="170"/>
      <c r="M250" s="171" t="s">
        <v>1</v>
      </c>
      <c r="N250" s="172" t="s">
        <v>38</v>
      </c>
      <c r="P250" s="155">
        <f>O250*H250</f>
        <v>0</v>
      </c>
      <c r="Q250" s="155">
        <v>6.9999999999999994E-5</v>
      </c>
      <c r="R250" s="155">
        <f>Q250*H250</f>
        <v>6.9999999999999994E-5</v>
      </c>
      <c r="S250" s="155">
        <v>0</v>
      </c>
      <c r="T250" s="156">
        <f>S250*H250</f>
        <v>0</v>
      </c>
      <c r="AR250" s="157" t="s">
        <v>373</v>
      </c>
      <c r="AT250" s="157" t="s">
        <v>335</v>
      </c>
      <c r="AU250" s="157" t="s">
        <v>272</v>
      </c>
      <c r="AY250" s="13" t="s">
        <v>271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3" t="s">
        <v>80</v>
      </c>
      <c r="BK250" s="158">
        <f>ROUND(I250*H250,2)</f>
        <v>0</v>
      </c>
      <c r="BL250" s="13" t="s">
        <v>348</v>
      </c>
      <c r="BM250" s="157" t="s">
        <v>811</v>
      </c>
    </row>
    <row r="251" spans="2:65" s="1" customFormat="1" ht="19.2">
      <c r="B251" s="28"/>
      <c r="D251" s="159" t="s">
        <v>280</v>
      </c>
      <c r="F251" s="160" t="s">
        <v>810</v>
      </c>
      <c r="I251" s="119"/>
      <c r="L251" s="28"/>
      <c r="M251" s="161"/>
      <c r="T251" s="52"/>
      <c r="AT251" s="13" t="s">
        <v>280</v>
      </c>
      <c r="AU251" s="13" t="s">
        <v>272</v>
      </c>
    </row>
    <row r="252" spans="2:65" s="1" customFormat="1" ht="33" customHeight="1">
      <c r="B252" s="28"/>
      <c r="C252" s="162" t="s">
        <v>530</v>
      </c>
      <c r="D252" s="162" t="s">
        <v>335</v>
      </c>
      <c r="E252" s="163" t="s">
        <v>812</v>
      </c>
      <c r="F252" s="164" t="s">
        <v>813</v>
      </c>
      <c r="G252" s="165" t="s">
        <v>338</v>
      </c>
      <c r="H252" s="166">
        <v>9</v>
      </c>
      <c r="I252" s="167"/>
      <c r="J252" s="168">
        <f>ROUND(I252*H252,2)</f>
        <v>0</v>
      </c>
      <c r="K252" s="169"/>
      <c r="L252" s="170"/>
      <c r="M252" s="171" t="s">
        <v>1</v>
      </c>
      <c r="N252" s="172" t="s">
        <v>38</v>
      </c>
      <c r="P252" s="155">
        <f>O252*H252</f>
        <v>0</v>
      </c>
      <c r="Q252" s="155">
        <v>0</v>
      </c>
      <c r="R252" s="155">
        <f>Q252*H252</f>
        <v>0</v>
      </c>
      <c r="S252" s="155">
        <v>0</v>
      </c>
      <c r="T252" s="156">
        <f>S252*H252</f>
        <v>0</v>
      </c>
      <c r="AR252" s="157" t="s">
        <v>373</v>
      </c>
      <c r="AT252" s="157" t="s">
        <v>335</v>
      </c>
      <c r="AU252" s="157" t="s">
        <v>272</v>
      </c>
      <c r="AY252" s="13" t="s">
        <v>271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3" t="s">
        <v>80</v>
      </c>
      <c r="BK252" s="158">
        <f>ROUND(I252*H252,2)</f>
        <v>0</v>
      </c>
      <c r="BL252" s="13" t="s">
        <v>348</v>
      </c>
      <c r="BM252" s="157" t="s">
        <v>814</v>
      </c>
    </row>
    <row r="253" spans="2:65" s="1" customFormat="1" ht="19.2">
      <c r="B253" s="28"/>
      <c r="D253" s="159" t="s">
        <v>280</v>
      </c>
      <c r="F253" s="160" t="s">
        <v>813</v>
      </c>
      <c r="I253" s="119"/>
      <c r="L253" s="28"/>
      <c r="M253" s="161"/>
      <c r="T253" s="52"/>
      <c r="AT253" s="13" t="s">
        <v>280</v>
      </c>
      <c r="AU253" s="13" t="s">
        <v>272</v>
      </c>
    </row>
    <row r="254" spans="2:65" s="1" customFormat="1" ht="21.75" customHeight="1">
      <c r="B254" s="28"/>
      <c r="C254" s="162" t="s">
        <v>535</v>
      </c>
      <c r="D254" s="162" t="s">
        <v>335</v>
      </c>
      <c r="E254" s="163" t="s">
        <v>1528</v>
      </c>
      <c r="F254" s="164" t="s">
        <v>1529</v>
      </c>
      <c r="G254" s="165" t="s">
        <v>338</v>
      </c>
      <c r="H254" s="166">
        <v>1</v>
      </c>
      <c r="I254" s="167"/>
      <c r="J254" s="168">
        <f>ROUND(I254*H254,2)</f>
        <v>0</v>
      </c>
      <c r="K254" s="169"/>
      <c r="L254" s="170"/>
      <c r="M254" s="171" t="s">
        <v>1</v>
      </c>
      <c r="N254" s="172" t="s">
        <v>38</v>
      </c>
      <c r="P254" s="155">
        <f>O254*H254</f>
        <v>0</v>
      </c>
      <c r="Q254" s="155">
        <v>3.0000000000000001E-5</v>
      </c>
      <c r="R254" s="155">
        <f>Q254*H254</f>
        <v>3.0000000000000001E-5</v>
      </c>
      <c r="S254" s="155">
        <v>0</v>
      </c>
      <c r="T254" s="156">
        <f>S254*H254</f>
        <v>0</v>
      </c>
      <c r="AR254" s="157" t="s">
        <v>373</v>
      </c>
      <c r="AT254" s="157" t="s">
        <v>335</v>
      </c>
      <c r="AU254" s="157" t="s">
        <v>272</v>
      </c>
      <c r="AY254" s="13" t="s">
        <v>271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3" t="s">
        <v>80</v>
      </c>
      <c r="BK254" s="158">
        <f>ROUND(I254*H254,2)</f>
        <v>0</v>
      </c>
      <c r="BL254" s="13" t="s">
        <v>348</v>
      </c>
      <c r="BM254" s="157" t="s">
        <v>1530</v>
      </c>
    </row>
    <row r="255" spans="2:65" s="1" customFormat="1" ht="10.199999999999999">
      <c r="B255" s="28"/>
      <c r="D255" s="159" t="s">
        <v>280</v>
      </c>
      <c r="F255" s="160" t="s">
        <v>1529</v>
      </c>
      <c r="I255" s="119"/>
      <c r="L255" s="28"/>
      <c r="M255" s="161"/>
      <c r="T255" s="52"/>
      <c r="AT255" s="13" t="s">
        <v>280</v>
      </c>
      <c r="AU255" s="13" t="s">
        <v>272</v>
      </c>
    </row>
    <row r="256" spans="2:65" s="1" customFormat="1" ht="21.75" customHeight="1">
      <c r="B256" s="28"/>
      <c r="C256" s="162" t="s">
        <v>541</v>
      </c>
      <c r="D256" s="162" t="s">
        <v>335</v>
      </c>
      <c r="E256" s="163" t="s">
        <v>818</v>
      </c>
      <c r="F256" s="164" t="s">
        <v>819</v>
      </c>
      <c r="G256" s="165" t="s">
        <v>338</v>
      </c>
      <c r="H256" s="166">
        <v>1</v>
      </c>
      <c r="I256" s="167"/>
      <c r="J256" s="168">
        <f>ROUND(I256*H256,2)</f>
        <v>0</v>
      </c>
      <c r="K256" s="169"/>
      <c r="L256" s="170"/>
      <c r="M256" s="171" t="s">
        <v>1</v>
      </c>
      <c r="N256" s="172" t="s">
        <v>38</v>
      </c>
      <c r="P256" s="155">
        <f>O256*H256</f>
        <v>0</v>
      </c>
      <c r="Q256" s="155">
        <v>6.0000000000000002E-5</v>
      </c>
      <c r="R256" s="155">
        <f>Q256*H256</f>
        <v>6.0000000000000002E-5</v>
      </c>
      <c r="S256" s="155">
        <v>0</v>
      </c>
      <c r="T256" s="156">
        <f>S256*H256</f>
        <v>0</v>
      </c>
      <c r="AR256" s="157" t="s">
        <v>373</v>
      </c>
      <c r="AT256" s="157" t="s">
        <v>335</v>
      </c>
      <c r="AU256" s="157" t="s">
        <v>272</v>
      </c>
      <c r="AY256" s="13" t="s">
        <v>271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3" t="s">
        <v>80</v>
      </c>
      <c r="BK256" s="158">
        <f>ROUND(I256*H256,2)</f>
        <v>0</v>
      </c>
      <c r="BL256" s="13" t="s">
        <v>348</v>
      </c>
      <c r="BM256" s="157" t="s">
        <v>820</v>
      </c>
    </row>
    <row r="257" spans="2:65" s="1" customFormat="1" ht="10.199999999999999">
      <c r="B257" s="28"/>
      <c r="D257" s="159" t="s">
        <v>280</v>
      </c>
      <c r="F257" s="160" t="s">
        <v>819</v>
      </c>
      <c r="I257" s="119"/>
      <c r="L257" s="28"/>
      <c r="M257" s="161"/>
      <c r="T257" s="52"/>
      <c r="AT257" s="13" t="s">
        <v>280</v>
      </c>
      <c r="AU257" s="13" t="s">
        <v>272</v>
      </c>
    </row>
    <row r="258" spans="2:65" s="1" customFormat="1" ht="44.25" customHeight="1">
      <c r="B258" s="28"/>
      <c r="C258" s="146" t="s">
        <v>546</v>
      </c>
      <c r="D258" s="146" t="s">
        <v>274</v>
      </c>
      <c r="E258" s="147" t="s">
        <v>821</v>
      </c>
      <c r="F258" s="148" t="s">
        <v>822</v>
      </c>
      <c r="G258" s="149" t="s">
        <v>338</v>
      </c>
      <c r="H258" s="150">
        <v>4</v>
      </c>
      <c r="I258" s="151"/>
      <c r="J258" s="152">
        <f>ROUND(I258*H258,2)</f>
        <v>0</v>
      </c>
      <c r="K258" s="153"/>
      <c r="L258" s="28"/>
      <c r="M258" s="154" t="s">
        <v>1</v>
      </c>
      <c r="N258" s="115" t="s">
        <v>38</v>
      </c>
      <c r="P258" s="155">
        <f>O258*H258</f>
        <v>0</v>
      </c>
      <c r="Q258" s="155">
        <v>0</v>
      </c>
      <c r="R258" s="155">
        <f>Q258*H258</f>
        <v>0</v>
      </c>
      <c r="S258" s="155">
        <v>0</v>
      </c>
      <c r="T258" s="156">
        <f>S258*H258</f>
        <v>0</v>
      </c>
      <c r="AR258" s="157" t="s">
        <v>348</v>
      </c>
      <c r="AT258" s="157" t="s">
        <v>274</v>
      </c>
      <c r="AU258" s="157" t="s">
        <v>272</v>
      </c>
      <c r="AY258" s="13" t="s">
        <v>271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3" t="s">
        <v>80</v>
      </c>
      <c r="BK258" s="158">
        <f>ROUND(I258*H258,2)</f>
        <v>0</v>
      </c>
      <c r="BL258" s="13" t="s">
        <v>348</v>
      </c>
      <c r="BM258" s="157" t="s">
        <v>823</v>
      </c>
    </row>
    <row r="259" spans="2:65" s="1" customFormat="1" ht="38.4">
      <c r="B259" s="28"/>
      <c r="D259" s="159" t="s">
        <v>280</v>
      </c>
      <c r="F259" s="160" t="s">
        <v>824</v>
      </c>
      <c r="I259" s="119"/>
      <c r="L259" s="28"/>
      <c r="M259" s="161"/>
      <c r="T259" s="52"/>
      <c r="AT259" s="13" t="s">
        <v>280</v>
      </c>
      <c r="AU259" s="13" t="s">
        <v>272</v>
      </c>
    </row>
    <row r="260" spans="2:65" s="1" customFormat="1" ht="37.799999999999997" customHeight="1">
      <c r="B260" s="28"/>
      <c r="C260" s="146" t="s">
        <v>551</v>
      </c>
      <c r="D260" s="146" t="s">
        <v>274</v>
      </c>
      <c r="E260" s="147" t="s">
        <v>825</v>
      </c>
      <c r="F260" s="148" t="s">
        <v>826</v>
      </c>
      <c r="G260" s="149" t="s">
        <v>338</v>
      </c>
      <c r="H260" s="150">
        <v>14</v>
      </c>
      <c r="I260" s="151"/>
      <c r="J260" s="152">
        <f>ROUND(I260*H260,2)</f>
        <v>0</v>
      </c>
      <c r="K260" s="153"/>
      <c r="L260" s="28"/>
      <c r="M260" s="154" t="s">
        <v>1</v>
      </c>
      <c r="N260" s="115" t="s">
        <v>38</v>
      </c>
      <c r="P260" s="155">
        <f>O260*H260</f>
        <v>0</v>
      </c>
      <c r="Q260" s="155">
        <v>0</v>
      </c>
      <c r="R260" s="155">
        <f>Q260*H260</f>
        <v>0</v>
      </c>
      <c r="S260" s="155">
        <v>0</v>
      </c>
      <c r="T260" s="156">
        <f>S260*H260</f>
        <v>0</v>
      </c>
      <c r="AR260" s="157" t="s">
        <v>348</v>
      </c>
      <c r="AT260" s="157" t="s">
        <v>274</v>
      </c>
      <c r="AU260" s="157" t="s">
        <v>272</v>
      </c>
      <c r="AY260" s="13" t="s">
        <v>271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3" t="s">
        <v>80</v>
      </c>
      <c r="BK260" s="158">
        <f>ROUND(I260*H260,2)</f>
        <v>0</v>
      </c>
      <c r="BL260" s="13" t="s">
        <v>348</v>
      </c>
      <c r="BM260" s="157" t="s">
        <v>827</v>
      </c>
    </row>
    <row r="261" spans="2:65" s="1" customFormat="1" ht="28.8">
      <c r="B261" s="28"/>
      <c r="D261" s="159" t="s">
        <v>280</v>
      </c>
      <c r="F261" s="160" t="s">
        <v>826</v>
      </c>
      <c r="I261" s="119"/>
      <c r="L261" s="28"/>
      <c r="M261" s="161"/>
      <c r="T261" s="52"/>
      <c r="AT261" s="13" t="s">
        <v>280</v>
      </c>
      <c r="AU261" s="13" t="s">
        <v>272</v>
      </c>
    </row>
    <row r="262" spans="2:65" s="1" customFormat="1" ht="24.15" customHeight="1">
      <c r="B262" s="28"/>
      <c r="C262" s="162" t="s">
        <v>556</v>
      </c>
      <c r="D262" s="162" t="s">
        <v>335</v>
      </c>
      <c r="E262" s="163" t="s">
        <v>828</v>
      </c>
      <c r="F262" s="164" t="s">
        <v>829</v>
      </c>
      <c r="G262" s="165" t="s">
        <v>338</v>
      </c>
      <c r="H262" s="166">
        <v>4</v>
      </c>
      <c r="I262" s="167"/>
      <c r="J262" s="168">
        <f>ROUND(I262*H262,2)</f>
        <v>0</v>
      </c>
      <c r="K262" s="169"/>
      <c r="L262" s="170"/>
      <c r="M262" s="171" t="s">
        <v>1</v>
      </c>
      <c r="N262" s="172" t="s">
        <v>38</v>
      </c>
      <c r="P262" s="155">
        <f>O262*H262</f>
        <v>0</v>
      </c>
      <c r="Q262" s="155">
        <v>0</v>
      </c>
      <c r="R262" s="155">
        <f>Q262*H262</f>
        <v>0</v>
      </c>
      <c r="S262" s="155">
        <v>0</v>
      </c>
      <c r="T262" s="156">
        <f>S262*H262</f>
        <v>0</v>
      </c>
      <c r="AR262" s="157" t="s">
        <v>373</v>
      </c>
      <c r="AT262" s="157" t="s">
        <v>335</v>
      </c>
      <c r="AU262" s="157" t="s">
        <v>272</v>
      </c>
      <c r="AY262" s="13" t="s">
        <v>271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3" t="s">
        <v>80</v>
      </c>
      <c r="BK262" s="158">
        <f>ROUND(I262*H262,2)</f>
        <v>0</v>
      </c>
      <c r="BL262" s="13" t="s">
        <v>348</v>
      </c>
      <c r="BM262" s="157" t="s">
        <v>830</v>
      </c>
    </row>
    <row r="263" spans="2:65" s="1" customFormat="1" ht="19.2">
      <c r="B263" s="28"/>
      <c r="D263" s="159" t="s">
        <v>280</v>
      </c>
      <c r="F263" s="160" t="s">
        <v>829</v>
      </c>
      <c r="I263" s="119"/>
      <c r="L263" s="28"/>
      <c r="M263" s="161"/>
      <c r="T263" s="52"/>
      <c r="AT263" s="13" t="s">
        <v>280</v>
      </c>
      <c r="AU263" s="13" t="s">
        <v>272</v>
      </c>
    </row>
    <row r="264" spans="2:65" s="1" customFormat="1" ht="24.15" customHeight="1">
      <c r="B264" s="28"/>
      <c r="C264" s="162" t="s">
        <v>561</v>
      </c>
      <c r="D264" s="162" t="s">
        <v>335</v>
      </c>
      <c r="E264" s="163" t="s">
        <v>831</v>
      </c>
      <c r="F264" s="164" t="s">
        <v>832</v>
      </c>
      <c r="G264" s="165" t="s">
        <v>338</v>
      </c>
      <c r="H264" s="166">
        <v>14</v>
      </c>
      <c r="I264" s="167"/>
      <c r="J264" s="168">
        <f>ROUND(I264*H264,2)</f>
        <v>0</v>
      </c>
      <c r="K264" s="169"/>
      <c r="L264" s="170"/>
      <c r="M264" s="171" t="s">
        <v>1</v>
      </c>
      <c r="N264" s="172" t="s">
        <v>38</v>
      </c>
      <c r="P264" s="155">
        <f>O264*H264</f>
        <v>0</v>
      </c>
      <c r="Q264" s="155">
        <v>0</v>
      </c>
      <c r="R264" s="155">
        <f>Q264*H264</f>
        <v>0</v>
      </c>
      <c r="S264" s="155">
        <v>0</v>
      </c>
      <c r="T264" s="156">
        <f>S264*H264</f>
        <v>0</v>
      </c>
      <c r="AR264" s="157" t="s">
        <v>373</v>
      </c>
      <c r="AT264" s="157" t="s">
        <v>335</v>
      </c>
      <c r="AU264" s="157" t="s">
        <v>272</v>
      </c>
      <c r="AY264" s="13" t="s">
        <v>271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3" t="s">
        <v>80</v>
      </c>
      <c r="BK264" s="158">
        <f>ROUND(I264*H264,2)</f>
        <v>0</v>
      </c>
      <c r="BL264" s="13" t="s">
        <v>348</v>
      </c>
      <c r="BM264" s="157" t="s">
        <v>833</v>
      </c>
    </row>
    <row r="265" spans="2:65" s="1" customFormat="1" ht="19.2">
      <c r="B265" s="28"/>
      <c r="D265" s="159" t="s">
        <v>280</v>
      </c>
      <c r="F265" s="160" t="s">
        <v>832</v>
      </c>
      <c r="I265" s="119"/>
      <c r="L265" s="28"/>
      <c r="M265" s="161"/>
      <c r="T265" s="52"/>
      <c r="AT265" s="13" t="s">
        <v>280</v>
      </c>
      <c r="AU265" s="13" t="s">
        <v>272</v>
      </c>
    </row>
    <row r="266" spans="2:65" s="1" customFormat="1" ht="24.15" customHeight="1">
      <c r="B266" s="28"/>
      <c r="C266" s="162" t="s">
        <v>566</v>
      </c>
      <c r="D266" s="162" t="s">
        <v>335</v>
      </c>
      <c r="E266" s="163" t="s">
        <v>834</v>
      </c>
      <c r="F266" s="164" t="s">
        <v>835</v>
      </c>
      <c r="G266" s="165" t="s">
        <v>338</v>
      </c>
      <c r="H266" s="166">
        <v>4</v>
      </c>
      <c r="I266" s="167"/>
      <c r="J266" s="168">
        <f>ROUND(I266*H266,2)</f>
        <v>0</v>
      </c>
      <c r="K266" s="169"/>
      <c r="L266" s="170"/>
      <c r="M266" s="171" t="s">
        <v>1</v>
      </c>
      <c r="N266" s="172" t="s">
        <v>38</v>
      </c>
      <c r="P266" s="155">
        <f>O266*H266</f>
        <v>0</v>
      </c>
      <c r="Q266" s="155">
        <v>0</v>
      </c>
      <c r="R266" s="155">
        <f>Q266*H266</f>
        <v>0</v>
      </c>
      <c r="S266" s="155">
        <v>0</v>
      </c>
      <c r="T266" s="156">
        <f>S266*H266</f>
        <v>0</v>
      </c>
      <c r="AR266" s="157" t="s">
        <v>373</v>
      </c>
      <c r="AT266" s="157" t="s">
        <v>335</v>
      </c>
      <c r="AU266" s="157" t="s">
        <v>272</v>
      </c>
      <c r="AY266" s="13" t="s">
        <v>271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3" t="s">
        <v>80</v>
      </c>
      <c r="BK266" s="158">
        <f>ROUND(I266*H266,2)</f>
        <v>0</v>
      </c>
      <c r="BL266" s="13" t="s">
        <v>348</v>
      </c>
      <c r="BM266" s="157" t="s">
        <v>836</v>
      </c>
    </row>
    <row r="267" spans="2:65" s="1" customFormat="1" ht="10.199999999999999">
      <c r="B267" s="28"/>
      <c r="D267" s="159" t="s">
        <v>280</v>
      </c>
      <c r="F267" s="160" t="s">
        <v>835</v>
      </c>
      <c r="I267" s="119"/>
      <c r="L267" s="28"/>
      <c r="M267" s="161"/>
      <c r="T267" s="52"/>
      <c r="AT267" s="13" t="s">
        <v>280</v>
      </c>
      <c r="AU267" s="13" t="s">
        <v>272</v>
      </c>
    </row>
    <row r="268" spans="2:65" s="1" customFormat="1" ht="24.15" customHeight="1">
      <c r="B268" s="28"/>
      <c r="C268" s="162" t="s">
        <v>571</v>
      </c>
      <c r="D268" s="162" t="s">
        <v>335</v>
      </c>
      <c r="E268" s="163" t="s">
        <v>837</v>
      </c>
      <c r="F268" s="164" t="s">
        <v>838</v>
      </c>
      <c r="G268" s="165" t="s">
        <v>338</v>
      </c>
      <c r="H268" s="166">
        <v>14</v>
      </c>
      <c r="I268" s="167"/>
      <c r="J268" s="168">
        <f>ROUND(I268*H268,2)</f>
        <v>0</v>
      </c>
      <c r="K268" s="169"/>
      <c r="L268" s="170"/>
      <c r="M268" s="171" t="s">
        <v>1</v>
      </c>
      <c r="N268" s="172" t="s">
        <v>38</v>
      </c>
      <c r="P268" s="155">
        <f>O268*H268</f>
        <v>0</v>
      </c>
      <c r="Q268" s="155">
        <v>0</v>
      </c>
      <c r="R268" s="155">
        <f>Q268*H268</f>
        <v>0</v>
      </c>
      <c r="S268" s="155">
        <v>0</v>
      </c>
      <c r="T268" s="156">
        <f>S268*H268</f>
        <v>0</v>
      </c>
      <c r="AR268" s="157" t="s">
        <v>373</v>
      </c>
      <c r="AT268" s="157" t="s">
        <v>335</v>
      </c>
      <c r="AU268" s="157" t="s">
        <v>272</v>
      </c>
      <c r="AY268" s="13" t="s">
        <v>271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3" t="s">
        <v>80</v>
      </c>
      <c r="BK268" s="158">
        <f>ROUND(I268*H268,2)</f>
        <v>0</v>
      </c>
      <c r="BL268" s="13" t="s">
        <v>348</v>
      </c>
      <c r="BM268" s="157" t="s">
        <v>839</v>
      </c>
    </row>
    <row r="269" spans="2:65" s="1" customFormat="1" ht="19.2">
      <c r="B269" s="28"/>
      <c r="D269" s="159" t="s">
        <v>280</v>
      </c>
      <c r="F269" s="160" t="s">
        <v>838</v>
      </c>
      <c r="I269" s="119"/>
      <c r="L269" s="28"/>
      <c r="M269" s="161"/>
      <c r="T269" s="52"/>
      <c r="AT269" s="13" t="s">
        <v>280</v>
      </c>
      <c r="AU269" s="13" t="s">
        <v>272</v>
      </c>
    </row>
    <row r="270" spans="2:65" s="1" customFormat="1" ht="24.15" customHeight="1">
      <c r="B270" s="28"/>
      <c r="C270" s="162" t="s">
        <v>576</v>
      </c>
      <c r="D270" s="162" t="s">
        <v>335</v>
      </c>
      <c r="E270" s="163" t="s">
        <v>840</v>
      </c>
      <c r="F270" s="164" t="s">
        <v>841</v>
      </c>
      <c r="G270" s="165" t="s">
        <v>338</v>
      </c>
      <c r="H270" s="166">
        <v>4</v>
      </c>
      <c r="I270" s="167"/>
      <c r="J270" s="168">
        <f>ROUND(I270*H270,2)</f>
        <v>0</v>
      </c>
      <c r="K270" s="169"/>
      <c r="L270" s="170"/>
      <c r="M270" s="171" t="s">
        <v>1</v>
      </c>
      <c r="N270" s="172" t="s">
        <v>38</v>
      </c>
      <c r="P270" s="155">
        <f>O270*H270</f>
        <v>0</v>
      </c>
      <c r="Q270" s="155">
        <v>0</v>
      </c>
      <c r="R270" s="155">
        <f>Q270*H270</f>
        <v>0</v>
      </c>
      <c r="S270" s="155">
        <v>0</v>
      </c>
      <c r="T270" s="156">
        <f>S270*H270</f>
        <v>0</v>
      </c>
      <c r="AR270" s="157" t="s">
        <v>373</v>
      </c>
      <c r="AT270" s="157" t="s">
        <v>335</v>
      </c>
      <c r="AU270" s="157" t="s">
        <v>272</v>
      </c>
      <c r="AY270" s="13" t="s">
        <v>271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3" t="s">
        <v>80</v>
      </c>
      <c r="BK270" s="158">
        <f>ROUND(I270*H270,2)</f>
        <v>0</v>
      </c>
      <c r="BL270" s="13" t="s">
        <v>348</v>
      </c>
      <c r="BM270" s="157" t="s">
        <v>842</v>
      </c>
    </row>
    <row r="271" spans="2:65" s="1" customFormat="1" ht="19.2">
      <c r="B271" s="28"/>
      <c r="D271" s="159" t="s">
        <v>280</v>
      </c>
      <c r="F271" s="160" t="s">
        <v>841</v>
      </c>
      <c r="I271" s="119"/>
      <c r="L271" s="28"/>
      <c r="M271" s="161"/>
      <c r="T271" s="52"/>
      <c r="AT271" s="13" t="s">
        <v>280</v>
      </c>
      <c r="AU271" s="13" t="s">
        <v>272</v>
      </c>
    </row>
    <row r="272" spans="2:65" s="1" customFormat="1" ht="24.15" customHeight="1">
      <c r="B272" s="28"/>
      <c r="C272" s="162" t="s">
        <v>14</v>
      </c>
      <c r="D272" s="162" t="s">
        <v>335</v>
      </c>
      <c r="E272" s="163" t="s">
        <v>843</v>
      </c>
      <c r="F272" s="164" t="s">
        <v>844</v>
      </c>
      <c r="G272" s="165" t="s">
        <v>338</v>
      </c>
      <c r="H272" s="166">
        <v>14</v>
      </c>
      <c r="I272" s="167"/>
      <c r="J272" s="168">
        <f>ROUND(I272*H272,2)</f>
        <v>0</v>
      </c>
      <c r="K272" s="169"/>
      <c r="L272" s="170"/>
      <c r="M272" s="171" t="s">
        <v>1</v>
      </c>
      <c r="N272" s="172" t="s">
        <v>38</v>
      </c>
      <c r="P272" s="155">
        <f>O272*H272</f>
        <v>0</v>
      </c>
      <c r="Q272" s="155">
        <v>0</v>
      </c>
      <c r="R272" s="155">
        <f>Q272*H272</f>
        <v>0</v>
      </c>
      <c r="S272" s="155">
        <v>0</v>
      </c>
      <c r="T272" s="156">
        <f>S272*H272</f>
        <v>0</v>
      </c>
      <c r="AR272" s="157" t="s">
        <v>373</v>
      </c>
      <c r="AT272" s="157" t="s">
        <v>335</v>
      </c>
      <c r="AU272" s="157" t="s">
        <v>272</v>
      </c>
      <c r="AY272" s="13" t="s">
        <v>271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3" t="s">
        <v>80</v>
      </c>
      <c r="BK272" s="158">
        <f>ROUND(I272*H272,2)</f>
        <v>0</v>
      </c>
      <c r="BL272" s="13" t="s">
        <v>348</v>
      </c>
      <c r="BM272" s="157" t="s">
        <v>845</v>
      </c>
    </row>
    <row r="273" spans="2:65" s="1" customFormat="1" ht="19.2">
      <c r="B273" s="28"/>
      <c r="D273" s="159" t="s">
        <v>280</v>
      </c>
      <c r="F273" s="160" t="s">
        <v>844</v>
      </c>
      <c r="I273" s="119"/>
      <c r="L273" s="28"/>
      <c r="M273" s="161"/>
      <c r="T273" s="52"/>
      <c r="AT273" s="13" t="s">
        <v>280</v>
      </c>
      <c r="AU273" s="13" t="s">
        <v>272</v>
      </c>
    </row>
    <row r="274" spans="2:65" s="1" customFormat="1" ht="24.15" customHeight="1">
      <c r="B274" s="28"/>
      <c r="C274" s="146" t="s">
        <v>586</v>
      </c>
      <c r="D274" s="146" t="s">
        <v>274</v>
      </c>
      <c r="E274" s="147" t="s">
        <v>846</v>
      </c>
      <c r="F274" s="148" t="s">
        <v>847</v>
      </c>
      <c r="G274" s="149" t="s">
        <v>338</v>
      </c>
      <c r="H274" s="150">
        <v>18</v>
      </c>
      <c r="I274" s="151"/>
      <c r="J274" s="152">
        <f>ROUND(I274*H274,2)</f>
        <v>0</v>
      </c>
      <c r="K274" s="153"/>
      <c r="L274" s="28"/>
      <c r="M274" s="154" t="s">
        <v>1</v>
      </c>
      <c r="N274" s="115" t="s">
        <v>38</v>
      </c>
      <c r="P274" s="155">
        <f>O274*H274</f>
        <v>0</v>
      </c>
      <c r="Q274" s="155">
        <v>0</v>
      </c>
      <c r="R274" s="155">
        <f>Q274*H274</f>
        <v>0</v>
      </c>
      <c r="S274" s="155">
        <v>0</v>
      </c>
      <c r="T274" s="156">
        <f>S274*H274</f>
        <v>0</v>
      </c>
      <c r="AR274" s="157" t="s">
        <v>348</v>
      </c>
      <c r="AT274" s="157" t="s">
        <v>274</v>
      </c>
      <c r="AU274" s="157" t="s">
        <v>272</v>
      </c>
      <c r="AY274" s="13" t="s">
        <v>271</v>
      </c>
      <c r="BE274" s="158">
        <f>IF(N274="základní",J274,0)</f>
        <v>0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3" t="s">
        <v>80</v>
      </c>
      <c r="BK274" s="158">
        <f>ROUND(I274*H274,2)</f>
        <v>0</v>
      </c>
      <c r="BL274" s="13" t="s">
        <v>348</v>
      </c>
      <c r="BM274" s="157" t="s">
        <v>848</v>
      </c>
    </row>
    <row r="275" spans="2:65" s="1" customFormat="1" ht="19.2">
      <c r="B275" s="28"/>
      <c r="D275" s="159" t="s">
        <v>280</v>
      </c>
      <c r="F275" s="160" t="s">
        <v>847</v>
      </c>
      <c r="I275" s="119"/>
      <c r="L275" s="28"/>
      <c r="M275" s="161"/>
      <c r="T275" s="52"/>
      <c r="AT275" s="13" t="s">
        <v>280</v>
      </c>
      <c r="AU275" s="13" t="s">
        <v>272</v>
      </c>
    </row>
    <row r="276" spans="2:65" s="1" customFormat="1" ht="21.75" customHeight="1">
      <c r="B276" s="28"/>
      <c r="C276" s="162" t="s">
        <v>591</v>
      </c>
      <c r="D276" s="162" t="s">
        <v>335</v>
      </c>
      <c r="E276" s="163" t="s">
        <v>849</v>
      </c>
      <c r="F276" s="164" t="s">
        <v>850</v>
      </c>
      <c r="G276" s="165" t="s">
        <v>338</v>
      </c>
      <c r="H276" s="166">
        <v>4</v>
      </c>
      <c r="I276" s="167"/>
      <c r="J276" s="168">
        <f>ROUND(I276*H276,2)</f>
        <v>0</v>
      </c>
      <c r="K276" s="169"/>
      <c r="L276" s="170"/>
      <c r="M276" s="171" t="s">
        <v>1</v>
      </c>
      <c r="N276" s="172" t="s">
        <v>38</v>
      </c>
      <c r="P276" s="155">
        <f>O276*H276</f>
        <v>0</v>
      </c>
      <c r="Q276" s="155">
        <v>5.0000000000000002E-5</v>
      </c>
      <c r="R276" s="155">
        <f>Q276*H276</f>
        <v>2.0000000000000001E-4</v>
      </c>
      <c r="S276" s="155">
        <v>0</v>
      </c>
      <c r="T276" s="156">
        <f>S276*H276</f>
        <v>0</v>
      </c>
      <c r="AR276" s="157" t="s">
        <v>373</v>
      </c>
      <c r="AT276" s="157" t="s">
        <v>335</v>
      </c>
      <c r="AU276" s="157" t="s">
        <v>272</v>
      </c>
      <c r="AY276" s="13" t="s">
        <v>271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3" t="s">
        <v>80</v>
      </c>
      <c r="BK276" s="158">
        <f>ROUND(I276*H276,2)</f>
        <v>0</v>
      </c>
      <c r="BL276" s="13" t="s">
        <v>348</v>
      </c>
      <c r="BM276" s="157" t="s">
        <v>851</v>
      </c>
    </row>
    <row r="277" spans="2:65" s="1" customFormat="1" ht="10.199999999999999">
      <c r="B277" s="28"/>
      <c r="D277" s="159" t="s">
        <v>280</v>
      </c>
      <c r="F277" s="160" t="s">
        <v>850</v>
      </c>
      <c r="I277" s="119"/>
      <c r="L277" s="28"/>
      <c r="M277" s="161"/>
      <c r="T277" s="52"/>
      <c r="AT277" s="13" t="s">
        <v>280</v>
      </c>
      <c r="AU277" s="13" t="s">
        <v>272</v>
      </c>
    </row>
    <row r="278" spans="2:65" s="1" customFormat="1" ht="21.75" customHeight="1">
      <c r="B278" s="28"/>
      <c r="C278" s="162" t="s">
        <v>596</v>
      </c>
      <c r="D278" s="162" t="s">
        <v>335</v>
      </c>
      <c r="E278" s="163" t="s">
        <v>852</v>
      </c>
      <c r="F278" s="164" t="s">
        <v>853</v>
      </c>
      <c r="G278" s="165" t="s">
        <v>338</v>
      </c>
      <c r="H278" s="166">
        <v>14</v>
      </c>
      <c r="I278" s="167"/>
      <c r="J278" s="168">
        <f>ROUND(I278*H278,2)</f>
        <v>0</v>
      </c>
      <c r="K278" s="169"/>
      <c r="L278" s="170"/>
      <c r="M278" s="171" t="s">
        <v>1</v>
      </c>
      <c r="N278" s="172" t="s">
        <v>38</v>
      </c>
      <c r="P278" s="155">
        <f>O278*H278</f>
        <v>0</v>
      </c>
      <c r="Q278" s="155">
        <v>5.0000000000000002E-5</v>
      </c>
      <c r="R278" s="155">
        <f>Q278*H278</f>
        <v>6.9999999999999999E-4</v>
      </c>
      <c r="S278" s="155">
        <v>0</v>
      </c>
      <c r="T278" s="156">
        <f>S278*H278</f>
        <v>0</v>
      </c>
      <c r="AR278" s="157" t="s">
        <v>373</v>
      </c>
      <c r="AT278" s="157" t="s">
        <v>335</v>
      </c>
      <c r="AU278" s="157" t="s">
        <v>272</v>
      </c>
      <c r="AY278" s="13" t="s">
        <v>271</v>
      </c>
      <c r="BE278" s="158">
        <f>IF(N278="základní",J278,0)</f>
        <v>0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3" t="s">
        <v>80</v>
      </c>
      <c r="BK278" s="158">
        <f>ROUND(I278*H278,2)</f>
        <v>0</v>
      </c>
      <c r="BL278" s="13" t="s">
        <v>348</v>
      </c>
      <c r="BM278" s="157" t="s">
        <v>854</v>
      </c>
    </row>
    <row r="279" spans="2:65" s="1" customFormat="1" ht="10.199999999999999">
      <c r="B279" s="28"/>
      <c r="D279" s="159" t="s">
        <v>280</v>
      </c>
      <c r="F279" s="160" t="s">
        <v>853</v>
      </c>
      <c r="I279" s="119"/>
      <c r="L279" s="28"/>
      <c r="M279" s="161"/>
      <c r="T279" s="52"/>
      <c r="AT279" s="13" t="s">
        <v>280</v>
      </c>
      <c r="AU279" s="13" t="s">
        <v>272</v>
      </c>
    </row>
    <row r="280" spans="2:65" s="1" customFormat="1" ht="44.25" customHeight="1">
      <c r="B280" s="28"/>
      <c r="C280" s="162" t="s">
        <v>601</v>
      </c>
      <c r="D280" s="162" t="s">
        <v>335</v>
      </c>
      <c r="E280" s="163" t="s">
        <v>855</v>
      </c>
      <c r="F280" s="164" t="s">
        <v>856</v>
      </c>
      <c r="G280" s="165" t="s">
        <v>338</v>
      </c>
      <c r="H280" s="166">
        <v>14</v>
      </c>
      <c r="I280" s="167"/>
      <c r="J280" s="168">
        <f>ROUND(I280*H280,2)</f>
        <v>0</v>
      </c>
      <c r="K280" s="169"/>
      <c r="L280" s="170"/>
      <c r="M280" s="171" t="s">
        <v>1</v>
      </c>
      <c r="N280" s="172" t="s">
        <v>38</v>
      </c>
      <c r="P280" s="155">
        <f>O280*H280</f>
        <v>0</v>
      </c>
      <c r="Q280" s="155">
        <v>5.0000000000000002E-5</v>
      </c>
      <c r="R280" s="155">
        <f>Q280*H280</f>
        <v>6.9999999999999999E-4</v>
      </c>
      <c r="S280" s="155">
        <v>0</v>
      </c>
      <c r="T280" s="156">
        <f>S280*H280</f>
        <v>0</v>
      </c>
      <c r="AR280" s="157" t="s">
        <v>373</v>
      </c>
      <c r="AT280" s="157" t="s">
        <v>335</v>
      </c>
      <c r="AU280" s="157" t="s">
        <v>272</v>
      </c>
      <c r="AY280" s="13" t="s">
        <v>271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3" t="s">
        <v>80</v>
      </c>
      <c r="BK280" s="158">
        <f>ROUND(I280*H280,2)</f>
        <v>0</v>
      </c>
      <c r="BL280" s="13" t="s">
        <v>348</v>
      </c>
      <c r="BM280" s="157" t="s">
        <v>857</v>
      </c>
    </row>
    <row r="281" spans="2:65" s="1" customFormat="1" ht="28.8">
      <c r="B281" s="28"/>
      <c r="D281" s="159" t="s">
        <v>280</v>
      </c>
      <c r="F281" s="160" t="s">
        <v>856</v>
      </c>
      <c r="I281" s="119"/>
      <c r="L281" s="28"/>
      <c r="M281" s="161"/>
      <c r="T281" s="52"/>
      <c r="AT281" s="13" t="s">
        <v>280</v>
      </c>
      <c r="AU281" s="13" t="s">
        <v>272</v>
      </c>
    </row>
    <row r="282" spans="2:65" s="1" customFormat="1" ht="16.5" customHeight="1">
      <c r="B282" s="28"/>
      <c r="C282" s="146" t="s">
        <v>605</v>
      </c>
      <c r="D282" s="146" t="s">
        <v>274</v>
      </c>
      <c r="E282" s="147" t="s">
        <v>858</v>
      </c>
      <c r="F282" s="148" t="s">
        <v>859</v>
      </c>
      <c r="G282" s="149" t="s">
        <v>338</v>
      </c>
      <c r="H282" s="150">
        <v>13</v>
      </c>
      <c r="I282" s="151"/>
      <c r="J282" s="152">
        <f>ROUND(I282*H282,2)</f>
        <v>0</v>
      </c>
      <c r="K282" s="153"/>
      <c r="L282" s="28"/>
      <c r="M282" s="154" t="s">
        <v>1</v>
      </c>
      <c r="N282" s="115" t="s">
        <v>38</v>
      </c>
      <c r="P282" s="155">
        <f>O282*H282</f>
        <v>0</v>
      </c>
      <c r="Q282" s="155">
        <v>0</v>
      </c>
      <c r="R282" s="155">
        <f>Q282*H282</f>
        <v>0</v>
      </c>
      <c r="S282" s="155">
        <v>0</v>
      </c>
      <c r="T282" s="156">
        <f>S282*H282</f>
        <v>0</v>
      </c>
      <c r="AR282" s="157" t="s">
        <v>348</v>
      </c>
      <c r="AT282" s="157" t="s">
        <v>274</v>
      </c>
      <c r="AU282" s="157" t="s">
        <v>272</v>
      </c>
      <c r="AY282" s="13" t="s">
        <v>271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3" t="s">
        <v>80</v>
      </c>
      <c r="BK282" s="158">
        <f>ROUND(I282*H282,2)</f>
        <v>0</v>
      </c>
      <c r="BL282" s="13" t="s">
        <v>348</v>
      </c>
      <c r="BM282" s="157" t="s">
        <v>860</v>
      </c>
    </row>
    <row r="283" spans="2:65" s="1" customFormat="1" ht="28.8">
      <c r="B283" s="28"/>
      <c r="D283" s="159" t="s">
        <v>280</v>
      </c>
      <c r="F283" s="160" t="s">
        <v>861</v>
      </c>
      <c r="I283" s="119"/>
      <c r="L283" s="28"/>
      <c r="M283" s="161"/>
      <c r="T283" s="52"/>
      <c r="AT283" s="13" t="s">
        <v>280</v>
      </c>
      <c r="AU283" s="13" t="s">
        <v>272</v>
      </c>
    </row>
    <row r="284" spans="2:65" s="1" customFormat="1" ht="21.75" customHeight="1">
      <c r="B284" s="28"/>
      <c r="C284" s="162" t="s">
        <v>607</v>
      </c>
      <c r="D284" s="162" t="s">
        <v>335</v>
      </c>
      <c r="E284" s="163" t="s">
        <v>862</v>
      </c>
      <c r="F284" s="164" t="s">
        <v>863</v>
      </c>
      <c r="G284" s="165" t="s">
        <v>338</v>
      </c>
      <c r="H284" s="166">
        <v>9</v>
      </c>
      <c r="I284" s="167"/>
      <c r="J284" s="168">
        <f>ROUND(I284*H284,2)</f>
        <v>0</v>
      </c>
      <c r="K284" s="169"/>
      <c r="L284" s="170"/>
      <c r="M284" s="171" t="s">
        <v>1</v>
      </c>
      <c r="N284" s="172" t="s">
        <v>38</v>
      </c>
      <c r="P284" s="155">
        <f>O284*H284</f>
        <v>0</v>
      </c>
      <c r="Q284" s="155">
        <v>4.0000000000000003E-5</v>
      </c>
      <c r="R284" s="155">
        <f>Q284*H284</f>
        <v>3.6000000000000002E-4</v>
      </c>
      <c r="S284" s="155">
        <v>0</v>
      </c>
      <c r="T284" s="156">
        <f>S284*H284</f>
        <v>0</v>
      </c>
      <c r="AR284" s="157" t="s">
        <v>373</v>
      </c>
      <c r="AT284" s="157" t="s">
        <v>335</v>
      </c>
      <c r="AU284" s="157" t="s">
        <v>272</v>
      </c>
      <c r="AY284" s="13" t="s">
        <v>271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3" t="s">
        <v>80</v>
      </c>
      <c r="BK284" s="158">
        <f>ROUND(I284*H284,2)</f>
        <v>0</v>
      </c>
      <c r="BL284" s="13" t="s">
        <v>348</v>
      </c>
      <c r="BM284" s="157" t="s">
        <v>864</v>
      </c>
    </row>
    <row r="285" spans="2:65" s="1" customFormat="1" ht="10.199999999999999">
      <c r="B285" s="28"/>
      <c r="D285" s="159" t="s">
        <v>280</v>
      </c>
      <c r="F285" s="160" t="s">
        <v>863</v>
      </c>
      <c r="I285" s="119"/>
      <c r="L285" s="28"/>
      <c r="M285" s="161"/>
      <c r="T285" s="52"/>
      <c r="AT285" s="13" t="s">
        <v>280</v>
      </c>
      <c r="AU285" s="13" t="s">
        <v>272</v>
      </c>
    </row>
    <row r="286" spans="2:65" s="1" customFormat="1" ht="24.15" customHeight="1">
      <c r="B286" s="28"/>
      <c r="C286" s="162" t="s">
        <v>611</v>
      </c>
      <c r="D286" s="162" t="s">
        <v>335</v>
      </c>
      <c r="E286" s="163" t="s">
        <v>865</v>
      </c>
      <c r="F286" s="164" t="s">
        <v>866</v>
      </c>
      <c r="G286" s="165" t="s">
        <v>338</v>
      </c>
      <c r="H286" s="166">
        <v>4</v>
      </c>
      <c r="I286" s="167"/>
      <c r="J286" s="168">
        <f>ROUND(I286*H286,2)</f>
        <v>0</v>
      </c>
      <c r="K286" s="169"/>
      <c r="L286" s="170"/>
      <c r="M286" s="171" t="s">
        <v>1</v>
      </c>
      <c r="N286" s="172" t="s">
        <v>38</v>
      </c>
      <c r="P286" s="155">
        <f>O286*H286</f>
        <v>0</v>
      </c>
      <c r="Q286" s="155">
        <v>5.0000000000000002E-5</v>
      </c>
      <c r="R286" s="155">
        <f>Q286*H286</f>
        <v>2.0000000000000001E-4</v>
      </c>
      <c r="S286" s="155">
        <v>0</v>
      </c>
      <c r="T286" s="156">
        <f>S286*H286</f>
        <v>0</v>
      </c>
      <c r="AR286" s="157" t="s">
        <v>373</v>
      </c>
      <c r="AT286" s="157" t="s">
        <v>335</v>
      </c>
      <c r="AU286" s="157" t="s">
        <v>272</v>
      </c>
      <c r="AY286" s="13" t="s">
        <v>271</v>
      </c>
      <c r="BE286" s="158">
        <f>IF(N286="základní",J286,0)</f>
        <v>0</v>
      </c>
      <c r="BF286" s="158">
        <f>IF(N286="snížená",J286,0)</f>
        <v>0</v>
      </c>
      <c r="BG286" s="158">
        <f>IF(N286="zákl. přenesená",J286,0)</f>
        <v>0</v>
      </c>
      <c r="BH286" s="158">
        <f>IF(N286="sníž. přenesená",J286,0)</f>
        <v>0</v>
      </c>
      <c r="BI286" s="158">
        <f>IF(N286="nulová",J286,0)</f>
        <v>0</v>
      </c>
      <c r="BJ286" s="13" t="s">
        <v>80</v>
      </c>
      <c r="BK286" s="158">
        <f>ROUND(I286*H286,2)</f>
        <v>0</v>
      </c>
      <c r="BL286" s="13" t="s">
        <v>348</v>
      </c>
      <c r="BM286" s="157" t="s">
        <v>867</v>
      </c>
    </row>
    <row r="287" spans="2:65" s="1" customFormat="1" ht="10.199999999999999">
      <c r="B287" s="28"/>
      <c r="D287" s="159" t="s">
        <v>280</v>
      </c>
      <c r="F287" s="160" t="s">
        <v>866</v>
      </c>
      <c r="I287" s="119"/>
      <c r="L287" s="28"/>
      <c r="M287" s="161"/>
      <c r="T287" s="52"/>
      <c r="AT287" s="13" t="s">
        <v>280</v>
      </c>
      <c r="AU287" s="13" t="s">
        <v>272</v>
      </c>
    </row>
    <row r="288" spans="2:65" s="1" customFormat="1" ht="16.5" customHeight="1">
      <c r="B288" s="28"/>
      <c r="C288" s="146" t="s">
        <v>615</v>
      </c>
      <c r="D288" s="146" t="s">
        <v>274</v>
      </c>
      <c r="E288" s="147" t="s">
        <v>868</v>
      </c>
      <c r="F288" s="148" t="s">
        <v>869</v>
      </c>
      <c r="G288" s="149" t="s">
        <v>338</v>
      </c>
      <c r="H288" s="150">
        <v>1</v>
      </c>
      <c r="I288" s="151"/>
      <c r="J288" s="152">
        <f>ROUND(I288*H288,2)</f>
        <v>0</v>
      </c>
      <c r="K288" s="153"/>
      <c r="L288" s="28"/>
      <c r="M288" s="154" t="s">
        <v>1</v>
      </c>
      <c r="N288" s="115" t="s">
        <v>38</v>
      </c>
      <c r="P288" s="155">
        <f>O288*H288</f>
        <v>0</v>
      </c>
      <c r="Q288" s="155">
        <v>0</v>
      </c>
      <c r="R288" s="155">
        <f>Q288*H288</f>
        <v>0</v>
      </c>
      <c r="S288" s="155">
        <v>0</v>
      </c>
      <c r="T288" s="156">
        <f>S288*H288</f>
        <v>0</v>
      </c>
      <c r="AR288" s="157" t="s">
        <v>348</v>
      </c>
      <c r="AT288" s="157" t="s">
        <v>274</v>
      </c>
      <c r="AU288" s="157" t="s">
        <v>272</v>
      </c>
      <c r="AY288" s="13" t="s">
        <v>271</v>
      </c>
      <c r="BE288" s="158">
        <f>IF(N288="základní",J288,0)</f>
        <v>0</v>
      </c>
      <c r="BF288" s="158">
        <f>IF(N288="snížená",J288,0)</f>
        <v>0</v>
      </c>
      <c r="BG288" s="158">
        <f>IF(N288="zákl. přenesená",J288,0)</f>
        <v>0</v>
      </c>
      <c r="BH288" s="158">
        <f>IF(N288="sníž. přenesená",J288,0)</f>
        <v>0</v>
      </c>
      <c r="BI288" s="158">
        <f>IF(N288="nulová",J288,0)</f>
        <v>0</v>
      </c>
      <c r="BJ288" s="13" t="s">
        <v>80</v>
      </c>
      <c r="BK288" s="158">
        <f>ROUND(I288*H288,2)</f>
        <v>0</v>
      </c>
      <c r="BL288" s="13" t="s">
        <v>348</v>
      </c>
      <c r="BM288" s="157" t="s">
        <v>870</v>
      </c>
    </row>
    <row r="289" spans="2:65" s="1" customFormat="1" ht="28.8">
      <c r="B289" s="28"/>
      <c r="D289" s="159" t="s">
        <v>280</v>
      </c>
      <c r="F289" s="160" t="s">
        <v>871</v>
      </c>
      <c r="I289" s="119"/>
      <c r="L289" s="28"/>
      <c r="M289" s="161"/>
      <c r="T289" s="52"/>
      <c r="AT289" s="13" t="s">
        <v>280</v>
      </c>
      <c r="AU289" s="13" t="s">
        <v>272</v>
      </c>
    </row>
    <row r="290" spans="2:65" s="1" customFormat="1" ht="24.15" customHeight="1">
      <c r="B290" s="28"/>
      <c r="C290" s="162" t="s">
        <v>622</v>
      </c>
      <c r="D290" s="162" t="s">
        <v>335</v>
      </c>
      <c r="E290" s="163" t="s">
        <v>872</v>
      </c>
      <c r="F290" s="164" t="s">
        <v>873</v>
      </c>
      <c r="G290" s="165" t="s">
        <v>338</v>
      </c>
      <c r="H290" s="166">
        <v>1</v>
      </c>
      <c r="I290" s="167"/>
      <c r="J290" s="168">
        <f>ROUND(I290*H290,2)</f>
        <v>0</v>
      </c>
      <c r="K290" s="169"/>
      <c r="L290" s="170"/>
      <c r="M290" s="171" t="s">
        <v>1</v>
      </c>
      <c r="N290" s="172" t="s">
        <v>38</v>
      </c>
      <c r="P290" s="155">
        <f>O290*H290</f>
        <v>0</v>
      </c>
      <c r="Q290" s="155">
        <v>2.3000000000000001E-4</v>
      </c>
      <c r="R290" s="155">
        <f>Q290*H290</f>
        <v>2.3000000000000001E-4</v>
      </c>
      <c r="S290" s="155">
        <v>0</v>
      </c>
      <c r="T290" s="156">
        <f>S290*H290</f>
        <v>0</v>
      </c>
      <c r="AR290" s="157" t="s">
        <v>373</v>
      </c>
      <c r="AT290" s="157" t="s">
        <v>335</v>
      </c>
      <c r="AU290" s="157" t="s">
        <v>272</v>
      </c>
      <c r="AY290" s="13" t="s">
        <v>271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3" t="s">
        <v>80</v>
      </c>
      <c r="BK290" s="158">
        <f>ROUND(I290*H290,2)</f>
        <v>0</v>
      </c>
      <c r="BL290" s="13" t="s">
        <v>348</v>
      </c>
      <c r="BM290" s="157" t="s">
        <v>874</v>
      </c>
    </row>
    <row r="291" spans="2:65" s="1" customFormat="1" ht="19.2">
      <c r="B291" s="28"/>
      <c r="D291" s="159" t="s">
        <v>280</v>
      </c>
      <c r="F291" s="160" t="s">
        <v>873</v>
      </c>
      <c r="I291" s="119"/>
      <c r="L291" s="28"/>
      <c r="M291" s="161"/>
      <c r="T291" s="52"/>
      <c r="AT291" s="13" t="s">
        <v>280</v>
      </c>
      <c r="AU291" s="13" t="s">
        <v>272</v>
      </c>
    </row>
    <row r="292" spans="2:65" s="1" customFormat="1" ht="24.15" customHeight="1">
      <c r="B292" s="28"/>
      <c r="C292" s="146" t="s">
        <v>875</v>
      </c>
      <c r="D292" s="146" t="s">
        <v>274</v>
      </c>
      <c r="E292" s="147" t="s">
        <v>1531</v>
      </c>
      <c r="F292" s="148" t="s">
        <v>1532</v>
      </c>
      <c r="G292" s="149" t="s">
        <v>338</v>
      </c>
      <c r="H292" s="150">
        <v>2</v>
      </c>
      <c r="I292" s="151"/>
      <c r="J292" s="152">
        <f>ROUND(I292*H292,2)</f>
        <v>0</v>
      </c>
      <c r="K292" s="153"/>
      <c r="L292" s="28"/>
      <c r="M292" s="154" t="s">
        <v>1</v>
      </c>
      <c r="N292" s="115" t="s">
        <v>38</v>
      </c>
      <c r="P292" s="155">
        <f>O292*H292</f>
        <v>0</v>
      </c>
      <c r="Q292" s="155">
        <v>0</v>
      </c>
      <c r="R292" s="155">
        <f>Q292*H292</f>
        <v>0</v>
      </c>
      <c r="S292" s="155">
        <v>0</v>
      </c>
      <c r="T292" s="156">
        <f>S292*H292</f>
        <v>0</v>
      </c>
      <c r="AR292" s="157" t="s">
        <v>348</v>
      </c>
      <c r="AT292" s="157" t="s">
        <v>274</v>
      </c>
      <c r="AU292" s="157" t="s">
        <v>272</v>
      </c>
      <c r="AY292" s="13" t="s">
        <v>271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3" t="s">
        <v>80</v>
      </c>
      <c r="BK292" s="158">
        <f>ROUND(I292*H292,2)</f>
        <v>0</v>
      </c>
      <c r="BL292" s="13" t="s">
        <v>348</v>
      </c>
      <c r="BM292" s="157" t="s">
        <v>1533</v>
      </c>
    </row>
    <row r="293" spans="2:65" s="1" customFormat="1" ht="38.4">
      <c r="B293" s="28"/>
      <c r="D293" s="159" t="s">
        <v>280</v>
      </c>
      <c r="F293" s="160" t="s">
        <v>1534</v>
      </c>
      <c r="I293" s="119"/>
      <c r="L293" s="28"/>
      <c r="M293" s="161"/>
      <c r="T293" s="52"/>
      <c r="AT293" s="13" t="s">
        <v>280</v>
      </c>
      <c r="AU293" s="13" t="s">
        <v>272</v>
      </c>
    </row>
    <row r="294" spans="2:65" s="1" customFormat="1" ht="24.15" customHeight="1">
      <c r="B294" s="28"/>
      <c r="C294" s="162" t="s">
        <v>879</v>
      </c>
      <c r="D294" s="162" t="s">
        <v>335</v>
      </c>
      <c r="E294" s="163" t="s">
        <v>1535</v>
      </c>
      <c r="F294" s="164" t="s">
        <v>1536</v>
      </c>
      <c r="G294" s="165" t="s">
        <v>338</v>
      </c>
      <c r="H294" s="166">
        <v>2</v>
      </c>
      <c r="I294" s="167"/>
      <c r="J294" s="168">
        <f>ROUND(I294*H294,2)</f>
        <v>0</v>
      </c>
      <c r="K294" s="169"/>
      <c r="L294" s="170"/>
      <c r="M294" s="171" t="s">
        <v>1</v>
      </c>
      <c r="N294" s="172" t="s">
        <v>38</v>
      </c>
      <c r="P294" s="155">
        <f>O294*H294</f>
        <v>0</v>
      </c>
      <c r="Q294" s="155">
        <v>5.0000000000000002E-5</v>
      </c>
      <c r="R294" s="155">
        <f>Q294*H294</f>
        <v>1E-4</v>
      </c>
      <c r="S294" s="155">
        <v>0</v>
      </c>
      <c r="T294" s="156">
        <f>S294*H294</f>
        <v>0</v>
      </c>
      <c r="AR294" s="157" t="s">
        <v>373</v>
      </c>
      <c r="AT294" s="157" t="s">
        <v>335</v>
      </c>
      <c r="AU294" s="157" t="s">
        <v>272</v>
      </c>
      <c r="AY294" s="13" t="s">
        <v>271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3" t="s">
        <v>80</v>
      </c>
      <c r="BK294" s="158">
        <f>ROUND(I294*H294,2)</f>
        <v>0</v>
      </c>
      <c r="BL294" s="13" t="s">
        <v>348</v>
      </c>
      <c r="BM294" s="157" t="s">
        <v>1537</v>
      </c>
    </row>
    <row r="295" spans="2:65" s="1" customFormat="1" ht="19.2">
      <c r="B295" s="28"/>
      <c r="D295" s="159" t="s">
        <v>280</v>
      </c>
      <c r="F295" s="160" t="s">
        <v>1536</v>
      </c>
      <c r="I295" s="119"/>
      <c r="L295" s="28"/>
      <c r="M295" s="161"/>
      <c r="T295" s="52"/>
      <c r="AT295" s="13" t="s">
        <v>280</v>
      </c>
      <c r="AU295" s="13" t="s">
        <v>272</v>
      </c>
    </row>
    <row r="296" spans="2:65" s="1" customFormat="1" ht="33" customHeight="1">
      <c r="B296" s="28"/>
      <c r="C296" s="146" t="s">
        <v>883</v>
      </c>
      <c r="D296" s="146" t="s">
        <v>274</v>
      </c>
      <c r="E296" s="147" t="s">
        <v>876</v>
      </c>
      <c r="F296" s="148" t="s">
        <v>877</v>
      </c>
      <c r="G296" s="149" t="s">
        <v>412</v>
      </c>
      <c r="H296" s="150">
        <v>4</v>
      </c>
      <c r="I296" s="151"/>
      <c r="J296" s="152">
        <f>ROUND(I296*H296,2)</f>
        <v>0</v>
      </c>
      <c r="K296" s="153"/>
      <c r="L296" s="28"/>
      <c r="M296" s="154" t="s">
        <v>1</v>
      </c>
      <c r="N296" s="115" t="s">
        <v>38</v>
      </c>
      <c r="P296" s="155">
        <f>O296*H296</f>
        <v>0</v>
      </c>
      <c r="Q296" s="155">
        <v>0</v>
      </c>
      <c r="R296" s="155">
        <f>Q296*H296</f>
        <v>0</v>
      </c>
      <c r="S296" s="155">
        <v>0</v>
      </c>
      <c r="T296" s="156">
        <f>S296*H296</f>
        <v>0</v>
      </c>
      <c r="AR296" s="157" t="s">
        <v>348</v>
      </c>
      <c r="AT296" s="157" t="s">
        <v>274</v>
      </c>
      <c r="AU296" s="157" t="s">
        <v>272</v>
      </c>
      <c r="AY296" s="13" t="s">
        <v>271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3" t="s">
        <v>80</v>
      </c>
      <c r="BK296" s="158">
        <f>ROUND(I296*H296,2)</f>
        <v>0</v>
      </c>
      <c r="BL296" s="13" t="s">
        <v>348</v>
      </c>
      <c r="BM296" s="157" t="s">
        <v>878</v>
      </c>
    </row>
    <row r="297" spans="2:65" s="1" customFormat="1" ht="19.2">
      <c r="B297" s="28"/>
      <c r="D297" s="159" t="s">
        <v>280</v>
      </c>
      <c r="F297" s="160" t="s">
        <v>877</v>
      </c>
      <c r="I297" s="119"/>
      <c r="L297" s="28"/>
      <c r="M297" s="161"/>
      <c r="T297" s="52"/>
      <c r="AT297" s="13" t="s">
        <v>280</v>
      </c>
      <c r="AU297" s="13" t="s">
        <v>272</v>
      </c>
    </row>
    <row r="298" spans="2:65" s="1" customFormat="1" ht="24.15" customHeight="1">
      <c r="B298" s="28"/>
      <c r="C298" s="162" t="s">
        <v>887</v>
      </c>
      <c r="D298" s="162" t="s">
        <v>335</v>
      </c>
      <c r="E298" s="163" t="s">
        <v>880</v>
      </c>
      <c r="F298" s="164" t="s">
        <v>881</v>
      </c>
      <c r="G298" s="165" t="s">
        <v>412</v>
      </c>
      <c r="H298" s="166">
        <v>4</v>
      </c>
      <c r="I298" s="167"/>
      <c r="J298" s="168">
        <f>ROUND(I298*H298,2)</f>
        <v>0</v>
      </c>
      <c r="K298" s="169"/>
      <c r="L298" s="170"/>
      <c r="M298" s="171" t="s">
        <v>1</v>
      </c>
      <c r="N298" s="172" t="s">
        <v>38</v>
      </c>
      <c r="P298" s="155">
        <f>O298*H298</f>
        <v>0</v>
      </c>
      <c r="Q298" s="155">
        <v>1.0000000000000001E-5</v>
      </c>
      <c r="R298" s="155">
        <f>Q298*H298</f>
        <v>4.0000000000000003E-5</v>
      </c>
      <c r="S298" s="155">
        <v>0</v>
      </c>
      <c r="T298" s="156">
        <f>S298*H298</f>
        <v>0</v>
      </c>
      <c r="AR298" s="157" t="s">
        <v>373</v>
      </c>
      <c r="AT298" s="157" t="s">
        <v>335</v>
      </c>
      <c r="AU298" s="157" t="s">
        <v>272</v>
      </c>
      <c r="AY298" s="13" t="s">
        <v>271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3" t="s">
        <v>80</v>
      </c>
      <c r="BK298" s="158">
        <f>ROUND(I298*H298,2)</f>
        <v>0</v>
      </c>
      <c r="BL298" s="13" t="s">
        <v>348</v>
      </c>
      <c r="BM298" s="157" t="s">
        <v>882</v>
      </c>
    </row>
    <row r="299" spans="2:65" s="1" customFormat="1" ht="19.2">
      <c r="B299" s="28"/>
      <c r="D299" s="159" t="s">
        <v>280</v>
      </c>
      <c r="F299" s="160" t="s">
        <v>881</v>
      </c>
      <c r="I299" s="119"/>
      <c r="L299" s="28"/>
      <c r="M299" s="161"/>
      <c r="T299" s="52"/>
      <c r="AT299" s="13" t="s">
        <v>280</v>
      </c>
      <c r="AU299" s="13" t="s">
        <v>272</v>
      </c>
    </row>
    <row r="300" spans="2:65" s="1" customFormat="1" ht="24.15" customHeight="1">
      <c r="B300" s="28"/>
      <c r="C300" s="162" t="s">
        <v>891</v>
      </c>
      <c r="D300" s="162" t="s">
        <v>335</v>
      </c>
      <c r="E300" s="163" t="s">
        <v>884</v>
      </c>
      <c r="F300" s="164" t="s">
        <v>885</v>
      </c>
      <c r="G300" s="165" t="s">
        <v>338</v>
      </c>
      <c r="H300" s="166">
        <v>1</v>
      </c>
      <c r="I300" s="167"/>
      <c r="J300" s="168">
        <f>ROUND(I300*H300,2)</f>
        <v>0</v>
      </c>
      <c r="K300" s="169"/>
      <c r="L300" s="170"/>
      <c r="M300" s="171" t="s">
        <v>1</v>
      </c>
      <c r="N300" s="172" t="s">
        <v>38</v>
      </c>
      <c r="P300" s="155">
        <f>O300*H300</f>
        <v>0</v>
      </c>
      <c r="Q300" s="155">
        <v>1.0000000000000001E-5</v>
      </c>
      <c r="R300" s="155">
        <f>Q300*H300</f>
        <v>1.0000000000000001E-5</v>
      </c>
      <c r="S300" s="155">
        <v>0</v>
      </c>
      <c r="T300" s="156">
        <f>S300*H300</f>
        <v>0</v>
      </c>
      <c r="AR300" s="157" t="s">
        <v>373</v>
      </c>
      <c r="AT300" s="157" t="s">
        <v>335</v>
      </c>
      <c r="AU300" s="157" t="s">
        <v>272</v>
      </c>
      <c r="AY300" s="13" t="s">
        <v>271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3" t="s">
        <v>80</v>
      </c>
      <c r="BK300" s="158">
        <f>ROUND(I300*H300,2)</f>
        <v>0</v>
      </c>
      <c r="BL300" s="13" t="s">
        <v>348</v>
      </c>
      <c r="BM300" s="157" t="s">
        <v>886</v>
      </c>
    </row>
    <row r="301" spans="2:65" s="1" customFormat="1" ht="19.2">
      <c r="B301" s="28"/>
      <c r="D301" s="159" t="s">
        <v>280</v>
      </c>
      <c r="F301" s="160" t="s">
        <v>885</v>
      </c>
      <c r="I301" s="119"/>
      <c r="L301" s="28"/>
      <c r="M301" s="161"/>
      <c r="T301" s="52"/>
      <c r="AT301" s="13" t="s">
        <v>280</v>
      </c>
      <c r="AU301" s="13" t="s">
        <v>272</v>
      </c>
    </row>
    <row r="302" spans="2:65" s="1" customFormat="1" ht="24.15" customHeight="1">
      <c r="B302" s="28"/>
      <c r="C302" s="162" t="s">
        <v>895</v>
      </c>
      <c r="D302" s="162" t="s">
        <v>335</v>
      </c>
      <c r="E302" s="163" t="s">
        <v>888</v>
      </c>
      <c r="F302" s="164" t="s">
        <v>889</v>
      </c>
      <c r="G302" s="165" t="s">
        <v>338</v>
      </c>
      <c r="H302" s="166">
        <v>1</v>
      </c>
      <c r="I302" s="167"/>
      <c r="J302" s="168">
        <f>ROUND(I302*H302,2)</f>
        <v>0</v>
      </c>
      <c r="K302" s="169"/>
      <c r="L302" s="170"/>
      <c r="M302" s="171" t="s">
        <v>1</v>
      </c>
      <c r="N302" s="172" t="s">
        <v>38</v>
      </c>
      <c r="P302" s="155">
        <f>O302*H302</f>
        <v>0</v>
      </c>
      <c r="Q302" s="155">
        <v>1.0000000000000001E-5</v>
      </c>
      <c r="R302" s="155">
        <f>Q302*H302</f>
        <v>1.0000000000000001E-5</v>
      </c>
      <c r="S302" s="155">
        <v>0</v>
      </c>
      <c r="T302" s="156">
        <f>S302*H302</f>
        <v>0</v>
      </c>
      <c r="AR302" s="157" t="s">
        <v>373</v>
      </c>
      <c r="AT302" s="157" t="s">
        <v>335</v>
      </c>
      <c r="AU302" s="157" t="s">
        <v>272</v>
      </c>
      <c r="AY302" s="13" t="s">
        <v>271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3" t="s">
        <v>80</v>
      </c>
      <c r="BK302" s="158">
        <f>ROUND(I302*H302,2)</f>
        <v>0</v>
      </c>
      <c r="BL302" s="13" t="s">
        <v>348</v>
      </c>
      <c r="BM302" s="157" t="s">
        <v>890</v>
      </c>
    </row>
    <row r="303" spans="2:65" s="1" customFormat="1" ht="19.2">
      <c r="B303" s="28"/>
      <c r="D303" s="159" t="s">
        <v>280</v>
      </c>
      <c r="F303" s="160" t="s">
        <v>889</v>
      </c>
      <c r="I303" s="119"/>
      <c r="L303" s="28"/>
      <c r="M303" s="161"/>
      <c r="T303" s="52"/>
      <c r="AT303" s="13" t="s">
        <v>280</v>
      </c>
      <c r="AU303" s="13" t="s">
        <v>272</v>
      </c>
    </row>
    <row r="304" spans="2:65" s="1" customFormat="1" ht="24.15" customHeight="1">
      <c r="B304" s="28"/>
      <c r="C304" s="162" t="s">
        <v>899</v>
      </c>
      <c r="D304" s="162" t="s">
        <v>335</v>
      </c>
      <c r="E304" s="163" t="s">
        <v>892</v>
      </c>
      <c r="F304" s="164" t="s">
        <v>893</v>
      </c>
      <c r="G304" s="165" t="s">
        <v>338</v>
      </c>
      <c r="H304" s="166">
        <v>2</v>
      </c>
      <c r="I304" s="167"/>
      <c r="J304" s="168">
        <f>ROUND(I304*H304,2)</f>
        <v>0</v>
      </c>
      <c r="K304" s="169"/>
      <c r="L304" s="170"/>
      <c r="M304" s="171" t="s">
        <v>1</v>
      </c>
      <c r="N304" s="172" t="s">
        <v>38</v>
      </c>
      <c r="P304" s="155">
        <f>O304*H304</f>
        <v>0</v>
      </c>
      <c r="Q304" s="155">
        <v>1.0000000000000001E-5</v>
      </c>
      <c r="R304" s="155">
        <f>Q304*H304</f>
        <v>2.0000000000000002E-5</v>
      </c>
      <c r="S304" s="155">
        <v>0</v>
      </c>
      <c r="T304" s="156">
        <f>S304*H304</f>
        <v>0</v>
      </c>
      <c r="AR304" s="157" t="s">
        <v>373</v>
      </c>
      <c r="AT304" s="157" t="s">
        <v>335</v>
      </c>
      <c r="AU304" s="157" t="s">
        <v>272</v>
      </c>
      <c r="AY304" s="13" t="s">
        <v>271</v>
      </c>
      <c r="BE304" s="158">
        <f>IF(N304="základní",J304,0)</f>
        <v>0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3" t="s">
        <v>80</v>
      </c>
      <c r="BK304" s="158">
        <f>ROUND(I304*H304,2)</f>
        <v>0</v>
      </c>
      <c r="BL304" s="13" t="s">
        <v>348</v>
      </c>
      <c r="BM304" s="157" t="s">
        <v>894</v>
      </c>
    </row>
    <row r="305" spans="2:65" s="1" customFormat="1" ht="19.2">
      <c r="B305" s="28"/>
      <c r="D305" s="159" t="s">
        <v>280</v>
      </c>
      <c r="F305" s="160" t="s">
        <v>893</v>
      </c>
      <c r="I305" s="119"/>
      <c r="L305" s="28"/>
      <c r="M305" s="161"/>
      <c r="T305" s="52"/>
      <c r="AT305" s="13" t="s">
        <v>280</v>
      </c>
      <c r="AU305" s="13" t="s">
        <v>272</v>
      </c>
    </row>
    <row r="306" spans="2:65" s="1" customFormat="1" ht="24.15" customHeight="1">
      <c r="B306" s="28"/>
      <c r="C306" s="162" t="s">
        <v>904</v>
      </c>
      <c r="D306" s="162" t="s">
        <v>335</v>
      </c>
      <c r="E306" s="163" t="s">
        <v>896</v>
      </c>
      <c r="F306" s="164" t="s">
        <v>897</v>
      </c>
      <c r="G306" s="165" t="s">
        <v>338</v>
      </c>
      <c r="H306" s="166">
        <v>4</v>
      </c>
      <c r="I306" s="167"/>
      <c r="J306" s="168">
        <f>ROUND(I306*H306,2)</f>
        <v>0</v>
      </c>
      <c r="K306" s="169"/>
      <c r="L306" s="170"/>
      <c r="M306" s="171" t="s">
        <v>1</v>
      </c>
      <c r="N306" s="172" t="s">
        <v>38</v>
      </c>
      <c r="P306" s="155">
        <f>O306*H306</f>
        <v>0</v>
      </c>
      <c r="Q306" s="155">
        <v>1.0000000000000001E-5</v>
      </c>
      <c r="R306" s="155">
        <f>Q306*H306</f>
        <v>4.0000000000000003E-5</v>
      </c>
      <c r="S306" s="155">
        <v>0</v>
      </c>
      <c r="T306" s="156">
        <f>S306*H306</f>
        <v>0</v>
      </c>
      <c r="AR306" s="157" t="s">
        <v>373</v>
      </c>
      <c r="AT306" s="157" t="s">
        <v>335</v>
      </c>
      <c r="AU306" s="157" t="s">
        <v>272</v>
      </c>
      <c r="AY306" s="13" t="s">
        <v>271</v>
      </c>
      <c r="BE306" s="158">
        <f>IF(N306="základní",J306,0)</f>
        <v>0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3" t="s">
        <v>80</v>
      </c>
      <c r="BK306" s="158">
        <f>ROUND(I306*H306,2)</f>
        <v>0</v>
      </c>
      <c r="BL306" s="13" t="s">
        <v>348</v>
      </c>
      <c r="BM306" s="157" t="s">
        <v>898</v>
      </c>
    </row>
    <row r="307" spans="2:65" s="1" customFormat="1" ht="19.2">
      <c r="B307" s="28"/>
      <c r="D307" s="159" t="s">
        <v>280</v>
      </c>
      <c r="F307" s="160" t="s">
        <v>897</v>
      </c>
      <c r="I307" s="119"/>
      <c r="L307" s="28"/>
      <c r="M307" s="161"/>
      <c r="T307" s="52"/>
      <c r="AT307" s="13" t="s">
        <v>280</v>
      </c>
      <c r="AU307" s="13" t="s">
        <v>272</v>
      </c>
    </row>
    <row r="308" spans="2:65" s="1" customFormat="1" ht="33" customHeight="1">
      <c r="B308" s="28"/>
      <c r="C308" s="146" t="s">
        <v>909</v>
      </c>
      <c r="D308" s="146" t="s">
        <v>274</v>
      </c>
      <c r="E308" s="147" t="s">
        <v>900</v>
      </c>
      <c r="F308" s="148" t="s">
        <v>901</v>
      </c>
      <c r="G308" s="149" t="s">
        <v>692</v>
      </c>
      <c r="H308" s="150">
        <v>1</v>
      </c>
      <c r="I308" s="151"/>
      <c r="J308" s="152">
        <f>ROUND(I308*H308,2)</f>
        <v>0</v>
      </c>
      <c r="K308" s="153"/>
      <c r="L308" s="28"/>
      <c r="M308" s="154" t="s">
        <v>1</v>
      </c>
      <c r="N308" s="115" t="s">
        <v>38</v>
      </c>
      <c r="P308" s="155">
        <f>O308*H308</f>
        <v>0</v>
      </c>
      <c r="Q308" s="155">
        <v>0</v>
      </c>
      <c r="R308" s="155">
        <f>Q308*H308</f>
        <v>0</v>
      </c>
      <c r="S308" s="155">
        <v>0</v>
      </c>
      <c r="T308" s="156">
        <f>S308*H308</f>
        <v>0</v>
      </c>
      <c r="AR308" s="157" t="s">
        <v>348</v>
      </c>
      <c r="AT308" s="157" t="s">
        <v>274</v>
      </c>
      <c r="AU308" s="157" t="s">
        <v>272</v>
      </c>
      <c r="AY308" s="13" t="s">
        <v>271</v>
      </c>
      <c r="BE308" s="158">
        <f>IF(N308="základní",J308,0)</f>
        <v>0</v>
      </c>
      <c r="BF308" s="158">
        <f>IF(N308="snížená",J308,0)</f>
        <v>0</v>
      </c>
      <c r="BG308" s="158">
        <f>IF(N308="zákl. přenesená",J308,0)</f>
        <v>0</v>
      </c>
      <c r="BH308" s="158">
        <f>IF(N308="sníž. přenesená",J308,0)</f>
        <v>0</v>
      </c>
      <c r="BI308" s="158">
        <f>IF(N308="nulová",J308,0)</f>
        <v>0</v>
      </c>
      <c r="BJ308" s="13" t="s">
        <v>80</v>
      </c>
      <c r="BK308" s="158">
        <f>ROUND(I308*H308,2)</f>
        <v>0</v>
      </c>
      <c r="BL308" s="13" t="s">
        <v>348</v>
      </c>
      <c r="BM308" s="157" t="s">
        <v>902</v>
      </c>
    </row>
    <row r="309" spans="2:65" s="1" customFormat="1" ht="38.4">
      <c r="B309" s="28"/>
      <c r="D309" s="159" t="s">
        <v>280</v>
      </c>
      <c r="F309" s="160" t="s">
        <v>903</v>
      </c>
      <c r="I309" s="119"/>
      <c r="L309" s="28"/>
      <c r="M309" s="161"/>
      <c r="T309" s="52"/>
      <c r="AT309" s="13" t="s">
        <v>280</v>
      </c>
      <c r="AU309" s="13" t="s">
        <v>272</v>
      </c>
    </row>
    <row r="310" spans="2:65" s="1" customFormat="1" ht="33" customHeight="1">
      <c r="B310" s="28"/>
      <c r="C310" s="146" t="s">
        <v>913</v>
      </c>
      <c r="D310" s="146" t="s">
        <v>274</v>
      </c>
      <c r="E310" s="147" t="s">
        <v>905</v>
      </c>
      <c r="F310" s="148" t="s">
        <v>906</v>
      </c>
      <c r="G310" s="149" t="s">
        <v>412</v>
      </c>
      <c r="H310" s="150">
        <v>300</v>
      </c>
      <c r="I310" s="151"/>
      <c r="J310" s="152">
        <f>ROUND(I310*H310,2)</f>
        <v>0</v>
      </c>
      <c r="K310" s="153"/>
      <c r="L310" s="28"/>
      <c r="M310" s="154" t="s">
        <v>1</v>
      </c>
      <c r="N310" s="115" t="s">
        <v>38</v>
      </c>
      <c r="P310" s="155">
        <f>O310*H310</f>
        <v>0</v>
      </c>
      <c r="Q310" s="155">
        <v>0</v>
      </c>
      <c r="R310" s="155">
        <f>Q310*H310</f>
        <v>0</v>
      </c>
      <c r="S310" s="155">
        <v>0</v>
      </c>
      <c r="T310" s="156">
        <f>S310*H310</f>
        <v>0</v>
      </c>
      <c r="AR310" s="157" t="s">
        <v>348</v>
      </c>
      <c r="AT310" s="157" t="s">
        <v>274</v>
      </c>
      <c r="AU310" s="157" t="s">
        <v>272</v>
      </c>
      <c r="AY310" s="13" t="s">
        <v>271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3" t="s">
        <v>80</v>
      </c>
      <c r="BK310" s="158">
        <f>ROUND(I310*H310,2)</f>
        <v>0</v>
      </c>
      <c r="BL310" s="13" t="s">
        <v>348</v>
      </c>
      <c r="BM310" s="157" t="s">
        <v>907</v>
      </c>
    </row>
    <row r="311" spans="2:65" s="1" customFormat="1" ht="48">
      <c r="B311" s="28"/>
      <c r="D311" s="159" t="s">
        <v>280</v>
      </c>
      <c r="F311" s="160" t="s">
        <v>908</v>
      </c>
      <c r="I311" s="119"/>
      <c r="L311" s="28"/>
      <c r="M311" s="161"/>
      <c r="T311" s="52"/>
      <c r="AT311" s="13" t="s">
        <v>280</v>
      </c>
      <c r="AU311" s="13" t="s">
        <v>272</v>
      </c>
    </row>
    <row r="312" spans="2:65" s="1" customFormat="1" ht="24.15" customHeight="1">
      <c r="B312" s="28"/>
      <c r="C312" s="162" t="s">
        <v>918</v>
      </c>
      <c r="D312" s="162" t="s">
        <v>335</v>
      </c>
      <c r="E312" s="163" t="s">
        <v>910</v>
      </c>
      <c r="F312" s="164" t="s">
        <v>911</v>
      </c>
      <c r="G312" s="165" t="s">
        <v>412</v>
      </c>
      <c r="H312" s="166">
        <v>300</v>
      </c>
      <c r="I312" s="167"/>
      <c r="J312" s="168">
        <f>ROUND(I312*H312,2)</f>
        <v>0</v>
      </c>
      <c r="K312" s="169"/>
      <c r="L312" s="170"/>
      <c r="M312" s="171" t="s">
        <v>1</v>
      </c>
      <c r="N312" s="172" t="s">
        <v>38</v>
      </c>
      <c r="P312" s="155">
        <f>O312*H312</f>
        <v>0</v>
      </c>
      <c r="Q312" s="155">
        <v>1.7000000000000001E-4</v>
      </c>
      <c r="R312" s="155">
        <f>Q312*H312</f>
        <v>5.1000000000000004E-2</v>
      </c>
      <c r="S312" s="155">
        <v>0</v>
      </c>
      <c r="T312" s="156">
        <f>S312*H312</f>
        <v>0</v>
      </c>
      <c r="AR312" s="157" t="s">
        <v>373</v>
      </c>
      <c r="AT312" s="157" t="s">
        <v>335</v>
      </c>
      <c r="AU312" s="157" t="s">
        <v>272</v>
      </c>
      <c r="AY312" s="13" t="s">
        <v>271</v>
      </c>
      <c r="BE312" s="158">
        <f>IF(N312="základní",J312,0)</f>
        <v>0</v>
      </c>
      <c r="BF312" s="158">
        <f>IF(N312="snížená",J312,0)</f>
        <v>0</v>
      </c>
      <c r="BG312" s="158">
        <f>IF(N312="zákl. přenesená",J312,0)</f>
        <v>0</v>
      </c>
      <c r="BH312" s="158">
        <f>IF(N312="sníž. přenesená",J312,0)</f>
        <v>0</v>
      </c>
      <c r="BI312" s="158">
        <f>IF(N312="nulová",J312,0)</f>
        <v>0</v>
      </c>
      <c r="BJ312" s="13" t="s">
        <v>80</v>
      </c>
      <c r="BK312" s="158">
        <f>ROUND(I312*H312,2)</f>
        <v>0</v>
      </c>
      <c r="BL312" s="13" t="s">
        <v>348</v>
      </c>
      <c r="BM312" s="157" t="s">
        <v>912</v>
      </c>
    </row>
    <row r="313" spans="2:65" s="1" customFormat="1" ht="19.2">
      <c r="B313" s="28"/>
      <c r="D313" s="159" t="s">
        <v>280</v>
      </c>
      <c r="F313" s="160" t="s">
        <v>911</v>
      </c>
      <c r="I313" s="119"/>
      <c r="L313" s="28"/>
      <c r="M313" s="161"/>
      <c r="T313" s="52"/>
      <c r="AT313" s="13" t="s">
        <v>280</v>
      </c>
      <c r="AU313" s="13" t="s">
        <v>272</v>
      </c>
    </row>
    <row r="314" spans="2:65" s="1" customFormat="1" ht="33" customHeight="1">
      <c r="B314" s="28"/>
      <c r="C314" s="146" t="s">
        <v>922</v>
      </c>
      <c r="D314" s="146" t="s">
        <v>274</v>
      </c>
      <c r="E314" s="147" t="s">
        <v>914</v>
      </c>
      <c r="F314" s="148" t="s">
        <v>915</v>
      </c>
      <c r="G314" s="149" t="s">
        <v>412</v>
      </c>
      <c r="H314" s="150">
        <v>50</v>
      </c>
      <c r="I314" s="151"/>
      <c r="J314" s="152">
        <f>ROUND(I314*H314,2)</f>
        <v>0</v>
      </c>
      <c r="K314" s="153"/>
      <c r="L314" s="28"/>
      <c r="M314" s="154" t="s">
        <v>1</v>
      </c>
      <c r="N314" s="115" t="s">
        <v>38</v>
      </c>
      <c r="P314" s="155">
        <f>O314*H314</f>
        <v>0</v>
      </c>
      <c r="Q314" s="155">
        <v>0</v>
      </c>
      <c r="R314" s="155">
        <f>Q314*H314</f>
        <v>0</v>
      </c>
      <c r="S314" s="155">
        <v>0</v>
      </c>
      <c r="T314" s="156">
        <f>S314*H314</f>
        <v>0</v>
      </c>
      <c r="AR314" s="157" t="s">
        <v>348</v>
      </c>
      <c r="AT314" s="157" t="s">
        <v>274</v>
      </c>
      <c r="AU314" s="157" t="s">
        <v>272</v>
      </c>
      <c r="AY314" s="13" t="s">
        <v>271</v>
      </c>
      <c r="BE314" s="158">
        <f>IF(N314="základní",J314,0)</f>
        <v>0</v>
      </c>
      <c r="BF314" s="158">
        <f>IF(N314="snížená",J314,0)</f>
        <v>0</v>
      </c>
      <c r="BG314" s="158">
        <f>IF(N314="zákl. přenesená",J314,0)</f>
        <v>0</v>
      </c>
      <c r="BH314" s="158">
        <f>IF(N314="sníž. přenesená",J314,0)</f>
        <v>0</v>
      </c>
      <c r="BI314" s="158">
        <f>IF(N314="nulová",J314,0)</f>
        <v>0</v>
      </c>
      <c r="BJ314" s="13" t="s">
        <v>80</v>
      </c>
      <c r="BK314" s="158">
        <f>ROUND(I314*H314,2)</f>
        <v>0</v>
      </c>
      <c r="BL314" s="13" t="s">
        <v>348</v>
      </c>
      <c r="BM314" s="157" t="s">
        <v>916</v>
      </c>
    </row>
    <row r="315" spans="2:65" s="1" customFormat="1" ht="28.8">
      <c r="B315" s="28"/>
      <c r="D315" s="159" t="s">
        <v>280</v>
      </c>
      <c r="F315" s="160" t="s">
        <v>917</v>
      </c>
      <c r="I315" s="119"/>
      <c r="L315" s="28"/>
      <c r="M315" s="161"/>
      <c r="T315" s="52"/>
      <c r="AT315" s="13" t="s">
        <v>280</v>
      </c>
      <c r="AU315" s="13" t="s">
        <v>272</v>
      </c>
    </row>
    <row r="316" spans="2:65" s="1" customFormat="1" ht="24.15" customHeight="1">
      <c r="B316" s="28"/>
      <c r="C316" s="162" t="s">
        <v>926</v>
      </c>
      <c r="D316" s="162" t="s">
        <v>335</v>
      </c>
      <c r="E316" s="163" t="s">
        <v>919</v>
      </c>
      <c r="F316" s="164" t="s">
        <v>920</v>
      </c>
      <c r="G316" s="165" t="s">
        <v>412</v>
      </c>
      <c r="H316" s="166">
        <v>50</v>
      </c>
      <c r="I316" s="167"/>
      <c r="J316" s="168">
        <f>ROUND(I316*H316,2)</f>
        <v>0</v>
      </c>
      <c r="K316" s="169"/>
      <c r="L316" s="170"/>
      <c r="M316" s="171" t="s">
        <v>1</v>
      </c>
      <c r="N316" s="172" t="s">
        <v>38</v>
      </c>
      <c r="P316" s="155">
        <f>O316*H316</f>
        <v>0</v>
      </c>
      <c r="Q316" s="155">
        <v>6.9999999999999994E-5</v>
      </c>
      <c r="R316" s="155">
        <f>Q316*H316</f>
        <v>3.4999999999999996E-3</v>
      </c>
      <c r="S316" s="155">
        <v>0</v>
      </c>
      <c r="T316" s="156">
        <f>S316*H316</f>
        <v>0</v>
      </c>
      <c r="AR316" s="157" t="s">
        <v>373</v>
      </c>
      <c r="AT316" s="157" t="s">
        <v>335</v>
      </c>
      <c r="AU316" s="157" t="s">
        <v>272</v>
      </c>
      <c r="AY316" s="13" t="s">
        <v>271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3" t="s">
        <v>80</v>
      </c>
      <c r="BK316" s="158">
        <f>ROUND(I316*H316,2)</f>
        <v>0</v>
      </c>
      <c r="BL316" s="13" t="s">
        <v>348</v>
      </c>
      <c r="BM316" s="157" t="s">
        <v>921</v>
      </c>
    </row>
    <row r="317" spans="2:65" s="1" customFormat="1" ht="19.2">
      <c r="B317" s="28"/>
      <c r="D317" s="159" t="s">
        <v>280</v>
      </c>
      <c r="F317" s="160" t="s">
        <v>920</v>
      </c>
      <c r="I317" s="119"/>
      <c r="L317" s="28"/>
      <c r="M317" s="161"/>
      <c r="T317" s="52"/>
      <c r="AT317" s="13" t="s">
        <v>280</v>
      </c>
      <c r="AU317" s="13" t="s">
        <v>272</v>
      </c>
    </row>
    <row r="318" spans="2:65" s="1" customFormat="1" ht="33" customHeight="1">
      <c r="B318" s="28"/>
      <c r="C318" s="146" t="s">
        <v>930</v>
      </c>
      <c r="D318" s="146" t="s">
        <v>274</v>
      </c>
      <c r="E318" s="147" t="s">
        <v>923</v>
      </c>
      <c r="F318" s="148" t="s">
        <v>924</v>
      </c>
      <c r="G318" s="149" t="s">
        <v>412</v>
      </c>
      <c r="H318" s="150">
        <v>42</v>
      </c>
      <c r="I318" s="151"/>
      <c r="J318" s="152">
        <f>ROUND(I318*H318,2)</f>
        <v>0</v>
      </c>
      <c r="K318" s="153"/>
      <c r="L318" s="28"/>
      <c r="M318" s="154" t="s">
        <v>1</v>
      </c>
      <c r="N318" s="115" t="s">
        <v>38</v>
      </c>
      <c r="P318" s="155">
        <f>O318*H318</f>
        <v>0</v>
      </c>
      <c r="Q318" s="155">
        <v>0</v>
      </c>
      <c r="R318" s="155">
        <f>Q318*H318</f>
        <v>0</v>
      </c>
      <c r="S318" s="155">
        <v>0</v>
      </c>
      <c r="T318" s="156">
        <f>S318*H318</f>
        <v>0</v>
      </c>
      <c r="AR318" s="157" t="s">
        <v>348</v>
      </c>
      <c r="AT318" s="157" t="s">
        <v>274</v>
      </c>
      <c r="AU318" s="157" t="s">
        <v>272</v>
      </c>
      <c r="AY318" s="13" t="s">
        <v>271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3" t="s">
        <v>80</v>
      </c>
      <c r="BK318" s="158">
        <f>ROUND(I318*H318,2)</f>
        <v>0</v>
      </c>
      <c r="BL318" s="13" t="s">
        <v>348</v>
      </c>
      <c r="BM318" s="157" t="s">
        <v>925</v>
      </c>
    </row>
    <row r="319" spans="2:65" s="1" customFormat="1" ht="19.2">
      <c r="B319" s="28"/>
      <c r="D319" s="159" t="s">
        <v>280</v>
      </c>
      <c r="F319" s="160" t="s">
        <v>924</v>
      </c>
      <c r="I319" s="119"/>
      <c r="L319" s="28"/>
      <c r="M319" s="161"/>
      <c r="T319" s="52"/>
      <c r="AT319" s="13" t="s">
        <v>280</v>
      </c>
      <c r="AU319" s="13" t="s">
        <v>272</v>
      </c>
    </row>
    <row r="320" spans="2:65" s="1" customFormat="1" ht="24.15" customHeight="1">
      <c r="B320" s="28"/>
      <c r="C320" s="162" t="s">
        <v>934</v>
      </c>
      <c r="D320" s="162" t="s">
        <v>335</v>
      </c>
      <c r="E320" s="163" t="s">
        <v>927</v>
      </c>
      <c r="F320" s="164" t="s">
        <v>928</v>
      </c>
      <c r="G320" s="165" t="s">
        <v>412</v>
      </c>
      <c r="H320" s="166">
        <v>30</v>
      </c>
      <c r="I320" s="167"/>
      <c r="J320" s="168">
        <f>ROUND(I320*H320,2)</f>
        <v>0</v>
      </c>
      <c r="K320" s="169"/>
      <c r="L320" s="170"/>
      <c r="M320" s="171" t="s">
        <v>1</v>
      </c>
      <c r="N320" s="172" t="s">
        <v>38</v>
      </c>
      <c r="P320" s="155">
        <f>O320*H320</f>
        <v>0</v>
      </c>
      <c r="Q320" s="155">
        <v>6.9999999999999994E-5</v>
      </c>
      <c r="R320" s="155">
        <f>Q320*H320</f>
        <v>2.0999999999999999E-3</v>
      </c>
      <c r="S320" s="155">
        <v>0</v>
      </c>
      <c r="T320" s="156">
        <f>S320*H320</f>
        <v>0</v>
      </c>
      <c r="AR320" s="157" t="s">
        <v>373</v>
      </c>
      <c r="AT320" s="157" t="s">
        <v>335</v>
      </c>
      <c r="AU320" s="157" t="s">
        <v>272</v>
      </c>
      <c r="AY320" s="13" t="s">
        <v>271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3" t="s">
        <v>80</v>
      </c>
      <c r="BK320" s="158">
        <f>ROUND(I320*H320,2)</f>
        <v>0</v>
      </c>
      <c r="BL320" s="13" t="s">
        <v>348</v>
      </c>
      <c r="BM320" s="157" t="s">
        <v>929</v>
      </c>
    </row>
    <row r="321" spans="2:65" s="1" customFormat="1" ht="10.199999999999999">
      <c r="B321" s="28"/>
      <c r="D321" s="159" t="s">
        <v>280</v>
      </c>
      <c r="F321" s="160" t="s">
        <v>928</v>
      </c>
      <c r="I321" s="119"/>
      <c r="L321" s="28"/>
      <c r="M321" s="161"/>
      <c r="T321" s="52"/>
      <c r="AT321" s="13" t="s">
        <v>280</v>
      </c>
      <c r="AU321" s="13" t="s">
        <v>272</v>
      </c>
    </row>
    <row r="322" spans="2:65" s="1" customFormat="1" ht="37.799999999999997" customHeight="1">
      <c r="B322" s="28"/>
      <c r="C322" s="162" t="s">
        <v>939</v>
      </c>
      <c r="D322" s="162" t="s">
        <v>335</v>
      </c>
      <c r="E322" s="163" t="s">
        <v>931</v>
      </c>
      <c r="F322" s="164" t="s">
        <v>932</v>
      </c>
      <c r="G322" s="165" t="s">
        <v>412</v>
      </c>
      <c r="H322" s="166">
        <v>12</v>
      </c>
      <c r="I322" s="167"/>
      <c r="J322" s="168">
        <f>ROUND(I322*H322,2)</f>
        <v>0</v>
      </c>
      <c r="K322" s="169"/>
      <c r="L322" s="170"/>
      <c r="M322" s="171" t="s">
        <v>1</v>
      </c>
      <c r="N322" s="172" t="s">
        <v>38</v>
      </c>
      <c r="P322" s="155">
        <f>O322*H322</f>
        <v>0</v>
      </c>
      <c r="Q322" s="155">
        <v>6.9999999999999994E-5</v>
      </c>
      <c r="R322" s="155">
        <f>Q322*H322</f>
        <v>8.3999999999999993E-4</v>
      </c>
      <c r="S322" s="155">
        <v>0</v>
      </c>
      <c r="T322" s="156">
        <f>S322*H322</f>
        <v>0</v>
      </c>
      <c r="AR322" s="157" t="s">
        <v>373</v>
      </c>
      <c r="AT322" s="157" t="s">
        <v>335</v>
      </c>
      <c r="AU322" s="157" t="s">
        <v>272</v>
      </c>
      <c r="AY322" s="13" t="s">
        <v>271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3" t="s">
        <v>80</v>
      </c>
      <c r="BK322" s="158">
        <f>ROUND(I322*H322,2)</f>
        <v>0</v>
      </c>
      <c r="BL322" s="13" t="s">
        <v>348</v>
      </c>
      <c r="BM322" s="157" t="s">
        <v>933</v>
      </c>
    </row>
    <row r="323" spans="2:65" s="1" customFormat="1" ht="28.8">
      <c r="B323" s="28"/>
      <c r="D323" s="159" t="s">
        <v>280</v>
      </c>
      <c r="F323" s="160" t="s">
        <v>932</v>
      </c>
      <c r="I323" s="119"/>
      <c r="L323" s="28"/>
      <c r="M323" s="161"/>
      <c r="T323" s="52"/>
      <c r="AT323" s="13" t="s">
        <v>280</v>
      </c>
      <c r="AU323" s="13" t="s">
        <v>272</v>
      </c>
    </row>
    <row r="324" spans="2:65" s="1" customFormat="1" ht="24.15" customHeight="1">
      <c r="B324" s="28"/>
      <c r="C324" s="146" t="s">
        <v>944</v>
      </c>
      <c r="D324" s="146" t="s">
        <v>274</v>
      </c>
      <c r="E324" s="147" t="s">
        <v>935</v>
      </c>
      <c r="F324" s="148" t="s">
        <v>936</v>
      </c>
      <c r="G324" s="149" t="s">
        <v>338</v>
      </c>
      <c r="H324" s="150">
        <v>1</v>
      </c>
      <c r="I324" s="151"/>
      <c r="J324" s="152">
        <f>ROUND(I324*H324,2)</f>
        <v>0</v>
      </c>
      <c r="K324" s="153"/>
      <c r="L324" s="28"/>
      <c r="M324" s="154" t="s">
        <v>1</v>
      </c>
      <c r="N324" s="115" t="s">
        <v>38</v>
      </c>
      <c r="P324" s="155">
        <f>O324*H324</f>
        <v>0</v>
      </c>
      <c r="Q324" s="155">
        <v>0</v>
      </c>
      <c r="R324" s="155">
        <f>Q324*H324</f>
        <v>0</v>
      </c>
      <c r="S324" s="155">
        <v>5.0000000000000002E-5</v>
      </c>
      <c r="T324" s="156">
        <f>S324*H324</f>
        <v>5.0000000000000002E-5</v>
      </c>
      <c r="AR324" s="157" t="s">
        <v>348</v>
      </c>
      <c r="AT324" s="157" t="s">
        <v>274</v>
      </c>
      <c r="AU324" s="157" t="s">
        <v>272</v>
      </c>
      <c r="AY324" s="13" t="s">
        <v>271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3" t="s">
        <v>80</v>
      </c>
      <c r="BK324" s="158">
        <f>ROUND(I324*H324,2)</f>
        <v>0</v>
      </c>
      <c r="BL324" s="13" t="s">
        <v>348</v>
      </c>
      <c r="BM324" s="157" t="s">
        <v>937</v>
      </c>
    </row>
    <row r="325" spans="2:65" s="1" customFormat="1" ht="76.8">
      <c r="B325" s="28"/>
      <c r="D325" s="159" t="s">
        <v>280</v>
      </c>
      <c r="F325" s="160" t="s">
        <v>938</v>
      </c>
      <c r="I325" s="119"/>
      <c r="L325" s="28"/>
      <c r="M325" s="161"/>
      <c r="T325" s="52"/>
      <c r="AT325" s="13" t="s">
        <v>280</v>
      </c>
      <c r="AU325" s="13" t="s">
        <v>272</v>
      </c>
    </row>
    <row r="326" spans="2:65" s="1" customFormat="1" ht="37.799999999999997" customHeight="1">
      <c r="B326" s="28"/>
      <c r="C326" s="146" t="s">
        <v>948</v>
      </c>
      <c r="D326" s="146" t="s">
        <v>274</v>
      </c>
      <c r="E326" s="147" t="s">
        <v>940</v>
      </c>
      <c r="F326" s="148" t="s">
        <v>941</v>
      </c>
      <c r="G326" s="149" t="s">
        <v>338</v>
      </c>
      <c r="H326" s="150">
        <v>1</v>
      </c>
      <c r="I326" s="151"/>
      <c r="J326" s="152">
        <f>ROUND(I326*H326,2)</f>
        <v>0</v>
      </c>
      <c r="K326" s="153"/>
      <c r="L326" s="28"/>
      <c r="M326" s="154" t="s">
        <v>1</v>
      </c>
      <c r="N326" s="115" t="s">
        <v>38</v>
      </c>
      <c r="P326" s="155">
        <f>O326*H326</f>
        <v>0</v>
      </c>
      <c r="Q326" s="155">
        <v>0</v>
      </c>
      <c r="R326" s="155">
        <f>Q326*H326</f>
        <v>0</v>
      </c>
      <c r="S326" s="155">
        <v>5.0000000000000002E-5</v>
      </c>
      <c r="T326" s="156">
        <f>S326*H326</f>
        <v>5.0000000000000002E-5</v>
      </c>
      <c r="AR326" s="157" t="s">
        <v>348</v>
      </c>
      <c r="AT326" s="157" t="s">
        <v>274</v>
      </c>
      <c r="AU326" s="157" t="s">
        <v>272</v>
      </c>
      <c r="AY326" s="13" t="s">
        <v>271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3" t="s">
        <v>80</v>
      </c>
      <c r="BK326" s="158">
        <f>ROUND(I326*H326,2)</f>
        <v>0</v>
      </c>
      <c r="BL326" s="13" t="s">
        <v>348</v>
      </c>
      <c r="BM326" s="157" t="s">
        <v>942</v>
      </c>
    </row>
    <row r="327" spans="2:65" s="1" customFormat="1" ht="86.4">
      <c r="B327" s="28"/>
      <c r="D327" s="159" t="s">
        <v>280</v>
      </c>
      <c r="F327" s="160" t="s">
        <v>943</v>
      </c>
      <c r="I327" s="119"/>
      <c r="L327" s="28"/>
      <c r="M327" s="161"/>
      <c r="T327" s="52"/>
      <c r="AT327" s="13" t="s">
        <v>280</v>
      </c>
      <c r="AU327" s="13" t="s">
        <v>272</v>
      </c>
    </row>
    <row r="328" spans="2:65" s="1" customFormat="1" ht="21.75" customHeight="1">
      <c r="B328" s="28"/>
      <c r="C328" s="146" t="s">
        <v>952</v>
      </c>
      <c r="D328" s="146" t="s">
        <v>274</v>
      </c>
      <c r="E328" s="147" t="s">
        <v>945</v>
      </c>
      <c r="F328" s="148" t="s">
        <v>946</v>
      </c>
      <c r="G328" s="149" t="s">
        <v>338</v>
      </c>
      <c r="H328" s="150">
        <v>1</v>
      </c>
      <c r="I328" s="151"/>
      <c r="J328" s="152">
        <f>ROUND(I328*H328,2)</f>
        <v>0</v>
      </c>
      <c r="K328" s="153"/>
      <c r="L328" s="28"/>
      <c r="M328" s="154" t="s">
        <v>1</v>
      </c>
      <c r="N328" s="115" t="s">
        <v>38</v>
      </c>
      <c r="P328" s="155">
        <f>O328*H328</f>
        <v>0</v>
      </c>
      <c r="Q328" s="155">
        <v>0</v>
      </c>
      <c r="R328" s="155">
        <f>Q328*H328</f>
        <v>0</v>
      </c>
      <c r="S328" s="155">
        <v>5.0000000000000002E-5</v>
      </c>
      <c r="T328" s="156">
        <f>S328*H328</f>
        <v>5.0000000000000002E-5</v>
      </c>
      <c r="AR328" s="157" t="s">
        <v>348</v>
      </c>
      <c r="AT328" s="157" t="s">
        <v>274</v>
      </c>
      <c r="AU328" s="157" t="s">
        <v>272</v>
      </c>
      <c r="AY328" s="13" t="s">
        <v>271</v>
      </c>
      <c r="BE328" s="158">
        <f>IF(N328="základní",J328,0)</f>
        <v>0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3" t="s">
        <v>80</v>
      </c>
      <c r="BK328" s="158">
        <f>ROUND(I328*H328,2)</f>
        <v>0</v>
      </c>
      <c r="BL328" s="13" t="s">
        <v>348</v>
      </c>
      <c r="BM328" s="157" t="s">
        <v>947</v>
      </c>
    </row>
    <row r="329" spans="2:65" s="1" customFormat="1" ht="10.199999999999999">
      <c r="B329" s="28"/>
      <c r="D329" s="159" t="s">
        <v>280</v>
      </c>
      <c r="F329" s="160" t="s">
        <v>946</v>
      </c>
      <c r="I329" s="119"/>
      <c r="L329" s="28"/>
      <c r="M329" s="161"/>
      <c r="T329" s="52"/>
      <c r="AT329" s="13" t="s">
        <v>280</v>
      </c>
      <c r="AU329" s="13" t="s">
        <v>272</v>
      </c>
    </row>
    <row r="330" spans="2:65" s="1" customFormat="1" ht="16.5" customHeight="1">
      <c r="B330" s="28"/>
      <c r="C330" s="162" t="s">
        <v>957</v>
      </c>
      <c r="D330" s="162" t="s">
        <v>335</v>
      </c>
      <c r="E330" s="163" t="s">
        <v>949</v>
      </c>
      <c r="F330" s="164" t="s">
        <v>950</v>
      </c>
      <c r="G330" s="165" t="s">
        <v>412</v>
      </c>
      <c r="H330" s="166">
        <v>1</v>
      </c>
      <c r="I330" s="167"/>
      <c r="J330" s="168">
        <f>ROUND(I330*H330,2)</f>
        <v>0</v>
      </c>
      <c r="K330" s="169"/>
      <c r="L330" s="170"/>
      <c r="M330" s="171" t="s">
        <v>1</v>
      </c>
      <c r="N330" s="172" t="s">
        <v>38</v>
      </c>
      <c r="P330" s="155">
        <f>O330*H330</f>
        <v>0</v>
      </c>
      <c r="Q330" s="155">
        <v>6.9999999999999994E-5</v>
      </c>
      <c r="R330" s="155">
        <f>Q330*H330</f>
        <v>6.9999999999999994E-5</v>
      </c>
      <c r="S330" s="155">
        <v>0</v>
      </c>
      <c r="T330" s="156">
        <f>S330*H330</f>
        <v>0</v>
      </c>
      <c r="AR330" s="157" t="s">
        <v>373</v>
      </c>
      <c r="AT330" s="157" t="s">
        <v>335</v>
      </c>
      <c r="AU330" s="157" t="s">
        <v>272</v>
      </c>
      <c r="AY330" s="13" t="s">
        <v>271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3" t="s">
        <v>80</v>
      </c>
      <c r="BK330" s="158">
        <f>ROUND(I330*H330,2)</f>
        <v>0</v>
      </c>
      <c r="BL330" s="13" t="s">
        <v>348</v>
      </c>
      <c r="BM330" s="157" t="s">
        <v>951</v>
      </c>
    </row>
    <row r="331" spans="2:65" s="1" customFormat="1" ht="10.199999999999999">
      <c r="B331" s="28"/>
      <c r="D331" s="159" t="s">
        <v>280</v>
      </c>
      <c r="F331" s="160" t="s">
        <v>950</v>
      </c>
      <c r="I331" s="119"/>
      <c r="L331" s="28"/>
      <c r="M331" s="161"/>
      <c r="T331" s="52"/>
      <c r="AT331" s="13" t="s">
        <v>280</v>
      </c>
      <c r="AU331" s="13" t="s">
        <v>272</v>
      </c>
    </row>
    <row r="332" spans="2:65" s="1" customFormat="1" ht="24.15" customHeight="1">
      <c r="B332" s="28"/>
      <c r="C332" s="146" t="s">
        <v>961</v>
      </c>
      <c r="D332" s="146" t="s">
        <v>274</v>
      </c>
      <c r="E332" s="147" t="s">
        <v>953</v>
      </c>
      <c r="F332" s="148" t="s">
        <v>954</v>
      </c>
      <c r="G332" s="149" t="s">
        <v>338</v>
      </c>
      <c r="H332" s="150">
        <v>20</v>
      </c>
      <c r="I332" s="151"/>
      <c r="J332" s="152">
        <f>ROUND(I332*H332,2)</f>
        <v>0</v>
      </c>
      <c r="K332" s="153"/>
      <c r="L332" s="28"/>
      <c r="M332" s="154" t="s">
        <v>1</v>
      </c>
      <c r="N332" s="115" t="s">
        <v>38</v>
      </c>
      <c r="P332" s="155">
        <f>O332*H332</f>
        <v>0</v>
      </c>
      <c r="Q332" s="155">
        <v>0</v>
      </c>
      <c r="R332" s="155">
        <f>Q332*H332</f>
        <v>0</v>
      </c>
      <c r="S332" s="155">
        <v>0</v>
      </c>
      <c r="T332" s="156">
        <f>S332*H332</f>
        <v>0</v>
      </c>
      <c r="AR332" s="157" t="s">
        <v>348</v>
      </c>
      <c r="AT332" s="157" t="s">
        <v>274</v>
      </c>
      <c r="AU332" s="157" t="s">
        <v>272</v>
      </c>
      <c r="AY332" s="13" t="s">
        <v>271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3" t="s">
        <v>80</v>
      </c>
      <c r="BK332" s="158">
        <f>ROUND(I332*H332,2)</f>
        <v>0</v>
      </c>
      <c r="BL332" s="13" t="s">
        <v>348</v>
      </c>
      <c r="BM332" s="157" t="s">
        <v>955</v>
      </c>
    </row>
    <row r="333" spans="2:65" s="1" customFormat="1" ht="19.2">
      <c r="B333" s="28"/>
      <c r="D333" s="159" t="s">
        <v>280</v>
      </c>
      <c r="F333" s="160" t="s">
        <v>956</v>
      </c>
      <c r="I333" s="119"/>
      <c r="L333" s="28"/>
      <c r="M333" s="161"/>
      <c r="T333" s="52"/>
      <c r="AT333" s="13" t="s">
        <v>280</v>
      </c>
      <c r="AU333" s="13" t="s">
        <v>272</v>
      </c>
    </row>
    <row r="334" spans="2:65" s="1" customFormat="1" ht="16.5" customHeight="1">
      <c r="B334" s="28"/>
      <c r="C334" s="162" t="s">
        <v>966</v>
      </c>
      <c r="D334" s="162" t="s">
        <v>335</v>
      </c>
      <c r="E334" s="163" t="s">
        <v>958</v>
      </c>
      <c r="F334" s="164" t="s">
        <v>959</v>
      </c>
      <c r="G334" s="165" t="s">
        <v>338</v>
      </c>
      <c r="H334" s="166">
        <v>20</v>
      </c>
      <c r="I334" s="167"/>
      <c r="J334" s="168">
        <f>ROUND(I334*H334,2)</f>
        <v>0</v>
      </c>
      <c r="K334" s="169"/>
      <c r="L334" s="170"/>
      <c r="M334" s="171" t="s">
        <v>1</v>
      </c>
      <c r="N334" s="172" t="s">
        <v>38</v>
      </c>
      <c r="P334" s="155">
        <f>O334*H334</f>
        <v>0</v>
      </c>
      <c r="Q334" s="155">
        <v>9.0000000000000006E-5</v>
      </c>
      <c r="R334" s="155">
        <f>Q334*H334</f>
        <v>1.8000000000000002E-3</v>
      </c>
      <c r="S334" s="155">
        <v>0</v>
      </c>
      <c r="T334" s="156">
        <f>S334*H334</f>
        <v>0</v>
      </c>
      <c r="AR334" s="157" t="s">
        <v>373</v>
      </c>
      <c r="AT334" s="157" t="s">
        <v>335</v>
      </c>
      <c r="AU334" s="157" t="s">
        <v>272</v>
      </c>
      <c r="AY334" s="13" t="s">
        <v>271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3" t="s">
        <v>80</v>
      </c>
      <c r="BK334" s="158">
        <f>ROUND(I334*H334,2)</f>
        <v>0</v>
      </c>
      <c r="BL334" s="13" t="s">
        <v>348</v>
      </c>
      <c r="BM334" s="157" t="s">
        <v>960</v>
      </c>
    </row>
    <row r="335" spans="2:65" s="1" customFormat="1" ht="10.199999999999999">
      <c r="B335" s="28"/>
      <c r="D335" s="159" t="s">
        <v>280</v>
      </c>
      <c r="F335" s="160" t="s">
        <v>959</v>
      </c>
      <c r="I335" s="119"/>
      <c r="L335" s="28"/>
      <c r="M335" s="161"/>
      <c r="T335" s="52"/>
      <c r="AT335" s="13" t="s">
        <v>280</v>
      </c>
      <c r="AU335" s="13" t="s">
        <v>272</v>
      </c>
    </row>
    <row r="336" spans="2:65" s="1" customFormat="1" ht="21.75" customHeight="1">
      <c r="B336" s="28"/>
      <c r="C336" s="146" t="s">
        <v>973</v>
      </c>
      <c r="D336" s="146" t="s">
        <v>274</v>
      </c>
      <c r="E336" s="147" t="s">
        <v>962</v>
      </c>
      <c r="F336" s="148" t="s">
        <v>963</v>
      </c>
      <c r="G336" s="149" t="s">
        <v>338</v>
      </c>
      <c r="H336" s="150">
        <v>1</v>
      </c>
      <c r="I336" s="151"/>
      <c r="J336" s="152">
        <f>ROUND(I336*H336,2)</f>
        <v>0</v>
      </c>
      <c r="K336" s="153"/>
      <c r="L336" s="28"/>
      <c r="M336" s="154" t="s">
        <v>1</v>
      </c>
      <c r="N336" s="115" t="s">
        <v>38</v>
      </c>
      <c r="P336" s="155">
        <f>O336*H336</f>
        <v>0</v>
      </c>
      <c r="Q336" s="155">
        <v>0</v>
      </c>
      <c r="R336" s="155">
        <f>Q336*H336</f>
        <v>0</v>
      </c>
      <c r="S336" s="155">
        <v>0</v>
      </c>
      <c r="T336" s="156">
        <f>S336*H336</f>
        <v>0</v>
      </c>
      <c r="AR336" s="157" t="s">
        <v>348</v>
      </c>
      <c r="AT336" s="157" t="s">
        <v>274</v>
      </c>
      <c r="AU336" s="157" t="s">
        <v>272</v>
      </c>
      <c r="AY336" s="13" t="s">
        <v>271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3" t="s">
        <v>80</v>
      </c>
      <c r="BK336" s="158">
        <f>ROUND(I336*H336,2)</f>
        <v>0</v>
      </c>
      <c r="BL336" s="13" t="s">
        <v>348</v>
      </c>
      <c r="BM336" s="157" t="s">
        <v>964</v>
      </c>
    </row>
    <row r="337" spans="2:65" s="1" customFormat="1" ht="19.2">
      <c r="B337" s="28"/>
      <c r="D337" s="159" t="s">
        <v>280</v>
      </c>
      <c r="F337" s="160" t="s">
        <v>965</v>
      </c>
      <c r="I337" s="119"/>
      <c r="L337" s="28"/>
      <c r="M337" s="161"/>
      <c r="T337" s="52"/>
      <c r="AT337" s="13" t="s">
        <v>280</v>
      </c>
      <c r="AU337" s="13" t="s">
        <v>272</v>
      </c>
    </row>
    <row r="338" spans="2:65" s="1" customFormat="1" ht="16.5" customHeight="1">
      <c r="B338" s="28"/>
      <c r="C338" s="146" t="s">
        <v>978</v>
      </c>
      <c r="D338" s="146" t="s">
        <v>274</v>
      </c>
      <c r="E338" s="147" t="s">
        <v>967</v>
      </c>
      <c r="F338" s="148" t="s">
        <v>968</v>
      </c>
      <c r="G338" s="149" t="s">
        <v>969</v>
      </c>
      <c r="H338" s="150">
        <v>1</v>
      </c>
      <c r="I338" s="151"/>
      <c r="J338" s="152">
        <f>ROUND(I338*H338,2)</f>
        <v>0</v>
      </c>
      <c r="K338" s="153"/>
      <c r="L338" s="28"/>
      <c r="M338" s="154" t="s">
        <v>1</v>
      </c>
      <c r="N338" s="115" t="s">
        <v>38</v>
      </c>
      <c r="P338" s="155">
        <f>O338*H338</f>
        <v>0</v>
      </c>
      <c r="Q338" s="155">
        <v>0</v>
      </c>
      <c r="R338" s="155">
        <f>Q338*H338</f>
        <v>0</v>
      </c>
      <c r="S338" s="155">
        <v>0</v>
      </c>
      <c r="T338" s="156">
        <f>S338*H338</f>
        <v>0</v>
      </c>
      <c r="AR338" s="157" t="s">
        <v>348</v>
      </c>
      <c r="AT338" s="157" t="s">
        <v>274</v>
      </c>
      <c r="AU338" s="157" t="s">
        <v>272</v>
      </c>
      <c r="AY338" s="13" t="s">
        <v>271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3" t="s">
        <v>80</v>
      </c>
      <c r="BK338" s="158">
        <f>ROUND(I338*H338,2)</f>
        <v>0</v>
      </c>
      <c r="BL338" s="13" t="s">
        <v>348</v>
      </c>
      <c r="BM338" s="157" t="s">
        <v>970</v>
      </c>
    </row>
    <row r="339" spans="2:65" s="1" customFormat="1" ht="10.199999999999999">
      <c r="B339" s="28"/>
      <c r="D339" s="159" t="s">
        <v>280</v>
      </c>
      <c r="F339" s="160" t="s">
        <v>968</v>
      </c>
      <c r="I339" s="119"/>
      <c r="L339" s="28"/>
      <c r="M339" s="161"/>
      <c r="T339" s="52"/>
      <c r="AT339" s="13" t="s">
        <v>280</v>
      </c>
      <c r="AU339" s="13" t="s">
        <v>272</v>
      </c>
    </row>
    <row r="340" spans="2:65" s="11" customFormat="1" ht="20.85" customHeight="1">
      <c r="B340" s="134"/>
      <c r="D340" s="135" t="s">
        <v>72</v>
      </c>
      <c r="E340" s="144" t="s">
        <v>971</v>
      </c>
      <c r="F340" s="144" t="s">
        <v>972</v>
      </c>
      <c r="I340" s="137"/>
      <c r="J340" s="145">
        <f>BK340</f>
        <v>0</v>
      </c>
      <c r="L340" s="134"/>
      <c r="M340" s="139"/>
      <c r="P340" s="140">
        <f>SUM(P341:P382)</f>
        <v>0</v>
      </c>
      <c r="R340" s="140">
        <f>SUM(R341:R382)</f>
        <v>3.2869999999999996E-2</v>
      </c>
      <c r="T340" s="141">
        <f>SUM(T341:T382)</f>
        <v>0</v>
      </c>
      <c r="AR340" s="135" t="s">
        <v>82</v>
      </c>
      <c r="AT340" s="142" t="s">
        <v>72</v>
      </c>
      <c r="AU340" s="142" t="s">
        <v>82</v>
      </c>
      <c r="AY340" s="135" t="s">
        <v>271</v>
      </c>
      <c r="BK340" s="143">
        <f>SUM(BK341:BK382)</f>
        <v>0</v>
      </c>
    </row>
    <row r="341" spans="2:65" s="1" customFormat="1" ht="33" customHeight="1">
      <c r="B341" s="28"/>
      <c r="C341" s="146" t="s">
        <v>982</v>
      </c>
      <c r="D341" s="146" t="s">
        <v>274</v>
      </c>
      <c r="E341" s="147" t="s">
        <v>974</v>
      </c>
      <c r="F341" s="148" t="s">
        <v>975</v>
      </c>
      <c r="G341" s="149" t="s">
        <v>412</v>
      </c>
      <c r="H341" s="150">
        <v>40</v>
      </c>
      <c r="I341" s="151"/>
      <c r="J341" s="152">
        <f>ROUND(I341*H341,2)</f>
        <v>0</v>
      </c>
      <c r="K341" s="153"/>
      <c r="L341" s="28"/>
      <c r="M341" s="154" t="s">
        <v>1</v>
      </c>
      <c r="N341" s="115" t="s">
        <v>38</v>
      </c>
      <c r="P341" s="155">
        <f>O341*H341</f>
        <v>0</v>
      </c>
      <c r="Q341" s="155">
        <v>0</v>
      </c>
      <c r="R341" s="155">
        <f>Q341*H341</f>
        <v>0</v>
      </c>
      <c r="S341" s="155">
        <v>0</v>
      </c>
      <c r="T341" s="156">
        <f>S341*H341</f>
        <v>0</v>
      </c>
      <c r="AR341" s="157" t="s">
        <v>348</v>
      </c>
      <c r="AT341" s="157" t="s">
        <v>274</v>
      </c>
      <c r="AU341" s="157" t="s">
        <v>272</v>
      </c>
      <c r="AY341" s="13" t="s">
        <v>271</v>
      </c>
      <c r="BE341" s="158">
        <f>IF(N341="základní",J341,0)</f>
        <v>0</v>
      </c>
      <c r="BF341" s="158">
        <f>IF(N341="snížená",J341,0)</f>
        <v>0</v>
      </c>
      <c r="BG341" s="158">
        <f>IF(N341="zákl. přenesená",J341,0)</f>
        <v>0</v>
      </c>
      <c r="BH341" s="158">
        <f>IF(N341="sníž. přenesená",J341,0)</f>
        <v>0</v>
      </c>
      <c r="BI341" s="158">
        <f>IF(N341="nulová",J341,0)</f>
        <v>0</v>
      </c>
      <c r="BJ341" s="13" t="s">
        <v>80</v>
      </c>
      <c r="BK341" s="158">
        <f>ROUND(I341*H341,2)</f>
        <v>0</v>
      </c>
      <c r="BL341" s="13" t="s">
        <v>348</v>
      </c>
      <c r="BM341" s="157" t="s">
        <v>976</v>
      </c>
    </row>
    <row r="342" spans="2:65" s="1" customFormat="1" ht="38.4">
      <c r="B342" s="28"/>
      <c r="D342" s="159" t="s">
        <v>280</v>
      </c>
      <c r="F342" s="160" t="s">
        <v>977</v>
      </c>
      <c r="I342" s="119"/>
      <c r="L342" s="28"/>
      <c r="M342" s="161"/>
      <c r="T342" s="52"/>
      <c r="AT342" s="13" t="s">
        <v>280</v>
      </c>
      <c r="AU342" s="13" t="s">
        <v>272</v>
      </c>
    </row>
    <row r="343" spans="2:65" s="1" customFormat="1" ht="33" customHeight="1">
      <c r="B343" s="28"/>
      <c r="C343" s="162" t="s">
        <v>987</v>
      </c>
      <c r="D343" s="162" t="s">
        <v>335</v>
      </c>
      <c r="E343" s="163" t="s">
        <v>979</v>
      </c>
      <c r="F343" s="164" t="s">
        <v>980</v>
      </c>
      <c r="G343" s="165" t="s">
        <v>412</v>
      </c>
      <c r="H343" s="166">
        <v>40</v>
      </c>
      <c r="I343" s="167"/>
      <c r="J343" s="168">
        <f>ROUND(I343*H343,2)</f>
        <v>0</v>
      </c>
      <c r="K343" s="169"/>
      <c r="L343" s="170"/>
      <c r="M343" s="171" t="s">
        <v>1</v>
      </c>
      <c r="N343" s="172" t="s">
        <v>38</v>
      </c>
      <c r="P343" s="155">
        <f>O343*H343</f>
        <v>0</v>
      </c>
      <c r="Q343" s="155">
        <v>5.2999999999999998E-4</v>
      </c>
      <c r="R343" s="155">
        <f>Q343*H343</f>
        <v>2.12E-2</v>
      </c>
      <c r="S343" s="155">
        <v>0</v>
      </c>
      <c r="T343" s="156">
        <f>S343*H343</f>
        <v>0</v>
      </c>
      <c r="AR343" s="157" t="s">
        <v>373</v>
      </c>
      <c r="AT343" s="157" t="s">
        <v>335</v>
      </c>
      <c r="AU343" s="157" t="s">
        <v>272</v>
      </c>
      <c r="AY343" s="13" t="s">
        <v>271</v>
      </c>
      <c r="BE343" s="158">
        <f>IF(N343="základní",J343,0)</f>
        <v>0</v>
      </c>
      <c r="BF343" s="158">
        <f>IF(N343="snížená",J343,0)</f>
        <v>0</v>
      </c>
      <c r="BG343" s="158">
        <f>IF(N343="zákl. přenesená",J343,0)</f>
        <v>0</v>
      </c>
      <c r="BH343" s="158">
        <f>IF(N343="sníž. přenesená",J343,0)</f>
        <v>0</v>
      </c>
      <c r="BI343" s="158">
        <f>IF(N343="nulová",J343,0)</f>
        <v>0</v>
      </c>
      <c r="BJ343" s="13" t="s">
        <v>80</v>
      </c>
      <c r="BK343" s="158">
        <f>ROUND(I343*H343,2)</f>
        <v>0</v>
      </c>
      <c r="BL343" s="13" t="s">
        <v>348</v>
      </c>
      <c r="BM343" s="157" t="s">
        <v>981</v>
      </c>
    </row>
    <row r="344" spans="2:65" s="1" customFormat="1" ht="19.2">
      <c r="B344" s="28"/>
      <c r="D344" s="159" t="s">
        <v>280</v>
      </c>
      <c r="F344" s="160" t="s">
        <v>980</v>
      </c>
      <c r="I344" s="119"/>
      <c r="L344" s="28"/>
      <c r="M344" s="161"/>
      <c r="T344" s="52"/>
      <c r="AT344" s="13" t="s">
        <v>280</v>
      </c>
      <c r="AU344" s="13" t="s">
        <v>272</v>
      </c>
    </row>
    <row r="345" spans="2:65" s="1" customFormat="1" ht="37.799999999999997" customHeight="1">
      <c r="B345" s="28"/>
      <c r="C345" s="146" t="s">
        <v>991</v>
      </c>
      <c r="D345" s="146" t="s">
        <v>274</v>
      </c>
      <c r="E345" s="147" t="s">
        <v>983</v>
      </c>
      <c r="F345" s="148" t="s">
        <v>984</v>
      </c>
      <c r="G345" s="149" t="s">
        <v>412</v>
      </c>
      <c r="H345" s="150">
        <v>40</v>
      </c>
      <c r="I345" s="151"/>
      <c r="J345" s="152">
        <f>ROUND(I345*H345,2)</f>
        <v>0</v>
      </c>
      <c r="K345" s="153"/>
      <c r="L345" s="28"/>
      <c r="M345" s="154" t="s">
        <v>1</v>
      </c>
      <c r="N345" s="115" t="s">
        <v>38</v>
      </c>
      <c r="P345" s="155">
        <f>O345*H345</f>
        <v>0</v>
      </c>
      <c r="Q345" s="155">
        <v>0</v>
      </c>
      <c r="R345" s="155">
        <f>Q345*H345</f>
        <v>0</v>
      </c>
      <c r="S345" s="155">
        <v>0</v>
      </c>
      <c r="T345" s="156">
        <f>S345*H345</f>
        <v>0</v>
      </c>
      <c r="AR345" s="157" t="s">
        <v>348</v>
      </c>
      <c r="AT345" s="157" t="s">
        <v>274</v>
      </c>
      <c r="AU345" s="157" t="s">
        <v>272</v>
      </c>
      <c r="AY345" s="13" t="s">
        <v>271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3" t="s">
        <v>80</v>
      </c>
      <c r="BK345" s="158">
        <f>ROUND(I345*H345,2)</f>
        <v>0</v>
      </c>
      <c r="BL345" s="13" t="s">
        <v>348</v>
      </c>
      <c r="BM345" s="157" t="s">
        <v>985</v>
      </c>
    </row>
    <row r="346" spans="2:65" s="1" customFormat="1" ht="48">
      <c r="B346" s="28"/>
      <c r="D346" s="159" t="s">
        <v>280</v>
      </c>
      <c r="F346" s="160" t="s">
        <v>986</v>
      </c>
      <c r="I346" s="119"/>
      <c r="L346" s="28"/>
      <c r="M346" s="161"/>
      <c r="T346" s="52"/>
      <c r="AT346" s="13" t="s">
        <v>280</v>
      </c>
      <c r="AU346" s="13" t="s">
        <v>272</v>
      </c>
    </row>
    <row r="347" spans="2:65" s="1" customFormat="1" ht="33" customHeight="1">
      <c r="B347" s="28"/>
      <c r="C347" s="162" t="s">
        <v>996</v>
      </c>
      <c r="D347" s="162" t="s">
        <v>335</v>
      </c>
      <c r="E347" s="163" t="s">
        <v>988</v>
      </c>
      <c r="F347" s="164" t="s">
        <v>989</v>
      </c>
      <c r="G347" s="165" t="s">
        <v>412</v>
      </c>
      <c r="H347" s="166">
        <v>40</v>
      </c>
      <c r="I347" s="167"/>
      <c r="J347" s="168">
        <f>ROUND(I347*H347,2)</f>
        <v>0</v>
      </c>
      <c r="K347" s="169"/>
      <c r="L347" s="170"/>
      <c r="M347" s="171" t="s">
        <v>1</v>
      </c>
      <c r="N347" s="172" t="s">
        <v>38</v>
      </c>
      <c r="P347" s="155">
        <f>O347*H347</f>
        <v>0</v>
      </c>
      <c r="Q347" s="155">
        <v>1.1E-4</v>
      </c>
      <c r="R347" s="155">
        <f>Q347*H347</f>
        <v>4.4000000000000003E-3</v>
      </c>
      <c r="S347" s="155">
        <v>0</v>
      </c>
      <c r="T347" s="156">
        <f>S347*H347</f>
        <v>0</v>
      </c>
      <c r="AR347" s="157" t="s">
        <v>373</v>
      </c>
      <c r="AT347" s="157" t="s">
        <v>335</v>
      </c>
      <c r="AU347" s="157" t="s">
        <v>272</v>
      </c>
      <c r="AY347" s="13" t="s">
        <v>271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3" t="s">
        <v>80</v>
      </c>
      <c r="BK347" s="158">
        <f>ROUND(I347*H347,2)</f>
        <v>0</v>
      </c>
      <c r="BL347" s="13" t="s">
        <v>348</v>
      </c>
      <c r="BM347" s="157" t="s">
        <v>990</v>
      </c>
    </row>
    <row r="348" spans="2:65" s="1" customFormat="1" ht="19.2">
      <c r="B348" s="28"/>
      <c r="D348" s="159" t="s">
        <v>280</v>
      </c>
      <c r="F348" s="160" t="s">
        <v>989</v>
      </c>
      <c r="I348" s="119"/>
      <c r="L348" s="28"/>
      <c r="M348" s="161"/>
      <c r="T348" s="52"/>
      <c r="AT348" s="13" t="s">
        <v>280</v>
      </c>
      <c r="AU348" s="13" t="s">
        <v>272</v>
      </c>
    </row>
    <row r="349" spans="2:65" s="1" customFormat="1" ht="24.15" customHeight="1">
      <c r="B349" s="28"/>
      <c r="C349" s="146" t="s">
        <v>1000</v>
      </c>
      <c r="D349" s="146" t="s">
        <v>274</v>
      </c>
      <c r="E349" s="147" t="s">
        <v>992</v>
      </c>
      <c r="F349" s="148" t="s">
        <v>993</v>
      </c>
      <c r="G349" s="149" t="s">
        <v>338</v>
      </c>
      <c r="H349" s="150">
        <v>1</v>
      </c>
      <c r="I349" s="151"/>
      <c r="J349" s="152">
        <f>ROUND(I349*H349,2)</f>
        <v>0</v>
      </c>
      <c r="K349" s="153"/>
      <c r="L349" s="28"/>
      <c r="M349" s="154" t="s">
        <v>1</v>
      </c>
      <c r="N349" s="115" t="s">
        <v>38</v>
      </c>
      <c r="P349" s="155">
        <f>O349*H349</f>
        <v>0</v>
      </c>
      <c r="Q349" s="155">
        <v>0</v>
      </c>
      <c r="R349" s="155">
        <f>Q349*H349</f>
        <v>0</v>
      </c>
      <c r="S349" s="155">
        <v>0</v>
      </c>
      <c r="T349" s="156">
        <f>S349*H349</f>
        <v>0</v>
      </c>
      <c r="AR349" s="157" t="s">
        <v>348</v>
      </c>
      <c r="AT349" s="157" t="s">
        <v>274</v>
      </c>
      <c r="AU349" s="157" t="s">
        <v>272</v>
      </c>
      <c r="AY349" s="13" t="s">
        <v>271</v>
      </c>
      <c r="BE349" s="158">
        <f>IF(N349="základní",J349,0)</f>
        <v>0</v>
      </c>
      <c r="BF349" s="158">
        <f>IF(N349="snížená",J349,0)</f>
        <v>0</v>
      </c>
      <c r="BG349" s="158">
        <f>IF(N349="zákl. přenesená",J349,0)</f>
        <v>0</v>
      </c>
      <c r="BH349" s="158">
        <f>IF(N349="sníž. přenesená",J349,0)</f>
        <v>0</v>
      </c>
      <c r="BI349" s="158">
        <f>IF(N349="nulová",J349,0)</f>
        <v>0</v>
      </c>
      <c r="BJ349" s="13" t="s">
        <v>80</v>
      </c>
      <c r="BK349" s="158">
        <f>ROUND(I349*H349,2)</f>
        <v>0</v>
      </c>
      <c r="BL349" s="13" t="s">
        <v>348</v>
      </c>
      <c r="BM349" s="157" t="s">
        <v>994</v>
      </c>
    </row>
    <row r="350" spans="2:65" s="1" customFormat="1" ht="19.2">
      <c r="B350" s="28"/>
      <c r="D350" s="159" t="s">
        <v>280</v>
      </c>
      <c r="F350" s="160" t="s">
        <v>995</v>
      </c>
      <c r="I350" s="119"/>
      <c r="L350" s="28"/>
      <c r="M350" s="161"/>
      <c r="T350" s="52"/>
      <c r="AT350" s="13" t="s">
        <v>280</v>
      </c>
      <c r="AU350" s="13" t="s">
        <v>272</v>
      </c>
    </row>
    <row r="351" spans="2:65" s="1" customFormat="1" ht="24.15" customHeight="1">
      <c r="B351" s="28"/>
      <c r="C351" s="162" t="s">
        <v>1005</v>
      </c>
      <c r="D351" s="162" t="s">
        <v>335</v>
      </c>
      <c r="E351" s="163" t="s">
        <v>997</v>
      </c>
      <c r="F351" s="164" t="s">
        <v>998</v>
      </c>
      <c r="G351" s="165" t="s">
        <v>338</v>
      </c>
      <c r="H351" s="166">
        <v>1</v>
      </c>
      <c r="I351" s="167"/>
      <c r="J351" s="168">
        <f>ROUND(I351*H351,2)</f>
        <v>0</v>
      </c>
      <c r="K351" s="169"/>
      <c r="L351" s="170"/>
      <c r="M351" s="171" t="s">
        <v>1</v>
      </c>
      <c r="N351" s="172" t="s">
        <v>38</v>
      </c>
      <c r="P351" s="155">
        <f>O351*H351</f>
        <v>0</v>
      </c>
      <c r="Q351" s="155">
        <v>1.0499999999999999E-3</v>
      </c>
      <c r="R351" s="155">
        <f>Q351*H351</f>
        <v>1.0499999999999999E-3</v>
      </c>
      <c r="S351" s="155">
        <v>0</v>
      </c>
      <c r="T351" s="156">
        <f>S351*H351</f>
        <v>0</v>
      </c>
      <c r="AR351" s="157" t="s">
        <v>373</v>
      </c>
      <c r="AT351" s="157" t="s">
        <v>335</v>
      </c>
      <c r="AU351" s="157" t="s">
        <v>272</v>
      </c>
      <c r="AY351" s="13" t="s">
        <v>271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3" t="s">
        <v>80</v>
      </c>
      <c r="BK351" s="158">
        <f>ROUND(I351*H351,2)</f>
        <v>0</v>
      </c>
      <c r="BL351" s="13" t="s">
        <v>348</v>
      </c>
      <c r="BM351" s="157" t="s">
        <v>999</v>
      </c>
    </row>
    <row r="352" spans="2:65" s="1" customFormat="1" ht="19.2">
      <c r="B352" s="28"/>
      <c r="D352" s="159" t="s">
        <v>280</v>
      </c>
      <c r="F352" s="160" t="s">
        <v>998</v>
      </c>
      <c r="I352" s="119"/>
      <c r="L352" s="28"/>
      <c r="M352" s="161"/>
      <c r="T352" s="52"/>
      <c r="AT352" s="13" t="s">
        <v>280</v>
      </c>
      <c r="AU352" s="13" t="s">
        <v>272</v>
      </c>
    </row>
    <row r="353" spans="2:65" s="1" customFormat="1" ht="33" customHeight="1">
      <c r="B353" s="28"/>
      <c r="C353" s="146" t="s">
        <v>1009</v>
      </c>
      <c r="D353" s="146" t="s">
        <v>274</v>
      </c>
      <c r="E353" s="147" t="s">
        <v>1001</v>
      </c>
      <c r="F353" s="148" t="s">
        <v>1002</v>
      </c>
      <c r="G353" s="149" t="s">
        <v>338</v>
      </c>
      <c r="H353" s="150">
        <v>1</v>
      </c>
      <c r="I353" s="151"/>
      <c r="J353" s="152">
        <f>ROUND(I353*H353,2)</f>
        <v>0</v>
      </c>
      <c r="K353" s="153"/>
      <c r="L353" s="28"/>
      <c r="M353" s="154" t="s">
        <v>1</v>
      </c>
      <c r="N353" s="115" t="s">
        <v>38</v>
      </c>
      <c r="P353" s="155">
        <f>O353*H353</f>
        <v>0</v>
      </c>
      <c r="Q353" s="155">
        <v>0</v>
      </c>
      <c r="R353" s="155">
        <f>Q353*H353</f>
        <v>0</v>
      </c>
      <c r="S353" s="155">
        <v>0</v>
      </c>
      <c r="T353" s="156">
        <f>S353*H353</f>
        <v>0</v>
      </c>
      <c r="AR353" s="157" t="s">
        <v>348</v>
      </c>
      <c r="AT353" s="157" t="s">
        <v>274</v>
      </c>
      <c r="AU353" s="157" t="s">
        <v>272</v>
      </c>
      <c r="AY353" s="13" t="s">
        <v>271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3" t="s">
        <v>80</v>
      </c>
      <c r="BK353" s="158">
        <f>ROUND(I353*H353,2)</f>
        <v>0</v>
      </c>
      <c r="BL353" s="13" t="s">
        <v>348</v>
      </c>
      <c r="BM353" s="157" t="s">
        <v>1003</v>
      </c>
    </row>
    <row r="354" spans="2:65" s="1" customFormat="1" ht="28.8">
      <c r="B354" s="28"/>
      <c r="D354" s="159" t="s">
        <v>280</v>
      </c>
      <c r="F354" s="160" t="s">
        <v>1004</v>
      </c>
      <c r="I354" s="119"/>
      <c r="L354" s="28"/>
      <c r="M354" s="161"/>
      <c r="T354" s="52"/>
      <c r="AT354" s="13" t="s">
        <v>280</v>
      </c>
      <c r="AU354" s="13" t="s">
        <v>272</v>
      </c>
    </row>
    <row r="355" spans="2:65" s="1" customFormat="1" ht="24.15" customHeight="1">
      <c r="B355" s="28"/>
      <c r="C355" s="162" t="s">
        <v>1014</v>
      </c>
      <c r="D355" s="162" t="s">
        <v>335</v>
      </c>
      <c r="E355" s="163" t="s">
        <v>1006</v>
      </c>
      <c r="F355" s="164" t="s">
        <v>1007</v>
      </c>
      <c r="G355" s="165" t="s">
        <v>692</v>
      </c>
      <c r="H355" s="166">
        <v>1</v>
      </c>
      <c r="I355" s="167"/>
      <c r="J355" s="168">
        <f>ROUND(I355*H355,2)</f>
        <v>0</v>
      </c>
      <c r="K355" s="169"/>
      <c r="L355" s="170"/>
      <c r="M355" s="171" t="s">
        <v>1</v>
      </c>
      <c r="N355" s="172" t="s">
        <v>38</v>
      </c>
      <c r="P355" s="155">
        <f>O355*H355</f>
        <v>0</v>
      </c>
      <c r="Q355" s="155">
        <v>5.9999999999999995E-4</v>
      </c>
      <c r="R355" s="155">
        <f>Q355*H355</f>
        <v>5.9999999999999995E-4</v>
      </c>
      <c r="S355" s="155">
        <v>0</v>
      </c>
      <c r="T355" s="156">
        <f>S355*H355</f>
        <v>0</v>
      </c>
      <c r="AR355" s="157" t="s">
        <v>373</v>
      </c>
      <c r="AT355" s="157" t="s">
        <v>335</v>
      </c>
      <c r="AU355" s="157" t="s">
        <v>272</v>
      </c>
      <c r="AY355" s="13" t="s">
        <v>271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3" t="s">
        <v>80</v>
      </c>
      <c r="BK355" s="158">
        <f>ROUND(I355*H355,2)</f>
        <v>0</v>
      </c>
      <c r="BL355" s="13" t="s">
        <v>348</v>
      </c>
      <c r="BM355" s="157" t="s">
        <v>1008</v>
      </c>
    </row>
    <row r="356" spans="2:65" s="1" customFormat="1" ht="19.2">
      <c r="B356" s="28"/>
      <c r="D356" s="159" t="s">
        <v>280</v>
      </c>
      <c r="F356" s="160" t="s">
        <v>1007</v>
      </c>
      <c r="I356" s="119"/>
      <c r="L356" s="28"/>
      <c r="M356" s="161"/>
      <c r="T356" s="52"/>
      <c r="AT356" s="13" t="s">
        <v>280</v>
      </c>
      <c r="AU356" s="13" t="s">
        <v>272</v>
      </c>
    </row>
    <row r="357" spans="2:65" s="1" customFormat="1" ht="21.75" customHeight="1">
      <c r="B357" s="28"/>
      <c r="C357" s="146" t="s">
        <v>1018</v>
      </c>
      <c r="D357" s="146" t="s">
        <v>274</v>
      </c>
      <c r="E357" s="147" t="s">
        <v>1010</v>
      </c>
      <c r="F357" s="148" t="s">
        <v>1011</v>
      </c>
      <c r="G357" s="149" t="s">
        <v>338</v>
      </c>
      <c r="H357" s="150">
        <v>6</v>
      </c>
      <c r="I357" s="151"/>
      <c r="J357" s="152">
        <f>ROUND(I357*H357,2)</f>
        <v>0</v>
      </c>
      <c r="K357" s="153"/>
      <c r="L357" s="28"/>
      <c r="M357" s="154" t="s">
        <v>1</v>
      </c>
      <c r="N357" s="115" t="s">
        <v>38</v>
      </c>
      <c r="P357" s="155">
        <f>O357*H357</f>
        <v>0</v>
      </c>
      <c r="Q357" s="155">
        <v>0</v>
      </c>
      <c r="R357" s="155">
        <f>Q357*H357</f>
        <v>0</v>
      </c>
      <c r="S357" s="155">
        <v>0</v>
      </c>
      <c r="T357" s="156">
        <f>S357*H357</f>
        <v>0</v>
      </c>
      <c r="AR357" s="157" t="s">
        <v>348</v>
      </c>
      <c r="AT357" s="157" t="s">
        <v>274</v>
      </c>
      <c r="AU357" s="157" t="s">
        <v>272</v>
      </c>
      <c r="AY357" s="13" t="s">
        <v>271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3" t="s">
        <v>80</v>
      </c>
      <c r="BK357" s="158">
        <f>ROUND(I357*H357,2)</f>
        <v>0</v>
      </c>
      <c r="BL357" s="13" t="s">
        <v>348</v>
      </c>
      <c r="BM357" s="157" t="s">
        <v>1012</v>
      </c>
    </row>
    <row r="358" spans="2:65" s="1" customFormat="1" ht="28.8">
      <c r="B358" s="28"/>
      <c r="D358" s="159" t="s">
        <v>280</v>
      </c>
      <c r="F358" s="160" t="s">
        <v>1013</v>
      </c>
      <c r="I358" s="119"/>
      <c r="L358" s="28"/>
      <c r="M358" s="161"/>
      <c r="T358" s="52"/>
      <c r="AT358" s="13" t="s">
        <v>280</v>
      </c>
      <c r="AU358" s="13" t="s">
        <v>272</v>
      </c>
    </row>
    <row r="359" spans="2:65" s="1" customFormat="1" ht="16.5" customHeight="1">
      <c r="B359" s="28"/>
      <c r="C359" s="162" t="s">
        <v>1023</v>
      </c>
      <c r="D359" s="162" t="s">
        <v>335</v>
      </c>
      <c r="E359" s="163" t="s">
        <v>1015</v>
      </c>
      <c r="F359" s="164" t="s">
        <v>1016</v>
      </c>
      <c r="G359" s="165" t="s">
        <v>338</v>
      </c>
      <c r="H359" s="166">
        <v>6</v>
      </c>
      <c r="I359" s="167"/>
      <c r="J359" s="168">
        <f>ROUND(I359*H359,2)</f>
        <v>0</v>
      </c>
      <c r="K359" s="169"/>
      <c r="L359" s="170"/>
      <c r="M359" s="171" t="s">
        <v>1</v>
      </c>
      <c r="N359" s="172" t="s">
        <v>38</v>
      </c>
      <c r="P359" s="155">
        <f>O359*H359</f>
        <v>0</v>
      </c>
      <c r="Q359" s="155">
        <v>1.0000000000000001E-5</v>
      </c>
      <c r="R359" s="155">
        <f>Q359*H359</f>
        <v>6.0000000000000008E-5</v>
      </c>
      <c r="S359" s="155">
        <v>0</v>
      </c>
      <c r="T359" s="156">
        <f>S359*H359</f>
        <v>0</v>
      </c>
      <c r="AR359" s="157" t="s">
        <v>373</v>
      </c>
      <c r="AT359" s="157" t="s">
        <v>335</v>
      </c>
      <c r="AU359" s="157" t="s">
        <v>272</v>
      </c>
      <c r="AY359" s="13" t="s">
        <v>271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3" t="s">
        <v>80</v>
      </c>
      <c r="BK359" s="158">
        <f>ROUND(I359*H359,2)</f>
        <v>0</v>
      </c>
      <c r="BL359" s="13" t="s">
        <v>348</v>
      </c>
      <c r="BM359" s="157" t="s">
        <v>1017</v>
      </c>
    </row>
    <row r="360" spans="2:65" s="1" customFormat="1" ht="10.199999999999999">
      <c r="B360" s="28"/>
      <c r="D360" s="159" t="s">
        <v>280</v>
      </c>
      <c r="F360" s="160" t="s">
        <v>1016</v>
      </c>
      <c r="I360" s="119"/>
      <c r="L360" s="28"/>
      <c r="M360" s="161"/>
      <c r="T360" s="52"/>
      <c r="AT360" s="13" t="s">
        <v>280</v>
      </c>
      <c r="AU360" s="13" t="s">
        <v>272</v>
      </c>
    </row>
    <row r="361" spans="2:65" s="1" customFormat="1" ht="24.15" customHeight="1">
      <c r="B361" s="28"/>
      <c r="C361" s="146" t="s">
        <v>1027</v>
      </c>
      <c r="D361" s="146" t="s">
        <v>274</v>
      </c>
      <c r="E361" s="147" t="s">
        <v>1019</v>
      </c>
      <c r="F361" s="148" t="s">
        <v>1020</v>
      </c>
      <c r="G361" s="149" t="s">
        <v>412</v>
      </c>
      <c r="H361" s="150">
        <v>4</v>
      </c>
      <c r="I361" s="151"/>
      <c r="J361" s="152">
        <f>ROUND(I361*H361,2)</f>
        <v>0</v>
      </c>
      <c r="K361" s="153"/>
      <c r="L361" s="28"/>
      <c r="M361" s="154" t="s">
        <v>1</v>
      </c>
      <c r="N361" s="115" t="s">
        <v>38</v>
      </c>
      <c r="P361" s="155">
        <f>O361*H361</f>
        <v>0</v>
      </c>
      <c r="Q361" s="155">
        <v>0</v>
      </c>
      <c r="R361" s="155">
        <f>Q361*H361</f>
        <v>0</v>
      </c>
      <c r="S361" s="155">
        <v>0</v>
      </c>
      <c r="T361" s="156">
        <f>S361*H361</f>
        <v>0</v>
      </c>
      <c r="AR361" s="157" t="s">
        <v>348</v>
      </c>
      <c r="AT361" s="157" t="s">
        <v>274</v>
      </c>
      <c r="AU361" s="157" t="s">
        <v>272</v>
      </c>
      <c r="AY361" s="13" t="s">
        <v>271</v>
      </c>
      <c r="BE361" s="158">
        <f>IF(N361="základní",J361,0)</f>
        <v>0</v>
      </c>
      <c r="BF361" s="158">
        <f>IF(N361="snížená",J361,0)</f>
        <v>0</v>
      </c>
      <c r="BG361" s="158">
        <f>IF(N361="zákl. přenesená",J361,0)</f>
        <v>0</v>
      </c>
      <c r="BH361" s="158">
        <f>IF(N361="sníž. přenesená",J361,0)</f>
        <v>0</v>
      </c>
      <c r="BI361" s="158">
        <f>IF(N361="nulová",J361,0)</f>
        <v>0</v>
      </c>
      <c r="BJ361" s="13" t="s">
        <v>80</v>
      </c>
      <c r="BK361" s="158">
        <f>ROUND(I361*H361,2)</f>
        <v>0</v>
      </c>
      <c r="BL361" s="13" t="s">
        <v>348</v>
      </c>
      <c r="BM361" s="157" t="s">
        <v>1021</v>
      </c>
    </row>
    <row r="362" spans="2:65" s="1" customFormat="1" ht="28.8">
      <c r="B362" s="28"/>
      <c r="D362" s="159" t="s">
        <v>280</v>
      </c>
      <c r="F362" s="160" t="s">
        <v>1022</v>
      </c>
      <c r="I362" s="119"/>
      <c r="L362" s="28"/>
      <c r="M362" s="161"/>
      <c r="T362" s="52"/>
      <c r="AT362" s="13" t="s">
        <v>280</v>
      </c>
      <c r="AU362" s="13" t="s">
        <v>272</v>
      </c>
    </row>
    <row r="363" spans="2:65" s="1" customFormat="1" ht="16.5" customHeight="1">
      <c r="B363" s="28"/>
      <c r="C363" s="162" t="s">
        <v>1031</v>
      </c>
      <c r="D363" s="162" t="s">
        <v>335</v>
      </c>
      <c r="E363" s="163" t="s">
        <v>1024</v>
      </c>
      <c r="F363" s="164" t="s">
        <v>1025</v>
      </c>
      <c r="G363" s="165" t="s">
        <v>412</v>
      </c>
      <c r="H363" s="166">
        <v>4</v>
      </c>
      <c r="I363" s="167"/>
      <c r="J363" s="168">
        <f>ROUND(I363*H363,2)</f>
        <v>0</v>
      </c>
      <c r="K363" s="169"/>
      <c r="L363" s="170"/>
      <c r="M363" s="171" t="s">
        <v>1</v>
      </c>
      <c r="N363" s="172" t="s">
        <v>38</v>
      </c>
      <c r="P363" s="155">
        <f>O363*H363</f>
        <v>0</v>
      </c>
      <c r="Q363" s="155">
        <v>5.4000000000000001E-4</v>
      </c>
      <c r="R363" s="155">
        <f>Q363*H363</f>
        <v>2.16E-3</v>
      </c>
      <c r="S363" s="155">
        <v>0</v>
      </c>
      <c r="T363" s="156">
        <f>S363*H363</f>
        <v>0</v>
      </c>
      <c r="AR363" s="157" t="s">
        <v>373</v>
      </c>
      <c r="AT363" s="157" t="s">
        <v>335</v>
      </c>
      <c r="AU363" s="157" t="s">
        <v>272</v>
      </c>
      <c r="AY363" s="13" t="s">
        <v>271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3" t="s">
        <v>80</v>
      </c>
      <c r="BK363" s="158">
        <f>ROUND(I363*H363,2)</f>
        <v>0</v>
      </c>
      <c r="BL363" s="13" t="s">
        <v>348</v>
      </c>
      <c r="BM363" s="157" t="s">
        <v>1026</v>
      </c>
    </row>
    <row r="364" spans="2:65" s="1" customFormat="1" ht="10.199999999999999">
      <c r="B364" s="28"/>
      <c r="D364" s="159" t="s">
        <v>280</v>
      </c>
      <c r="F364" s="160" t="s">
        <v>1025</v>
      </c>
      <c r="I364" s="119"/>
      <c r="L364" s="28"/>
      <c r="M364" s="161"/>
      <c r="T364" s="52"/>
      <c r="AT364" s="13" t="s">
        <v>280</v>
      </c>
      <c r="AU364" s="13" t="s">
        <v>272</v>
      </c>
    </row>
    <row r="365" spans="2:65" s="1" customFormat="1" ht="24.15" customHeight="1">
      <c r="B365" s="28"/>
      <c r="C365" s="162" t="s">
        <v>1035</v>
      </c>
      <c r="D365" s="162" t="s">
        <v>335</v>
      </c>
      <c r="E365" s="163" t="s">
        <v>1028</v>
      </c>
      <c r="F365" s="164" t="s">
        <v>1029</v>
      </c>
      <c r="G365" s="165" t="s">
        <v>338</v>
      </c>
      <c r="H365" s="166">
        <v>2</v>
      </c>
      <c r="I365" s="167"/>
      <c r="J365" s="168">
        <f>ROUND(I365*H365,2)</f>
        <v>0</v>
      </c>
      <c r="K365" s="169"/>
      <c r="L365" s="170"/>
      <c r="M365" s="171" t="s">
        <v>1</v>
      </c>
      <c r="N365" s="172" t="s">
        <v>38</v>
      </c>
      <c r="P365" s="155">
        <f>O365*H365</f>
        <v>0</v>
      </c>
      <c r="Q365" s="155">
        <v>1.0000000000000001E-5</v>
      </c>
      <c r="R365" s="155">
        <f>Q365*H365</f>
        <v>2.0000000000000002E-5</v>
      </c>
      <c r="S365" s="155">
        <v>0</v>
      </c>
      <c r="T365" s="156">
        <f>S365*H365</f>
        <v>0</v>
      </c>
      <c r="AR365" s="157" t="s">
        <v>373</v>
      </c>
      <c r="AT365" s="157" t="s">
        <v>335</v>
      </c>
      <c r="AU365" s="157" t="s">
        <v>272</v>
      </c>
      <c r="AY365" s="13" t="s">
        <v>271</v>
      </c>
      <c r="BE365" s="158">
        <f>IF(N365="základní",J365,0)</f>
        <v>0</v>
      </c>
      <c r="BF365" s="158">
        <f>IF(N365="snížená",J365,0)</f>
        <v>0</v>
      </c>
      <c r="BG365" s="158">
        <f>IF(N365="zákl. přenesená",J365,0)</f>
        <v>0</v>
      </c>
      <c r="BH365" s="158">
        <f>IF(N365="sníž. přenesená",J365,0)</f>
        <v>0</v>
      </c>
      <c r="BI365" s="158">
        <f>IF(N365="nulová",J365,0)</f>
        <v>0</v>
      </c>
      <c r="BJ365" s="13" t="s">
        <v>80</v>
      </c>
      <c r="BK365" s="158">
        <f>ROUND(I365*H365,2)</f>
        <v>0</v>
      </c>
      <c r="BL365" s="13" t="s">
        <v>348</v>
      </c>
      <c r="BM365" s="157" t="s">
        <v>1030</v>
      </c>
    </row>
    <row r="366" spans="2:65" s="1" customFormat="1" ht="10.199999999999999">
      <c r="B366" s="28"/>
      <c r="D366" s="159" t="s">
        <v>280</v>
      </c>
      <c r="F366" s="160" t="s">
        <v>1029</v>
      </c>
      <c r="I366" s="119"/>
      <c r="L366" s="28"/>
      <c r="M366" s="161"/>
      <c r="T366" s="52"/>
      <c r="AT366" s="13" t="s">
        <v>280</v>
      </c>
      <c r="AU366" s="13" t="s">
        <v>272</v>
      </c>
    </row>
    <row r="367" spans="2:65" s="1" customFormat="1" ht="24.15" customHeight="1">
      <c r="B367" s="28"/>
      <c r="C367" s="162" t="s">
        <v>1040</v>
      </c>
      <c r="D367" s="162" t="s">
        <v>335</v>
      </c>
      <c r="E367" s="163" t="s">
        <v>1032</v>
      </c>
      <c r="F367" s="164" t="s">
        <v>1033</v>
      </c>
      <c r="G367" s="165" t="s">
        <v>338</v>
      </c>
      <c r="H367" s="166">
        <v>2</v>
      </c>
      <c r="I367" s="167"/>
      <c r="J367" s="168">
        <f>ROUND(I367*H367,2)</f>
        <v>0</v>
      </c>
      <c r="K367" s="169"/>
      <c r="L367" s="170"/>
      <c r="M367" s="171" t="s">
        <v>1</v>
      </c>
      <c r="N367" s="172" t="s">
        <v>38</v>
      </c>
      <c r="P367" s="155">
        <f>O367*H367</f>
        <v>0</v>
      </c>
      <c r="Q367" s="155">
        <v>1.0000000000000001E-5</v>
      </c>
      <c r="R367" s="155">
        <f>Q367*H367</f>
        <v>2.0000000000000002E-5</v>
      </c>
      <c r="S367" s="155">
        <v>0</v>
      </c>
      <c r="T367" s="156">
        <f>S367*H367</f>
        <v>0</v>
      </c>
      <c r="AR367" s="157" t="s">
        <v>373</v>
      </c>
      <c r="AT367" s="157" t="s">
        <v>335</v>
      </c>
      <c r="AU367" s="157" t="s">
        <v>272</v>
      </c>
      <c r="AY367" s="13" t="s">
        <v>271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3" t="s">
        <v>80</v>
      </c>
      <c r="BK367" s="158">
        <f>ROUND(I367*H367,2)</f>
        <v>0</v>
      </c>
      <c r="BL367" s="13" t="s">
        <v>348</v>
      </c>
      <c r="BM367" s="157" t="s">
        <v>1034</v>
      </c>
    </row>
    <row r="368" spans="2:65" s="1" customFormat="1" ht="10.199999999999999">
      <c r="B368" s="28"/>
      <c r="D368" s="159" t="s">
        <v>280</v>
      </c>
      <c r="F368" s="160" t="s">
        <v>1033</v>
      </c>
      <c r="I368" s="119"/>
      <c r="L368" s="28"/>
      <c r="M368" s="161"/>
      <c r="T368" s="52"/>
      <c r="AT368" s="13" t="s">
        <v>280</v>
      </c>
      <c r="AU368" s="13" t="s">
        <v>272</v>
      </c>
    </row>
    <row r="369" spans="2:65" s="1" customFormat="1" ht="21.75" customHeight="1">
      <c r="B369" s="28"/>
      <c r="C369" s="146" t="s">
        <v>1044</v>
      </c>
      <c r="D369" s="146" t="s">
        <v>274</v>
      </c>
      <c r="E369" s="147" t="s">
        <v>1036</v>
      </c>
      <c r="F369" s="148" t="s">
        <v>1037</v>
      </c>
      <c r="G369" s="149" t="s">
        <v>412</v>
      </c>
      <c r="H369" s="150">
        <v>2</v>
      </c>
      <c r="I369" s="151"/>
      <c r="J369" s="152">
        <f>ROUND(I369*H369,2)</f>
        <v>0</v>
      </c>
      <c r="K369" s="153"/>
      <c r="L369" s="28"/>
      <c r="M369" s="154" t="s">
        <v>1</v>
      </c>
      <c r="N369" s="115" t="s">
        <v>38</v>
      </c>
      <c r="P369" s="155">
        <f>O369*H369</f>
        <v>0</v>
      </c>
      <c r="Q369" s="155">
        <v>0</v>
      </c>
      <c r="R369" s="155">
        <f>Q369*H369</f>
        <v>0</v>
      </c>
      <c r="S369" s="155">
        <v>0</v>
      </c>
      <c r="T369" s="156">
        <f>S369*H369</f>
        <v>0</v>
      </c>
      <c r="AR369" s="157" t="s">
        <v>348</v>
      </c>
      <c r="AT369" s="157" t="s">
        <v>274</v>
      </c>
      <c r="AU369" s="157" t="s">
        <v>272</v>
      </c>
      <c r="AY369" s="13" t="s">
        <v>271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3" t="s">
        <v>80</v>
      </c>
      <c r="BK369" s="158">
        <f>ROUND(I369*H369,2)</f>
        <v>0</v>
      </c>
      <c r="BL369" s="13" t="s">
        <v>348</v>
      </c>
      <c r="BM369" s="157" t="s">
        <v>1038</v>
      </c>
    </row>
    <row r="370" spans="2:65" s="1" customFormat="1" ht="28.8">
      <c r="B370" s="28"/>
      <c r="D370" s="159" t="s">
        <v>280</v>
      </c>
      <c r="F370" s="160" t="s">
        <v>1039</v>
      </c>
      <c r="I370" s="119"/>
      <c r="L370" s="28"/>
      <c r="M370" s="161"/>
      <c r="T370" s="52"/>
      <c r="AT370" s="13" t="s">
        <v>280</v>
      </c>
      <c r="AU370" s="13" t="s">
        <v>272</v>
      </c>
    </row>
    <row r="371" spans="2:65" s="1" customFormat="1" ht="24.15" customHeight="1">
      <c r="B371" s="28"/>
      <c r="C371" s="162" t="s">
        <v>1046</v>
      </c>
      <c r="D371" s="162" t="s">
        <v>335</v>
      </c>
      <c r="E371" s="163" t="s">
        <v>1041</v>
      </c>
      <c r="F371" s="164" t="s">
        <v>1042</v>
      </c>
      <c r="G371" s="165" t="s">
        <v>338</v>
      </c>
      <c r="H371" s="166">
        <v>2</v>
      </c>
      <c r="I371" s="167"/>
      <c r="J371" s="168">
        <f>ROUND(I371*H371,2)</f>
        <v>0</v>
      </c>
      <c r="K371" s="169"/>
      <c r="L371" s="170"/>
      <c r="M371" s="171" t="s">
        <v>1</v>
      </c>
      <c r="N371" s="172" t="s">
        <v>38</v>
      </c>
      <c r="P371" s="155">
        <f>O371*H371</f>
        <v>0</v>
      </c>
      <c r="Q371" s="155">
        <v>1.0000000000000001E-5</v>
      </c>
      <c r="R371" s="155">
        <f>Q371*H371</f>
        <v>2.0000000000000002E-5</v>
      </c>
      <c r="S371" s="155">
        <v>0</v>
      </c>
      <c r="T371" s="156">
        <f>S371*H371</f>
        <v>0</v>
      </c>
      <c r="AR371" s="157" t="s">
        <v>373</v>
      </c>
      <c r="AT371" s="157" t="s">
        <v>335</v>
      </c>
      <c r="AU371" s="157" t="s">
        <v>272</v>
      </c>
      <c r="AY371" s="13" t="s">
        <v>271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3" t="s">
        <v>80</v>
      </c>
      <c r="BK371" s="158">
        <f>ROUND(I371*H371,2)</f>
        <v>0</v>
      </c>
      <c r="BL371" s="13" t="s">
        <v>348</v>
      </c>
      <c r="BM371" s="157" t="s">
        <v>1043</v>
      </c>
    </row>
    <row r="372" spans="2:65" s="1" customFormat="1" ht="19.2">
      <c r="B372" s="28"/>
      <c r="D372" s="159" t="s">
        <v>280</v>
      </c>
      <c r="F372" s="160" t="s">
        <v>1042</v>
      </c>
      <c r="I372" s="119"/>
      <c r="L372" s="28"/>
      <c r="M372" s="161"/>
      <c r="T372" s="52"/>
      <c r="AT372" s="13" t="s">
        <v>280</v>
      </c>
      <c r="AU372" s="13" t="s">
        <v>272</v>
      </c>
    </row>
    <row r="373" spans="2:65" s="1" customFormat="1" ht="24.15" customHeight="1">
      <c r="B373" s="28"/>
      <c r="C373" s="146" t="s">
        <v>1050</v>
      </c>
      <c r="D373" s="146" t="s">
        <v>274</v>
      </c>
      <c r="E373" s="147" t="s">
        <v>953</v>
      </c>
      <c r="F373" s="148" t="s">
        <v>954</v>
      </c>
      <c r="G373" s="149" t="s">
        <v>338</v>
      </c>
      <c r="H373" s="150">
        <v>30</v>
      </c>
      <c r="I373" s="151"/>
      <c r="J373" s="152">
        <f>ROUND(I373*H373,2)</f>
        <v>0</v>
      </c>
      <c r="K373" s="153"/>
      <c r="L373" s="28"/>
      <c r="M373" s="154" t="s">
        <v>1</v>
      </c>
      <c r="N373" s="115" t="s">
        <v>38</v>
      </c>
      <c r="P373" s="155">
        <f>O373*H373</f>
        <v>0</v>
      </c>
      <c r="Q373" s="155">
        <v>0</v>
      </c>
      <c r="R373" s="155">
        <f>Q373*H373</f>
        <v>0</v>
      </c>
      <c r="S373" s="155">
        <v>0</v>
      </c>
      <c r="T373" s="156">
        <f>S373*H373</f>
        <v>0</v>
      </c>
      <c r="AR373" s="157" t="s">
        <v>348</v>
      </c>
      <c r="AT373" s="157" t="s">
        <v>274</v>
      </c>
      <c r="AU373" s="157" t="s">
        <v>272</v>
      </c>
      <c r="AY373" s="13" t="s">
        <v>271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3" t="s">
        <v>80</v>
      </c>
      <c r="BK373" s="158">
        <f>ROUND(I373*H373,2)</f>
        <v>0</v>
      </c>
      <c r="BL373" s="13" t="s">
        <v>348</v>
      </c>
      <c r="BM373" s="157" t="s">
        <v>1045</v>
      </c>
    </row>
    <row r="374" spans="2:65" s="1" customFormat="1" ht="19.2">
      <c r="B374" s="28"/>
      <c r="D374" s="159" t="s">
        <v>280</v>
      </c>
      <c r="F374" s="160" t="s">
        <v>956</v>
      </c>
      <c r="I374" s="119"/>
      <c r="L374" s="28"/>
      <c r="M374" s="161"/>
      <c r="T374" s="52"/>
      <c r="AT374" s="13" t="s">
        <v>280</v>
      </c>
      <c r="AU374" s="13" t="s">
        <v>272</v>
      </c>
    </row>
    <row r="375" spans="2:65" s="1" customFormat="1" ht="16.5" customHeight="1">
      <c r="B375" s="28"/>
      <c r="C375" s="162" t="s">
        <v>1055</v>
      </c>
      <c r="D375" s="162" t="s">
        <v>335</v>
      </c>
      <c r="E375" s="163" t="s">
        <v>958</v>
      </c>
      <c r="F375" s="164" t="s">
        <v>959</v>
      </c>
      <c r="G375" s="165" t="s">
        <v>338</v>
      </c>
      <c r="H375" s="166">
        <v>30</v>
      </c>
      <c r="I375" s="167"/>
      <c r="J375" s="168">
        <f>ROUND(I375*H375,2)</f>
        <v>0</v>
      </c>
      <c r="K375" s="169"/>
      <c r="L375" s="170"/>
      <c r="M375" s="171" t="s">
        <v>1</v>
      </c>
      <c r="N375" s="172" t="s">
        <v>38</v>
      </c>
      <c r="P375" s="155">
        <f>O375*H375</f>
        <v>0</v>
      </c>
      <c r="Q375" s="155">
        <v>9.0000000000000006E-5</v>
      </c>
      <c r="R375" s="155">
        <f>Q375*H375</f>
        <v>2.7000000000000001E-3</v>
      </c>
      <c r="S375" s="155">
        <v>0</v>
      </c>
      <c r="T375" s="156">
        <f>S375*H375</f>
        <v>0</v>
      </c>
      <c r="AR375" s="157" t="s">
        <v>373</v>
      </c>
      <c r="AT375" s="157" t="s">
        <v>335</v>
      </c>
      <c r="AU375" s="157" t="s">
        <v>272</v>
      </c>
      <c r="AY375" s="13" t="s">
        <v>271</v>
      </c>
      <c r="BE375" s="158">
        <f>IF(N375="základní",J375,0)</f>
        <v>0</v>
      </c>
      <c r="BF375" s="158">
        <f>IF(N375="snížená",J375,0)</f>
        <v>0</v>
      </c>
      <c r="BG375" s="158">
        <f>IF(N375="zákl. přenesená",J375,0)</f>
        <v>0</v>
      </c>
      <c r="BH375" s="158">
        <f>IF(N375="sníž. přenesená",J375,0)</f>
        <v>0</v>
      </c>
      <c r="BI375" s="158">
        <f>IF(N375="nulová",J375,0)</f>
        <v>0</v>
      </c>
      <c r="BJ375" s="13" t="s">
        <v>80</v>
      </c>
      <c r="BK375" s="158">
        <f>ROUND(I375*H375,2)</f>
        <v>0</v>
      </c>
      <c r="BL375" s="13" t="s">
        <v>348</v>
      </c>
      <c r="BM375" s="157" t="s">
        <v>1538</v>
      </c>
    </row>
    <row r="376" spans="2:65" s="1" customFormat="1" ht="10.199999999999999">
      <c r="B376" s="28"/>
      <c r="D376" s="159" t="s">
        <v>280</v>
      </c>
      <c r="F376" s="160" t="s">
        <v>959</v>
      </c>
      <c r="I376" s="119"/>
      <c r="L376" s="28"/>
      <c r="M376" s="161"/>
      <c r="T376" s="52"/>
      <c r="AT376" s="13" t="s">
        <v>280</v>
      </c>
      <c r="AU376" s="13" t="s">
        <v>272</v>
      </c>
    </row>
    <row r="377" spans="2:65" s="1" customFormat="1" ht="44.25" customHeight="1">
      <c r="B377" s="28"/>
      <c r="C377" s="146" t="s">
        <v>1059</v>
      </c>
      <c r="D377" s="146" t="s">
        <v>274</v>
      </c>
      <c r="E377" s="147" t="s">
        <v>1051</v>
      </c>
      <c r="F377" s="148" t="s">
        <v>1052</v>
      </c>
      <c r="G377" s="149" t="s">
        <v>412</v>
      </c>
      <c r="H377" s="150">
        <v>15</v>
      </c>
      <c r="I377" s="151"/>
      <c r="J377" s="152">
        <f>ROUND(I377*H377,2)</f>
        <v>0</v>
      </c>
      <c r="K377" s="153"/>
      <c r="L377" s="28"/>
      <c r="M377" s="154" t="s">
        <v>1</v>
      </c>
      <c r="N377" s="115" t="s">
        <v>38</v>
      </c>
      <c r="P377" s="155">
        <f>O377*H377</f>
        <v>0</v>
      </c>
      <c r="Q377" s="155">
        <v>0</v>
      </c>
      <c r="R377" s="155">
        <f>Q377*H377</f>
        <v>0</v>
      </c>
      <c r="S377" s="155">
        <v>0</v>
      </c>
      <c r="T377" s="156">
        <f>S377*H377</f>
        <v>0</v>
      </c>
      <c r="AR377" s="157" t="s">
        <v>348</v>
      </c>
      <c r="AT377" s="157" t="s">
        <v>274</v>
      </c>
      <c r="AU377" s="157" t="s">
        <v>272</v>
      </c>
      <c r="AY377" s="13" t="s">
        <v>271</v>
      </c>
      <c r="BE377" s="158">
        <f>IF(N377="základní",J377,0)</f>
        <v>0</v>
      </c>
      <c r="BF377" s="158">
        <f>IF(N377="snížená",J377,0)</f>
        <v>0</v>
      </c>
      <c r="BG377" s="158">
        <f>IF(N377="zákl. přenesená",J377,0)</f>
        <v>0</v>
      </c>
      <c r="BH377" s="158">
        <f>IF(N377="sníž. přenesená",J377,0)</f>
        <v>0</v>
      </c>
      <c r="BI377" s="158">
        <f>IF(N377="nulová",J377,0)</f>
        <v>0</v>
      </c>
      <c r="BJ377" s="13" t="s">
        <v>80</v>
      </c>
      <c r="BK377" s="158">
        <f>ROUND(I377*H377,2)</f>
        <v>0</v>
      </c>
      <c r="BL377" s="13" t="s">
        <v>348</v>
      </c>
      <c r="BM377" s="157" t="s">
        <v>1053</v>
      </c>
    </row>
    <row r="378" spans="2:65" s="1" customFormat="1" ht="28.8">
      <c r="B378" s="28"/>
      <c r="D378" s="159" t="s">
        <v>280</v>
      </c>
      <c r="F378" s="160" t="s">
        <v>1054</v>
      </c>
      <c r="I378" s="119"/>
      <c r="L378" s="28"/>
      <c r="M378" s="161"/>
      <c r="T378" s="52"/>
      <c r="AT378" s="13" t="s">
        <v>280</v>
      </c>
      <c r="AU378" s="13" t="s">
        <v>272</v>
      </c>
    </row>
    <row r="379" spans="2:65" s="1" customFormat="1" ht="55.5" customHeight="1">
      <c r="B379" s="28"/>
      <c r="C379" s="146" t="s">
        <v>1065</v>
      </c>
      <c r="D379" s="146" t="s">
        <v>274</v>
      </c>
      <c r="E379" s="147" t="s">
        <v>1056</v>
      </c>
      <c r="F379" s="148" t="s">
        <v>1057</v>
      </c>
      <c r="G379" s="149" t="s">
        <v>338</v>
      </c>
      <c r="H379" s="150">
        <v>1</v>
      </c>
      <c r="I379" s="151"/>
      <c r="J379" s="152">
        <f>ROUND(I379*H379,2)</f>
        <v>0</v>
      </c>
      <c r="K379" s="153"/>
      <c r="L379" s="28"/>
      <c r="M379" s="154" t="s">
        <v>1</v>
      </c>
      <c r="N379" s="115" t="s">
        <v>38</v>
      </c>
      <c r="P379" s="155">
        <f>O379*H379</f>
        <v>0</v>
      </c>
      <c r="Q379" s="155">
        <v>6.4000000000000005E-4</v>
      </c>
      <c r="R379" s="155">
        <f>Q379*H379</f>
        <v>6.4000000000000005E-4</v>
      </c>
      <c r="S379" s="155">
        <v>0</v>
      </c>
      <c r="T379" s="156">
        <f>S379*H379</f>
        <v>0</v>
      </c>
      <c r="AR379" s="157" t="s">
        <v>348</v>
      </c>
      <c r="AT379" s="157" t="s">
        <v>274</v>
      </c>
      <c r="AU379" s="157" t="s">
        <v>272</v>
      </c>
      <c r="AY379" s="13" t="s">
        <v>271</v>
      </c>
      <c r="BE379" s="158">
        <f>IF(N379="základní",J379,0)</f>
        <v>0</v>
      </c>
      <c r="BF379" s="158">
        <f>IF(N379="snížená",J379,0)</f>
        <v>0</v>
      </c>
      <c r="BG379" s="158">
        <f>IF(N379="zákl. přenesená",J379,0)</f>
        <v>0</v>
      </c>
      <c r="BH379" s="158">
        <f>IF(N379="sníž. přenesená",J379,0)</f>
        <v>0</v>
      </c>
      <c r="BI379" s="158">
        <f>IF(N379="nulová",J379,0)</f>
        <v>0</v>
      </c>
      <c r="BJ379" s="13" t="s">
        <v>80</v>
      </c>
      <c r="BK379" s="158">
        <f>ROUND(I379*H379,2)</f>
        <v>0</v>
      </c>
      <c r="BL379" s="13" t="s">
        <v>348</v>
      </c>
      <c r="BM379" s="157" t="s">
        <v>1058</v>
      </c>
    </row>
    <row r="380" spans="2:65" s="1" customFormat="1" ht="38.4">
      <c r="B380" s="28"/>
      <c r="D380" s="159" t="s">
        <v>280</v>
      </c>
      <c r="F380" s="160" t="s">
        <v>1057</v>
      </c>
      <c r="I380" s="119"/>
      <c r="L380" s="28"/>
      <c r="M380" s="161"/>
      <c r="T380" s="52"/>
      <c r="AT380" s="13" t="s">
        <v>280</v>
      </c>
      <c r="AU380" s="13" t="s">
        <v>272</v>
      </c>
    </row>
    <row r="381" spans="2:65" s="1" customFormat="1" ht="37.799999999999997" customHeight="1">
      <c r="B381" s="28"/>
      <c r="C381" s="162" t="s">
        <v>1069</v>
      </c>
      <c r="D381" s="162" t="s">
        <v>335</v>
      </c>
      <c r="E381" s="163" t="s">
        <v>1060</v>
      </c>
      <c r="F381" s="164" t="s">
        <v>1061</v>
      </c>
      <c r="G381" s="165" t="s">
        <v>692</v>
      </c>
      <c r="H381" s="166">
        <v>1</v>
      </c>
      <c r="I381" s="167"/>
      <c r="J381" s="168">
        <f>ROUND(I381*H381,2)</f>
        <v>0</v>
      </c>
      <c r="K381" s="169"/>
      <c r="L381" s="170"/>
      <c r="M381" s="171" t="s">
        <v>1</v>
      </c>
      <c r="N381" s="172" t="s">
        <v>38</v>
      </c>
      <c r="P381" s="155">
        <f>O381*H381</f>
        <v>0</v>
      </c>
      <c r="Q381" s="155">
        <v>0</v>
      </c>
      <c r="R381" s="155">
        <f>Q381*H381</f>
        <v>0</v>
      </c>
      <c r="S381" s="155">
        <v>0</v>
      </c>
      <c r="T381" s="156">
        <f>S381*H381</f>
        <v>0</v>
      </c>
      <c r="AR381" s="157" t="s">
        <v>373</v>
      </c>
      <c r="AT381" s="157" t="s">
        <v>335</v>
      </c>
      <c r="AU381" s="157" t="s">
        <v>272</v>
      </c>
      <c r="AY381" s="13" t="s">
        <v>271</v>
      </c>
      <c r="BE381" s="158">
        <f>IF(N381="základní",J381,0)</f>
        <v>0</v>
      </c>
      <c r="BF381" s="158">
        <f>IF(N381="snížená",J381,0)</f>
        <v>0</v>
      </c>
      <c r="BG381" s="158">
        <f>IF(N381="zákl. přenesená",J381,0)</f>
        <v>0</v>
      </c>
      <c r="BH381" s="158">
        <f>IF(N381="sníž. přenesená",J381,0)</f>
        <v>0</v>
      </c>
      <c r="BI381" s="158">
        <f>IF(N381="nulová",J381,0)</f>
        <v>0</v>
      </c>
      <c r="BJ381" s="13" t="s">
        <v>80</v>
      </c>
      <c r="BK381" s="158">
        <f>ROUND(I381*H381,2)</f>
        <v>0</v>
      </c>
      <c r="BL381" s="13" t="s">
        <v>348</v>
      </c>
      <c r="BM381" s="157" t="s">
        <v>1062</v>
      </c>
    </row>
    <row r="382" spans="2:65" s="1" customFormat="1" ht="28.8">
      <c r="B382" s="28"/>
      <c r="D382" s="159" t="s">
        <v>280</v>
      </c>
      <c r="F382" s="160" t="s">
        <v>1061</v>
      </c>
      <c r="I382" s="119"/>
      <c r="L382" s="28"/>
      <c r="M382" s="161"/>
      <c r="T382" s="52"/>
      <c r="AT382" s="13" t="s">
        <v>280</v>
      </c>
      <c r="AU382" s="13" t="s">
        <v>272</v>
      </c>
    </row>
    <row r="383" spans="2:65" s="11" customFormat="1" ht="20.85" customHeight="1">
      <c r="B383" s="134"/>
      <c r="D383" s="135" t="s">
        <v>72</v>
      </c>
      <c r="E383" s="144" t="s">
        <v>1063</v>
      </c>
      <c r="F383" s="144" t="s">
        <v>1064</v>
      </c>
      <c r="I383" s="137"/>
      <c r="J383" s="145">
        <f>BK383</f>
        <v>0</v>
      </c>
      <c r="L383" s="134"/>
      <c r="M383" s="139"/>
      <c r="P383" s="140">
        <f>SUM(P384:P419)</f>
        <v>0</v>
      </c>
      <c r="R383" s="140">
        <f>SUM(R384:R419)</f>
        <v>4.3409999999999997E-2</v>
      </c>
      <c r="T383" s="141">
        <f>SUM(T384:T419)</f>
        <v>3.3000000000000002E-2</v>
      </c>
      <c r="AR383" s="135" t="s">
        <v>82</v>
      </c>
      <c r="AT383" s="142" t="s">
        <v>72</v>
      </c>
      <c r="AU383" s="142" t="s">
        <v>82</v>
      </c>
      <c r="AY383" s="135" t="s">
        <v>271</v>
      </c>
      <c r="BK383" s="143">
        <f>SUM(BK384:BK419)</f>
        <v>0</v>
      </c>
    </row>
    <row r="384" spans="2:65" s="1" customFormat="1" ht="24.15" customHeight="1">
      <c r="B384" s="28"/>
      <c r="C384" s="162" t="s">
        <v>1071</v>
      </c>
      <c r="D384" s="162" t="s">
        <v>335</v>
      </c>
      <c r="E384" s="163" t="s">
        <v>1066</v>
      </c>
      <c r="F384" s="164" t="s">
        <v>1067</v>
      </c>
      <c r="G384" s="165" t="s">
        <v>338</v>
      </c>
      <c r="H384" s="166">
        <v>1</v>
      </c>
      <c r="I384" s="167"/>
      <c r="J384" s="168">
        <f>ROUND(I384*H384,2)</f>
        <v>0</v>
      </c>
      <c r="K384" s="169"/>
      <c r="L384" s="170"/>
      <c r="M384" s="171" t="s">
        <v>1</v>
      </c>
      <c r="N384" s="172" t="s">
        <v>38</v>
      </c>
      <c r="P384" s="155">
        <f>O384*H384</f>
        <v>0</v>
      </c>
      <c r="Q384" s="155">
        <v>0</v>
      </c>
      <c r="R384" s="155">
        <f>Q384*H384</f>
        <v>0</v>
      </c>
      <c r="S384" s="155">
        <v>0</v>
      </c>
      <c r="T384" s="156">
        <f>S384*H384</f>
        <v>0</v>
      </c>
      <c r="AR384" s="157" t="s">
        <v>373</v>
      </c>
      <c r="AT384" s="157" t="s">
        <v>335</v>
      </c>
      <c r="AU384" s="157" t="s">
        <v>272</v>
      </c>
      <c r="AY384" s="13" t="s">
        <v>271</v>
      </c>
      <c r="BE384" s="158">
        <f>IF(N384="základní",J384,0)</f>
        <v>0</v>
      </c>
      <c r="BF384" s="158">
        <f>IF(N384="snížená",J384,0)</f>
        <v>0</v>
      </c>
      <c r="BG384" s="158">
        <f>IF(N384="zákl. přenesená",J384,0)</f>
        <v>0</v>
      </c>
      <c r="BH384" s="158">
        <f>IF(N384="sníž. přenesená",J384,0)</f>
        <v>0</v>
      </c>
      <c r="BI384" s="158">
        <f>IF(N384="nulová",J384,0)</f>
        <v>0</v>
      </c>
      <c r="BJ384" s="13" t="s">
        <v>80</v>
      </c>
      <c r="BK384" s="158">
        <f>ROUND(I384*H384,2)</f>
        <v>0</v>
      </c>
      <c r="BL384" s="13" t="s">
        <v>348</v>
      </c>
      <c r="BM384" s="157" t="s">
        <v>1068</v>
      </c>
    </row>
    <row r="385" spans="2:65" s="1" customFormat="1" ht="19.2">
      <c r="B385" s="28"/>
      <c r="D385" s="159" t="s">
        <v>280</v>
      </c>
      <c r="F385" s="160" t="s">
        <v>1067</v>
      </c>
      <c r="I385" s="119"/>
      <c r="L385" s="28"/>
      <c r="M385" s="161"/>
      <c r="T385" s="52"/>
      <c r="AT385" s="13" t="s">
        <v>280</v>
      </c>
      <c r="AU385" s="13" t="s">
        <v>272</v>
      </c>
    </row>
    <row r="386" spans="2:65" s="1" customFormat="1" ht="33" customHeight="1">
      <c r="B386" s="28"/>
      <c r="C386" s="146" t="s">
        <v>1076</v>
      </c>
      <c r="D386" s="146" t="s">
        <v>274</v>
      </c>
      <c r="E386" s="147" t="s">
        <v>725</v>
      </c>
      <c r="F386" s="148" t="s">
        <v>726</v>
      </c>
      <c r="G386" s="149" t="s">
        <v>338</v>
      </c>
      <c r="H386" s="150">
        <v>1</v>
      </c>
      <c r="I386" s="151"/>
      <c r="J386" s="152">
        <f>ROUND(I386*H386,2)</f>
        <v>0</v>
      </c>
      <c r="K386" s="153"/>
      <c r="L386" s="28"/>
      <c r="M386" s="154" t="s">
        <v>1</v>
      </c>
      <c r="N386" s="115" t="s">
        <v>38</v>
      </c>
      <c r="P386" s="155">
        <f>O386*H386</f>
        <v>0</v>
      </c>
      <c r="Q386" s="155">
        <v>0</v>
      </c>
      <c r="R386" s="155">
        <f>Q386*H386</f>
        <v>0</v>
      </c>
      <c r="S386" s="155">
        <v>0</v>
      </c>
      <c r="T386" s="156">
        <f>S386*H386</f>
        <v>0</v>
      </c>
      <c r="AR386" s="157" t="s">
        <v>348</v>
      </c>
      <c r="AT386" s="157" t="s">
        <v>274</v>
      </c>
      <c r="AU386" s="157" t="s">
        <v>272</v>
      </c>
      <c r="AY386" s="13" t="s">
        <v>271</v>
      </c>
      <c r="BE386" s="158">
        <f>IF(N386="základní",J386,0)</f>
        <v>0</v>
      </c>
      <c r="BF386" s="158">
        <f>IF(N386="snížená",J386,0)</f>
        <v>0</v>
      </c>
      <c r="BG386" s="158">
        <f>IF(N386="zákl. přenesená",J386,0)</f>
        <v>0</v>
      </c>
      <c r="BH386" s="158">
        <f>IF(N386="sníž. přenesená",J386,0)</f>
        <v>0</v>
      </c>
      <c r="BI386" s="158">
        <f>IF(N386="nulová",J386,0)</f>
        <v>0</v>
      </c>
      <c r="BJ386" s="13" t="s">
        <v>80</v>
      </c>
      <c r="BK386" s="158">
        <f>ROUND(I386*H386,2)</f>
        <v>0</v>
      </c>
      <c r="BL386" s="13" t="s">
        <v>348</v>
      </c>
      <c r="BM386" s="157" t="s">
        <v>1070</v>
      </c>
    </row>
    <row r="387" spans="2:65" s="1" customFormat="1" ht="19.2">
      <c r="B387" s="28"/>
      <c r="D387" s="159" t="s">
        <v>280</v>
      </c>
      <c r="F387" s="160" t="s">
        <v>726</v>
      </c>
      <c r="I387" s="119"/>
      <c r="L387" s="28"/>
      <c r="M387" s="161"/>
      <c r="T387" s="52"/>
      <c r="AT387" s="13" t="s">
        <v>280</v>
      </c>
      <c r="AU387" s="13" t="s">
        <v>272</v>
      </c>
    </row>
    <row r="388" spans="2:65" s="1" customFormat="1" ht="33" customHeight="1">
      <c r="B388" s="28"/>
      <c r="C388" s="146" t="s">
        <v>1081</v>
      </c>
      <c r="D388" s="146" t="s">
        <v>274</v>
      </c>
      <c r="E388" s="147" t="s">
        <v>1072</v>
      </c>
      <c r="F388" s="148" t="s">
        <v>1073</v>
      </c>
      <c r="G388" s="149" t="s">
        <v>338</v>
      </c>
      <c r="H388" s="150">
        <v>10</v>
      </c>
      <c r="I388" s="151"/>
      <c r="J388" s="152">
        <f>ROUND(I388*H388,2)</f>
        <v>0</v>
      </c>
      <c r="K388" s="153"/>
      <c r="L388" s="28"/>
      <c r="M388" s="154" t="s">
        <v>1</v>
      </c>
      <c r="N388" s="115" t="s">
        <v>38</v>
      </c>
      <c r="P388" s="155">
        <f>O388*H388</f>
        <v>0</v>
      </c>
      <c r="Q388" s="155">
        <v>0</v>
      </c>
      <c r="R388" s="155">
        <f>Q388*H388</f>
        <v>0</v>
      </c>
      <c r="S388" s="155">
        <v>0</v>
      </c>
      <c r="T388" s="156">
        <f>S388*H388</f>
        <v>0</v>
      </c>
      <c r="AR388" s="157" t="s">
        <v>348</v>
      </c>
      <c r="AT388" s="157" t="s">
        <v>274</v>
      </c>
      <c r="AU388" s="157" t="s">
        <v>272</v>
      </c>
      <c r="AY388" s="13" t="s">
        <v>271</v>
      </c>
      <c r="BE388" s="158">
        <f>IF(N388="základní",J388,0)</f>
        <v>0</v>
      </c>
      <c r="BF388" s="158">
        <f>IF(N388="snížená",J388,0)</f>
        <v>0</v>
      </c>
      <c r="BG388" s="158">
        <f>IF(N388="zákl. přenesená",J388,0)</f>
        <v>0</v>
      </c>
      <c r="BH388" s="158">
        <f>IF(N388="sníž. přenesená",J388,0)</f>
        <v>0</v>
      </c>
      <c r="BI388" s="158">
        <f>IF(N388="nulová",J388,0)</f>
        <v>0</v>
      </c>
      <c r="BJ388" s="13" t="s">
        <v>80</v>
      </c>
      <c r="BK388" s="158">
        <f>ROUND(I388*H388,2)</f>
        <v>0</v>
      </c>
      <c r="BL388" s="13" t="s">
        <v>348</v>
      </c>
      <c r="BM388" s="157" t="s">
        <v>1074</v>
      </c>
    </row>
    <row r="389" spans="2:65" s="1" customFormat="1" ht="57.6">
      <c r="B389" s="28"/>
      <c r="D389" s="159" t="s">
        <v>280</v>
      </c>
      <c r="F389" s="160" t="s">
        <v>1075</v>
      </c>
      <c r="I389" s="119"/>
      <c r="L389" s="28"/>
      <c r="M389" s="161"/>
      <c r="T389" s="52"/>
      <c r="AT389" s="13" t="s">
        <v>280</v>
      </c>
      <c r="AU389" s="13" t="s">
        <v>272</v>
      </c>
    </row>
    <row r="390" spans="2:65" s="1" customFormat="1" ht="76.349999999999994" customHeight="1">
      <c r="B390" s="28"/>
      <c r="C390" s="162" t="s">
        <v>1086</v>
      </c>
      <c r="D390" s="162" t="s">
        <v>335</v>
      </c>
      <c r="E390" s="163" t="s">
        <v>1539</v>
      </c>
      <c r="F390" s="164" t="s">
        <v>1540</v>
      </c>
      <c r="G390" s="165" t="s">
        <v>338</v>
      </c>
      <c r="H390" s="166">
        <v>2</v>
      </c>
      <c r="I390" s="167"/>
      <c r="J390" s="168">
        <f>ROUND(I390*H390,2)</f>
        <v>0</v>
      </c>
      <c r="K390" s="169"/>
      <c r="L390" s="170"/>
      <c r="M390" s="171" t="s">
        <v>1</v>
      </c>
      <c r="N390" s="172" t="s">
        <v>38</v>
      </c>
      <c r="P390" s="155">
        <f>O390*H390</f>
        <v>0</v>
      </c>
      <c r="Q390" s="155">
        <v>2.5500000000000002E-3</v>
      </c>
      <c r="R390" s="155">
        <f>Q390*H390</f>
        <v>5.1000000000000004E-3</v>
      </c>
      <c r="S390" s="155">
        <v>0</v>
      </c>
      <c r="T390" s="156">
        <f>S390*H390</f>
        <v>0</v>
      </c>
      <c r="AR390" s="157" t="s">
        <v>373</v>
      </c>
      <c r="AT390" s="157" t="s">
        <v>335</v>
      </c>
      <c r="AU390" s="157" t="s">
        <v>272</v>
      </c>
      <c r="AY390" s="13" t="s">
        <v>271</v>
      </c>
      <c r="BE390" s="158">
        <f>IF(N390="základní",J390,0)</f>
        <v>0</v>
      </c>
      <c r="BF390" s="158">
        <f>IF(N390="snížená",J390,0)</f>
        <v>0</v>
      </c>
      <c r="BG390" s="158">
        <f>IF(N390="zákl. přenesená",J390,0)</f>
        <v>0</v>
      </c>
      <c r="BH390" s="158">
        <f>IF(N390="sníž. přenesená",J390,0)</f>
        <v>0</v>
      </c>
      <c r="BI390" s="158">
        <f>IF(N390="nulová",J390,0)</f>
        <v>0</v>
      </c>
      <c r="BJ390" s="13" t="s">
        <v>80</v>
      </c>
      <c r="BK390" s="158">
        <f>ROUND(I390*H390,2)</f>
        <v>0</v>
      </c>
      <c r="BL390" s="13" t="s">
        <v>348</v>
      </c>
      <c r="BM390" s="157" t="s">
        <v>1541</v>
      </c>
    </row>
    <row r="391" spans="2:65" s="1" customFormat="1" ht="96">
      <c r="B391" s="28"/>
      <c r="D391" s="159" t="s">
        <v>280</v>
      </c>
      <c r="F391" s="160" t="s">
        <v>1542</v>
      </c>
      <c r="I391" s="119"/>
      <c r="L391" s="28"/>
      <c r="M391" s="161"/>
      <c r="T391" s="52"/>
      <c r="AT391" s="13" t="s">
        <v>280</v>
      </c>
      <c r="AU391" s="13" t="s">
        <v>272</v>
      </c>
    </row>
    <row r="392" spans="2:65" s="1" customFormat="1" ht="66.75" customHeight="1">
      <c r="B392" s="28"/>
      <c r="C392" s="162" t="s">
        <v>1090</v>
      </c>
      <c r="D392" s="162" t="s">
        <v>335</v>
      </c>
      <c r="E392" s="163" t="s">
        <v>1077</v>
      </c>
      <c r="F392" s="164" t="s">
        <v>1078</v>
      </c>
      <c r="G392" s="165" t="s">
        <v>338</v>
      </c>
      <c r="H392" s="166">
        <v>8</v>
      </c>
      <c r="I392" s="167"/>
      <c r="J392" s="168">
        <f>ROUND(I392*H392,2)</f>
        <v>0</v>
      </c>
      <c r="K392" s="169"/>
      <c r="L392" s="170"/>
      <c r="M392" s="171" t="s">
        <v>1</v>
      </c>
      <c r="N392" s="172" t="s">
        <v>38</v>
      </c>
      <c r="P392" s="155">
        <f>O392*H392</f>
        <v>0</v>
      </c>
      <c r="Q392" s="155">
        <v>2.5500000000000002E-3</v>
      </c>
      <c r="R392" s="155">
        <f>Q392*H392</f>
        <v>2.0400000000000001E-2</v>
      </c>
      <c r="S392" s="155">
        <v>0</v>
      </c>
      <c r="T392" s="156">
        <f>S392*H392</f>
        <v>0</v>
      </c>
      <c r="AR392" s="157" t="s">
        <v>373</v>
      </c>
      <c r="AT392" s="157" t="s">
        <v>335</v>
      </c>
      <c r="AU392" s="157" t="s">
        <v>272</v>
      </c>
      <c r="AY392" s="13" t="s">
        <v>271</v>
      </c>
      <c r="BE392" s="158">
        <f>IF(N392="základní",J392,0)</f>
        <v>0</v>
      </c>
      <c r="BF392" s="158">
        <f>IF(N392="snížená",J392,0)</f>
        <v>0</v>
      </c>
      <c r="BG392" s="158">
        <f>IF(N392="zákl. přenesená",J392,0)</f>
        <v>0</v>
      </c>
      <c r="BH392" s="158">
        <f>IF(N392="sníž. přenesená",J392,0)</f>
        <v>0</v>
      </c>
      <c r="BI392" s="158">
        <f>IF(N392="nulová",J392,0)</f>
        <v>0</v>
      </c>
      <c r="BJ392" s="13" t="s">
        <v>80</v>
      </c>
      <c r="BK392" s="158">
        <f>ROUND(I392*H392,2)</f>
        <v>0</v>
      </c>
      <c r="BL392" s="13" t="s">
        <v>348</v>
      </c>
      <c r="BM392" s="157" t="s">
        <v>1079</v>
      </c>
    </row>
    <row r="393" spans="2:65" s="1" customFormat="1" ht="115.2">
      <c r="B393" s="28"/>
      <c r="D393" s="159" t="s">
        <v>280</v>
      </c>
      <c r="F393" s="160" t="s">
        <v>1080</v>
      </c>
      <c r="I393" s="119"/>
      <c r="L393" s="28"/>
      <c r="M393" s="161"/>
      <c r="T393" s="52"/>
      <c r="AT393" s="13" t="s">
        <v>280</v>
      </c>
      <c r="AU393" s="13" t="s">
        <v>272</v>
      </c>
    </row>
    <row r="394" spans="2:65" s="1" customFormat="1" ht="24.15" customHeight="1">
      <c r="B394" s="28"/>
      <c r="C394" s="146" t="s">
        <v>1095</v>
      </c>
      <c r="D394" s="146" t="s">
        <v>274</v>
      </c>
      <c r="E394" s="147" t="s">
        <v>1082</v>
      </c>
      <c r="F394" s="148" t="s">
        <v>1083</v>
      </c>
      <c r="G394" s="149" t="s">
        <v>338</v>
      </c>
      <c r="H394" s="150">
        <v>10</v>
      </c>
      <c r="I394" s="151"/>
      <c r="J394" s="152">
        <f>ROUND(I394*H394,2)</f>
        <v>0</v>
      </c>
      <c r="K394" s="153"/>
      <c r="L394" s="28"/>
      <c r="M394" s="154" t="s">
        <v>1</v>
      </c>
      <c r="N394" s="115" t="s">
        <v>38</v>
      </c>
      <c r="P394" s="155">
        <f>O394*H394</f>
        <v>0</v>
      </c>
      <c r="Q394" s="155">
        <v>0</v>
      </c>
      <c r="R394" s="155">
        <f>Q394*H394</f>
        <v>0</v>
      </c>
      <c r="S394" s="155">
        <v>0</v>
      </c>
      <c r="T394" s="156">
        <f>S394*H394</f>
        <v>0</v>
      </c>
      <c r="AR394" s="157" t="s">
        <v>348</v>
      </c>
      <c r="AT394" s="157" t="s">
        <v>274</v>
      </c>
      <c r="AU394" s="157" t="s">
        <v>272</v>
      </c>
      <c r="AY394" s="13" t="s">
        <v>271</v>
      </c>
      <c r="BE394" s="158">
        <f>IF(N394="základní",J394,0)</f>
        <v>0</v>
      </c>
      <c r="BF394" s="158">
        <f>IF(N394="snížená",J394,0)</f>
        <v>0</v>
      </c>
      <c r="BG394" s="158">
        <f>IF(N394="zákl. přenesená",J394,0)</f>
        <v>0</v>
      </c>
      <c r="BH394" s="158">
        <f>IF(N394="sníž. přenesená",J394,0)</f>
        <v>0</v>
      </c>
      <c r="BI394" s="158">
        <f>IF(N394="nulová",J394,0)</f>
        <v>0</v>
      </c>
      <c r="BJ394" s="13" t="s">
        <v>80</v>
      </c>
      <c r="BK394" s="158">
        <f>ROUND(I394*H394,2)</f>
        <v>0</v>
      </c>
      <c r="BL394" s="13" t="s">
        <v>348</v>
      </c>
      <c r="BM394" s="157" t="s">
        <v>1084</v>
      </c>
    </row>
    <row r="395" spans="2:65" s="1" customFormat="1" ht="38.4">
      <c r="B395" s="28"/>
      <c r="D395" s="159" t="s">
        <v>280</v>
      </c>
      <c r="F395" s="160" t="s">
        <v>1085</v>
      </c>
      <c r="I395" s="119"/>
      <c r="L395" s="28"/>
      <c r="M395" s="161"/>
      <c r="T395" s="52"/>
      <c r="AT395" s="13" t="s">
        <v>280</v>
      </c>
      <c r="AU395" s="13" t="s">
        <v>272</v>
      </c>
    </row>
    <row r="396" spans="2:65" s="1" customFormat="1" ht="24.15" customHeight="1">
      <c r="B396" s="28"/>
      <c r="C396" s="162" t="s">
        <v>1099</v>
      </c>
      <c r="D396" s="162" t="s">
        <v>335</v>
      </c>
      <c r="E396" s="163" t="s">
        <v>1087</v>
      </c>
      <c r="F396" s="164" t="s">
        <v>1088</v>
      </c>
      <c r="G396" s="165" t="s">
        <v>338</v>
      </c>
      <c r="H396" s="166">
        <v>10</v>
      </c>
      <c r="I396" s="167"/>
      <c r="J396" s="168">
        <f>ROUND(I396*H396,2)</f>
        <v>0</v>
      </c>
      <c r="K396" s="169"/>
      <c r="L396" s="170"/>
      <c r="M396" s="171" t="s">
        <v>1</v>
      </c>
      <c r="N396" s="172" t="s">
        <v>38</v>
      </c>
      <c r="P396" s="155">
        <f>O396*H396</f>
        <v>0</v>
      </c>
      <c r="Q396" s="155">
        <v>1.4999999999999999E-4</v>
      </c>
      <c r="R396" s="155">
        <f>Q396*H396</f>
        <v>1.4999999999999998E-3</v>
      </c>
      <c r="S396" s="155">
        <v>0</v>
      </c>
      <c r="T396" s="156">
        <f>S396*H396</f>
        <v>0</v>
      </c>
      <c r="AR396" s="157" t="s">
        <v>373</v>
      </c>
      <c r="AT396" s="157" t="s">
        <v>335</v>
      </c>
      <c r="AU396" s="157" t="s">
        <v>272</v>
      </c>
      <c r="AY396" s="13" t="s">
        <v>271</v>
      </c>
      <c r="BE396" s="158">
        <f>IF(N396="základní",J396,0)</f>
        <v>0</v>
      </c>
      <c r="BF396" s="158">
        <f>IF(N396="snížená",J396,0)</f>
        <v>0</v>
      </c>
      <c r="BG396" s="158">
        <f>IF(N396="zákl. přenesená",J396,0)</f>
        <v>0</v>
      </c>
      <c r="BH396" s="158">
        <f>IF(N396="sníž. přenesená",J396,0)</f>
        <v>0</v>
      </c>
      <c r="BI396" s="158">
        <f>IF(N396="nulová",J396,0)</f>
        <v>0</v>
      </c>
      <c r="BJ396" s="13" t="s">
        <v>80</v>
      </c>
      <c r="BK396" s="158">
        <f>ROUND(I396*H396,2)</f>
        <v>0</v>
      </c>
      <c r="BL396" s="13" t="s">
        <v>348</v>
      </c>
      <c r="BM396" s="157" t="s">
        <v>1089</v>
      </c>
    </row>
    <row r="397" spans="2:65" s="1" customFormat="1" ht="19.2">
      <c r="B397" s="28"/>
      <c r="D397" s="159" t="s">
        <v>280</v>
      </c>
      <c r="F397" s="160" t="s">
        <v>1088</v>
      </c>
      <c r="I397" s="119"/>
      <c r="L397" s="28"/>
      <c r="M397" s="161"/>
      <c r="T397" s="52"/>
      <c r="AT397" s="13" t="s">
        <v>280</v>
      </c>
      <c r="AU397" s="13" t="s">
        <v>272</v>
      </c>
    </row>
    <row r="398" spans="2:65" s="1" customFormat="1" ht="24.15" customHeight="1">
      <c r="B398" s="28"/>
      <c r="C398" s="146" t="s">
        <v>1103</v>
      </c>
      <c r="D398" s="146" t="s">
        <v>274</v>
      </c>
      <c r="E398" s="147" t="s">
        <v>1091</v>
      </c>
      <c r="F398" s="148" t="s">
        <v>1092</v>
      </c>
      <c r="G398" s="149" t="s">
        <v>338</v>
      </c>
      <c r="H398" s="150">
        <v>1</v>
      </c>
      <c r="I398" s="151"/>
      <c r="J398" s="152">
        <f>ROUND(I398*H398,2)</f>
        <v>0</v>
      </c>
      <c r="K398" s="153"/>
      <c r="L398" s="28"/>
      <c r="M398" s="154" t="s">
        <v>1</v>
      </c>
      <c r="N398" s="115" t="s">
        <v>38</v>
      </c>
      <c r="P398" s="155">
        <f>O398*H398</f>
        <v>0</v>
      </c>
      <c r="Q398" s="155">
        <v>0</v>
      </c>
      <c r="R398" s="155">
        <f>Q398*H398</f>
        <v>0</v>
      </c>
      <c r="S398" s="155">
        <v>0</v>
      </c>
      <c r="T398" s="156">
        <f>S398*H398</f>
        <v>0</v>
      </c>
      <c r="AR398" s="157" t="s">
        <v>348</v>
      </c>
      <c r="AT398" s="157" t="s">
        <v>274</v>
      </c>
      <c r="AU398" s="157" t="s">
        <v>272</v>
      </c>
      <c r="AY398" s="13" t="s">
        <v>271</v>
      </c>
      <c r="BE398" s="158">
        <f>IF(N398="základní",J398,0)</f>
        <v>0</v>
      </c>
      <c r="BF398" s="158">
        <f>IF(N398="snížená",J398,0)</f>
        <v>0</v>
      </c>
      <c r="BG398" s="158">
        <f>IF(N398="zákl. přenesená",J398,0)</f>
        <v>0</v>
      </c>
      <c r="BH398" s="158">
        <f>IF(N398="sníž. přenesená",J398,0)</f>
        <v>0</v>
      </c>
      <c r="BI398" s="158">
        <f>IF(N398="nulová",J398,0)</f>
        <v>0</v>
      </c>
      <c r="BJ398" s="13" t="s">
        <v>80</v>
      </c>
      <c r="BK398" s="158">
        <f>ROUND(I398*H398,2)</f>
        <v>0</v>
      </c>
      <c r="BL398" s="13" t="s">
        <v>348</v>
      </c>
      <c r="BM398" s="157" t="s">
        <v>1093</v>
      </c>
    </row>
    <row r="399" spans="2:65" s="1" customFormat="1" ht="28.8">
      <c r="B399" s="28"/>
      <c r="D399" s="159" t="s">
        <v>280</v>
      </c>
      <c r="F399" s="160" t="s">
        <v>1094</v>
      </c>
      <c r="I399" s="119"/>
      <c r="L399" s="28"/>
      <c r="M399" s="161"/>
      <c r="T399" s="52"/>
      <c r="AT399" s="13" t="s">
        <v>280</v>
      </c>
      <c r="AU399" s="13" t="s">
        <v>272</v>
      </c>
    </row>
    <row r="400" spans="2:65" s="1" customFormat="1" ht="21.75" customHeight="1">
      <c r="B400" s="28"/>
      <c r="C400" s="162" t="s">
        <v>1108</v>
      </c>
      <c r="D400" s="162" t="s">
        <v>335</v>
      </c>
      <c r="E400" s="163" t="s">
        <v>1096</v>
      </c>
      <c r="F400" s="164" t="s">
        <v>1097</v>
      </c>
      <c r="G400" s="165" t="s">
        <v>338</v>
      </c>
      <c r="H400" s="166">
        <v>1</v>
      </c>
      <c r="I400" s="167"/>
      <c r="J400" s="168">
        <f>ROUND(I400*H400,2)</f>
        <v>0</v>
      </c>
      <c r="K400" s="169"/>
      <c r="L400" s="170"/>
      <c r="M400" s="171" t="s">
        <v>1</v>
      </c>
      <c r="N400" s="172" t="s">
        <v>38</v>
      </c>
      <c r="P400" s="155">
        <f>O400*H400</f>
        <v>0</v>
      </c>
      <c r="Q400" s="155">
        <v>4.0000000000000003E-5</v>
      </c>
      <c r="R400" s="155">
        <f>Q400*H400</f>
        <v>4.0000000000000003E-5</v>
      </c>
      <c r="S400" s="155">
        <v>0</v>
      </c>
      <c r="T400" s="156">
        <f>S400*H400</f>
        <v>0</v>
      </c>
      <c r="AR400" s="157" t="s">
        <v>373</v>
      </c>
      <c r="AT400" s="157" t="s">
        <v>335</v>
      </c>
      <c r="AU400" s="157" t="s">
        <v>272</v>
      </c>
      <c r="AY400" s="13" t="s">
        <v>271</v>
      </c>
      <c r="BE400" s="158">
        <f>IF(N400="základní",J400,0)</f>
        <v>0</v>
      </c>
      <c r="BF400" s="158">
        <f>IF(N400="snížená",J400,0)</f>
        <v>0</v>
      </c>
      <c r="BG400" s="158">
        <f>IF(N400="zákl. přenesená",J400,0)</f>
        <v>0</v>
      </c>
      <c r="BH400" s="158">
        <f>IF(N400="sníž. přenesená",J400,0)</f>
        <v>0</v>
      </c>
      <c r="BI400" s="158">
        <f>IF(N400="nulová",J400,0)</f>
        <v>0</v>
      </c>
      <c r="BJ400" s="13" t="s">
        <v>80</v>
      </c>
      <c r="BK400" s="158">
        <f>ROUND(I400*H400,2)</f>
        <v>0</v>
      </c>
      <c r="BL400" s="13" t="s">
        <v>348</v>
      </c>
      <c r="BM400" s="157" t="s">
        <v>1098</v>
      </c>
    </row>
    <row r="401" spans="2:65" s="1" customFormat="1" ht="10.199999999999999">
      <c r="B401" s="28"/>
      <c r="D401" s="159" t="s">
        <v>280</v>
      </c>
      <c r="F401" s="160" t="s">
        <v>1097</v>
      </c>
      <c r="I401" s="119"/>
      <c r="L401" s="28"/>
      <c r="M401" s="161"/>
      <c r="T401" s="52"/>
      <c r="AT401" s="13" t="s">
        <v>280</v>
      </c>
      <c r="AU401" s="13" t="s">
        <v>272</v>
      </c>
    </row>
    <row r="402" spans="2:65" s="1" customFormat="1" ht="24.15" customHeight="1">
      <c r="B402" s="28"/>
      <c r="C402" s="146" t="s">
        <v>1112</v>
      </c>
      <c r="D402" s="146" t="s">
        <v>274</v>
      </c>
      <c r="E402" s="147" t="s">
        <v>1543</v>
      </c>
      <c r="F402" s="148" t="s">
        <v>1544</v>
      </c>
      <c r="G402" s="149" t="s">
        <v>338</v>
      </c>
      <c r="H402" s="150">
        <v>3</v>
      </c>
      <c r="I402" s="151"/>
      <c r="J402" s="152">
        <f>ROUND(I402*H402,2)</f>
        <v>0</v>
      </c>
      <c r="K402" s="153"/>
      <c r="L402" s="28"/>
      <c r="M402" s="154" t="s">
        <v>1</v>
      </c>
      <c r="N402" s="115" t="s">
        <v>38</v>
      </c>
      <c r="P402" s="155">
        <f>O402*H402</f>
        <v>0</v>
      </c>
      <c r="Q402" s="155">
        <v>0</v>
      </c>
      <c r="R402" s="155">
        <f>Q402*H402</f>
        <v>0</v>
      </c>
      <c r="S402" s="155">
        <v>0</v>
      </c>
      <c r="T402" s="156">
        <f>S402*H402</f>
        <v>0</v>
      </c>
      <c r="AR402" s="157" t="s">
        <v>348</v>
      </c>
      <c r="AT402" s="157" t="s">
        <v>274</v>
      </c>
      <c r="AU402" s="157" t="s">
        <v>272</v>
      </c>
      <c r="AY402" s="13" t="s">
        <v>271</v>
      </c>
      <c r="BE402" s="158">
        <f>IF(N402="základní",J402,0)</f>
        <v>0</v>
      </c>
      <c r="BF402" s="158">
        <f>IF(N402="snížená",J402,0)</f>
        <v>0</v>
      </c>
      <c r="BG402" s="158">
        <f>IF(N402="zákl. přenesená",J402,0)</f>
        <v>0</v>
      </c>
      <c r="BH402" s="158">
        <f>IF(N402="sníž. přenesená",J402,0)</f>
        <v>0</v>
      </c>
      <c r="BI402" s="158">
        <f>IF(N402="nulová",J402,0)</f>
        <v>0</v>
      </c>
      <c r="BJ402" s="13" t="s">
        <v>80</v>
      </c>
      <c r="BK402" s="158">
        <f>ROUND(I402*H402,2)</f>
        <v>0</v>
      </c>
      <c r="BL402" s="13" t="s">
        <v>348</v>
      </c>
      <c r="BM402" s="157" t="s">
        <v>1545</v>
      </c>
    </row>
    <row r="403" spans="2:65" s="1" customFormat="1" ht="28.8">
      <c r="B403" s="28"/>
      <c r="D403" s="159" t="s">
        <v>280</v>
      </c>
      <c r="F403" s="160" t="s">
        <v>1546</v>
      </c>
      <c r="I403" s="119"/>
      <c r="L403" s="28"/>
      <c r="M403" s="161"/>
      <c r="T403" s="52"/>
      <c r="AT403" s="13" t="s">
        <v>280</v>
      </c>
      <c r="AU403" s="13" t="s">
        <v>272</v>
      </c>
    </row>
    <row r="404" spans="2:65" s="1" customFormat="1" ht="21.75" customHeight="1">
      <c r="B404" s="28"/>
      <c r="C404" s="162" t="s">
        <v>1114</v>
      </c>
      <c r="D404" s="162" t="s">
        <v>335</v>
      </c>
      <c r="E404" s="163" t="s">
        <v>1547</v>
      </c>
      <c r="F404" s="164" t="s">
        <v>1548</v>
      </c>
      <c r="G404" s="165" t="s">
        <v>338</v>
      </c>
      <c r="H404" s="166">
        <v>3</v>
      </c>
      <c r="I404" s="167"/>
      <c r="J404" s="168">
        <f>ROUND(I404*H404,2)</f>
        <v>0</v>
      </c>
      <c r="K404" s="169"/>
      <c r="L404" s="170"/>
      <c r="M404" s="171" t="s">
        <v>1</v>
      </c>
      <c r="N404" s="172" t="s">
        <v>38</v>
      </c>
      <c r="P404" s="155">
        <f>O404*H404</f>
        <v>0</v>
      </c>
      <c r="Q404" s="155">
        <v>4.0000000000000003E-5</v>
      </c>
      <c r="R404" s="155">
        <f>Q404*H404</f>
        <v>1.2000000000000002E-4</v>
      </c>
      <c r="S404" s="155">
        <v>0</v>
      </c>
      <c r="T404" s="156">
        <f>S404*H404</f>
        <v>0</v>
      </c>
      <c r="AR404" s="157" t="s">
        <v>373</v>
      </c>
      <c r="AT404" s="157" t="s">
        <v>335</v>
      </c>
      <c r="AU404" s="157" t="s">
        <v>272</v>
      </c>
      <c r="AY404" s="13" t="s">
        <v>271</v>
      </c>
      <c r="BE404" s="158">
        <f>IF(N404="základní",J404,0)</f>
        <v>0</v>
      </c>
      <c r="BF404" s="158">
        <f>IF(N404="snížená",J404,0)</f>
        <v>0</v>
      </c>
      <c r="BG404" s="158">
        <f>IF(N404="zákl. přenesená",J404,0)</f>
        <v>0</v>
      </c>
      <c r="BH404" s="158">
        <f>IF(N404="sníž. přenesená",J404,0)</f>
        <v>0</v>
      </c>
      <c r="BI404" s="158">
        <f>IF(N404="nulová",J404,0)</f>
        <v>0</v>
      </c>
      <c r="BJ404" s="13" t="s">
        <v>80</v>
      </c>
      <c r="BK404" s="158">
        <f>ROUND(I404*H404,2)</f>
        <v>0</v>
      </c>
      <c r="BL404" s="13" t="s">
        <v>348</v>
      </c>
      <c r="BM404" s="157" t="s">
        <v>1549</v>
      </c>
    </row>
    <row r="405" spans="2:65" s="1" customFormat="1" ht="10.199999999999999">
      <c r="B405" s="28"/>
      <c r="D405" s="159" t="s">
        <v>280</v>
      </c>
      <c r="F405" s="160" t="s">
        <v>1548</v>
      </c>
      <c r="I405" s="119"/>
      <c r="L405" s="28"/>
      <c r="M405" s="161"/>
      <c r="T405" s="52"/>
      <c r="AT405" s="13" t="s">
        <v>280</v>
      </c>
      <c r="AU405" s="13" t="s">
        <v>272</v>
      </c>
    </row>
    <row r="406" spans="2:65" s="1" customFormat="1" ht="24.15" customHeight="1">
      <c r="B406" s="28"/>
      <c r="C406" s="162" t="s">
        <v>1116</v>
      </c>
      <c r="D406" s="162" t="s">
        <v>335</v>
      </c>
      <c r="E406" s="163" t="s">
        <v>1311</v>
      </c>
      <c r="F406" s="164" t="s">
        <v>1312</v>
      </c>
      <c r="G406" s="165" t="s">
        <v>338</v>
      </c>
      <c r="H406" s="166">
        <v>3</v>
      </c>
      <c r="I406" s="167"/>
      <c r="J406" s="168">
        <f>ROUND(I406*H406,2)</f>
        <v>0</v>
      </c>
      <c r="K406" s="169"/>
      <c r="L406" s="170"/>
      <c r="M406" s="171" t="s">
        <v>1</v>
      </c>
      <c r="N406" s="172" t="s">
        <v>38</v>
      </c>
      <c r="P406" s="155">
        <f>O406*H406</f>
        <v>0</v>
      </c>
      <c r="Q406" s="155">
        <v>1.0000000000000001E-5</v>
      </c>
      <c r="R406" s="155">
        <f>Q406*H406</f>
        <v>3.0000000000000004E-5</v>
      </c>
      <c r="S406" s="155">
        <v>0</v>
      </c>
      <c r="T406" s="156">
        <f>S406*H406</f>
        <v>0</v>
      </c>
      <c r="AR406" s="157" t="s">
        <v>373</v>
      </c>
      <c r="AT406" s="157" t="s">
        <v>335</v>
      </c>
      <c r="AU406" s="157" t="s">
        <v>272</v>
      </c>
      <c r="AY406" s="13" t="s">
        <v>271</v>
      </c>
      <c r="BE406" s="158">
        <f>IF(N406="základní",J406,0)</f>
        <v>0</v>
      </c>
      <c r="BF406" s="158">
        <f>IF(N406="snížená",J406,0)</f>
        <v>0</v>
      </c>
      <c r="BG406" s="158">
        <f>IF(N406="zákl. přenesená",J406,0)</f>
        <v>0</v>
      </c>
      <c r="BH406" s="158">
        <f>IF(N406="sníž. přenesená",J406,0)</f>
        <v>0</v>
      </c>
      <c r="BI406" s="158">
        <f>IF(N406="nulová",J406,0)</f>
        <v>0</v>
      </c>
      <c r="BJ406" s="13" t="s">
        <v>80</v>
      </c>
      <c r="BK406" s="158">
        <f>ROUND(I406*H406,2)</f>
        <v>0</v>
      </c>
      <c r="BL406" s="13" t="s">
        <v>348</v>
      </c>
      <c r="BM406" s="157" t="s">
        <v>1550</v>
      </c>
    </row>
    <row r="407" spans="2:65" s="1" customFormat="1" ht="10.199999999999999">
      <c r="B407" s="28"/>
      <c r="D407" s="159" t="s">
        <v>280</v>
      </c>
      <c r="F407" s="160" t="s">
        <v>1312</v>
      </c>
      <c r="I407" s="119"/>
      <c r="L407" s="28"/>
      <c r="M407" s="161"/>
      <c r="T407" s="52"/>
      <c r="AT407" s="13" t="s">
        <v>280</v>
      </c>
      <c r="AU407" s="13" t="s">
        <v>272</v>
      </c>
    </row>
    <row r="408" spans="2:65" s="1" customFormat="1" ht="24.15" customHeight="1">
      <c r="B408" s="28"/>
      <c r="C408" s="162" t="s">
        <v>1123</v>
      </c>
      <c r="D408" s="162" t="s">
        <v>335</v>
      </c>
      <c r="E408" s="163" t="s">
        <v>1100</v>
      </c>
      <c r="F408" s="164" t="s">
        <v>1101</v>
      </c>
      <c r="G408" s="165" t="s">
        <v>338</v>
      </c>
      <c r="H408" s="166">
        <v>1</v>
      </c>
      <c r="I408" s="167"/>
      <c r="J408" s="168">
        <f>ROUND(I408*H408,2)</f>
        <v>0</v>
      </c>
      <c r="K408" s="169"/>
      <c r="L408" s="170"/>
      <c r="M408" s="171" t="s">
        <v>1</v>
      </c>
      <c r="N408" s="172" t="s">
        <v>38</v>
      </c>
      <c r="P408" s="155">
        <f>O408*H408</f>
        <v>0</v>
      </c>
      <c r="Q408" s="155">
        <v>2.0000000000000002E-5</v>
      </c>
      <c r="R408" s="155">
        <f>Q408*H408</f>
        <v>2.0000000000000002E-5</v>
      </c>
      <c r="S408" s="155">
        <v>0</v>
      </c>
      <c r="T408" s="156">
        <f>S408*H408</f>
        <v>0</v>
      </c>
      <c r="AR408" s="157" t="s">
        <v>373</v>
      </c>
      <c r="AT408" s="157" t="s">
        <v>335</v>
      </c>
      <c r="AU408" s="157" t="s">
        <v>272</v>
      </c>
      <c r="AY408" s="13" t="s">
        <v>271</v>
      </c>
      <c r="BE408" s="158">
        <f>IF(N408="základní",J408,0)</f>
        <v>0</v>
      </c>
      <c r="BF408" s="158">
        <f>IF(N408="snížená",J408,0)</f>
        <v>0</v>
      </c>
      <c r="BG408" s="158">
        <f>IF(N408="zákl. přenesená",J408,0)</f>
        <v>0</v>
      </c>
      <c r="BH408" s="158">
        <f>IF(N408="sníž. přenesená",J408,0)</f>
        <v>0</v>
      </c>
      <c r="BI408" s="158">
        <f>IF(N408="nulová",J408,0)</f>
        <v>0</v>
      </c>
      <c r="BJ408" s="13" t="s">
        <v>80</v>
      </c>
      <c r="BK408" s="158">
        <f>ROUND(I408*H408,2)</f>
        <v>0</v>
      </c>
      <c r="BL408" s="13" t="s">
        <v>348</v>
      </c>
      <c r="BM408" s="157" t="s">
        <v>1102</v>
      </c>
    </row>
    <row r="409" spans="2:65" s="1" customFormat="1" ht="10.199999999999999">
      <c r="B409" s="28"/>
      <c r="D409" s="159" t="s">
        <v>280</v>
      </c>
      <c r="F409" s="160" t="s">
        <v>1101</v>
      </c>
      <c r="I409" s="119"/>
      <c r="L409" s="28"/>
      <c r="M409" s="161"/>
      <c r="T409" s="52"/>
      <c r="AT409" s="13" t="s">
        <v>280</v>
      </c>
      <c r="AU409" s="13" t="s">
        <v>272</v>
      </c>
    </row>
    <row r="410" spans="2:65" s="1" customFormat="1" ht="24.15" customHeight="1">
      <c r="B410" s="28"/>
      <c r="C410" s="146" t="s">
        <v>1125</v>
      </c>
      <c r="D410" s="146" t="s">
        <v>274</v>
      </c>
      <c r="E410" s="147" t="s">
        <v>1104</v>
      </c>
      <c r="F410" s="148" t="s">
        <v>1105</v>
      </c>
      <c r="G410" s="149" t="s">
        <v>412</v>
      </c>
      <c r="H410" s="150">
        <v>120</v>
      </c>
      <c r="I410" s="151"/>
      <c r="J410" s="152">
        <f>ROUND(I410*H410,2)</f>
        <v>0</v>
      </c>
      <c r="K410" s="153"/>
      <c r="L410" s="28"/>
      <c r="M410" s="154" t="s">
        <v>1</v>
      </c>
      <c r="N410" s="115" t="s">
        <v>38</v>
      </c>
      <c r="P410" s="155">
        <f>O410*H410</f>
        <v>0</v>
      </c>
      <c r="Q410" s="155">
        <v>0</v>
      </c>
      <c r="R410" s="155">
        <f>Q410*H410</f>
        <v>0</v>
      </c>
      <c r="S410" s="155">
        <v>0</v>
      </c>
      <c r="T410" s="156">
        <f>S410*H410</f>
        <v>0</v>
      </c>
      <c r="AR410" s="157" t="s">
        <v>348</v>
      </c>
      <c r="AT410" s="157" t="s">
        <v>274</v>
      </c>
      <c r="AU410" s="157" t="s">
        <v>272</v>
      </c>
      <c r="AY410" s="13" t="s">
        <v>271</v>
      </c>
      <c r="BE410" s="158">
        <f>IF(N410="základní",J410,0)</f>
        <v>0</v>
      </c>
      <c r="BF410" s="158">
        <f>IF(N410="snížená",J410,0)</f>
        <v>0</v>
      </c>
      <c r="BG410" s="158">
        <f>IF(N410="zákl. přenesená",J410,0)</f>
        <v>0</v>
      </c>
      <c r="BH410" s="158">
        <f>IF(N410="sníž. přenesená",J410,0)</f>
        <v>0</v>
      </c>
      <c r="BI410" s="158">
        <f>IF(N410="nulová",J410,0)</f>
        <v>0</v>
      </c>
      <c r="BJ410" s="13" t="s">
        <v>80</v>
      </c>
      <c r="BK410" s="158">
        <f>ROUND(I410*H410,2)</f>
        <v>0</v>
      </c>
      <c r="BL410" s="13" t="s">
        <v>348</v>
      </c>
      <c r="BM410" s="157" t="s">
        <v>1106</v>
      </c>
    </row>
    <row r="411" spans="2:65" s="1" customFormat="1" ht="28.8">
      <c r="B411" s="28"/>
      <c r="D411" s="159" t="s">
        <v>280</v>
      </c>
      <c r="F411" s="160" t="s">
        <v>1107</v>
      </c>
      <c r="I411" s="119"/>
      <c r="L411" s="28"/>
      <c r="M411" s="161"/>
      <c r="T411" s="52"/>
      <c r="AT411" s="13" t="s">
        <v>280</v>
      </c>
      <c r="AU411" s="13" t="s">
        <v>272</v>
      </c>
    </row>
    <row r="412" spans="2:65" s="1" customFormat="1" ht="24.15" customHeight="1">
      <c r="B412" s="28"/>
      <c r="C412" s="162" t="s">
        <v>1127</v>
      </c>
      <c r="D412" s="162" t="s">
        <v>335</v>
      </c>
      <c r="E412" s="163" t="s">
        <v>1109</v>
      </c>
      <c r="F412" s="164" t="s">
        <v>1110</v>
      </c>
      <c r="G412" s="165" t="s">
        <v>412</v>
      </c>
      <c r="H412" s="166">
        <v>120</v>
      </c>
      <c r="I412" s="167"/>
      <c r="J412" s="168">
        <f>ROUND(I412*H412,2)</f>
        <v>0</v>
      </c>
      <c r="K412" s="169"/>
      <c r="L412" s="170"/>
      <c r="M412" s="171" t="s">
        <v>1</v>
      </c>
      <c r="N412" s="172" t="s">
        <v>38</v>
      </c>
      <c r="P412" s="155">
        <f>O412*H412</f>
        <v>0</v>
      </c>
      <c r="Q412" s="155">
        <v>1.2E-4</v>
      </c>
      <c r="R412" s="155">
        <f>Q412*H412</f>
        <v>1.44E-2</v>
      </c>
      <c r="S412" s="155">
        <v>0</v>
      </c>
      <c r="T412" s="156">
        <f>S412*H412</f>
        <v>0</v>
      </c>
      <c r="AR412" s="157" t="s">
        <v>373</v>
      </c>
      <c r="AT412" s="157" t="s">
        <v>335</v>
      </c>
      <c r="AU412" s="157" t="s">
        <v>272</v>
      </c>
      <c r="AY412" s="13" t="s">
        <v>271</v>
      </c>
      <c r="BE412" s="158">
        <f>IF(N412="základní",J412,0)</f>
        <v>0</v>
      </c>
      <c r="BF412" s="158">
        <f>IF(N412="snížená",J412,0)</f>
        <v>0</v>
      </c>
      <c r="BG412" s="158">
        <f>IF(N412="zákl. přenesená",J412,0)</f>
        <v>0</v>
      </c>
      <c r="BH412" s="158">
        <f>IF(N412="sníž. přenesená",J412,0)</f>
        <v>0</v>
      </c>
      <c r="BI412" s="158">
        <f>IF(N412="nulová",J412,0)</f>
        <v>0</v>
      </c>
      <c r="BJ412" s="13" t="s">
        <v>80</v>
      </c>
      <c r="BK412" s="158">
        <f>ROUND(I412*H412,2)</f>
        <v>0</v>
      </c>
      <c r="BL412" s="13" t="s">
        <v>348</v>
      </c>
      <c r="BM412" s="157" t="s">
        <v>1111</v>
      </c>
    </row>
    <row r="413" spans="2:65" s="1" customFormat="1" ht="19.2">
      <c r="B413" s="28"/>
      <c r="D413" s="159" t="s">
        <v>280</v>
      </c>
      <c r="F413" s="160" t="s">
        <v>1110</v>
      </c>
      <c r="I413" s="119"/>
      <c r="L413" s="28"/>
      <c r="M413" s="161"/>
      <c r="T413" s="52"/>
      <c r="AT413" s="13" t="s">
        <v>280</v>
      </c>
      <c r="AU413" s="13" t="s">
        <v>272</v>
      </c>
    </row>
    <row r="414" spans="2:65" s="1" customFormat="1" ht="24.15" customHeight="1">
      <c r="B414" s="28"/>
      <c r="C414" s="146" t="s">
        <v>1132</v>
      </c>
      <c r="D414" s="146" t="s">
        <v>274</v>
      </c>
      <c r="E414" s="147" t="s">
        <v>953</v>
      </c>
      <c r="F414" s="148" t="s">
        <v>954</v>
      </c>
      <c r="G414" s="149" t="s">
        <v>338</v>
      </c>
      <c r="H414" s="150">
        <v>20</v>
      </c>
      <c r="I414" s="151"/>
      <c r="J414" s="152">
        <f>ROUND(I414*H414,2)</f>
        <v>0</v>
      </c>
      <c r="K414" s="153"/>
      <c r="L414" s="28"/>
      <c r="M414" s="154" t="s">
        <v>1</v>
      </c>
      <c r="N414" s="115" t="s">
        <v>38</v>
      </c>
      <c r="P414" s="155">
        <f>O414*H414</f>
        <v>0</v>
      </c>
      <c r="Q414" s="155">
        <v>0</v>
      </c>
      <c r="R414" s="155">
        <f>Q414*H414</f>
        <v>0</v>
      </c>
      <c r="S414" s="155">
        <v>0</v>
      </c>
      <c r="T414" s="156">
        <f>S414*H414</f>
        <v>0</v>
      </c>
      <c r="AR414" s="157" t="s">
        <v>348</v>
      </c>
      <c r="AT414" s="157" t="s">
        <v>274</v>
      </c>
      <c r="AU414" s="157" t="s">
        <v>272</v>
      </c>
      <c r="AY414" s="13" t="s">
        <v>271</v>
      </c>
      <c r="BE414" s="158">
        <f>IF(N414="základní",J414,0)</f>
        <v>0</v>
      </c>
      <c r="BF414" s="158">
        <f>IF(N414="snížená",J414,0)</f>
        <v>0</v>
      </c>
      <c r="BG414" s="158">
        <f>IF(N414="zákl. přenesená",J414,0)</f>
        <v>0</v>
      </c>
      <c r="BH414" s="158">
        <f>IF(N414="sníž. přenesená",J414,0)</f>
        <v>0</v>
      </c>
      <c r="BI414" s="158">
        <f>IF(N414="nulová",J414,0)</f>
        <v>0</v>
      </c>
      <c r="BJ414" s="13" t="s">
        <v>80</v>
      </c>
      <c r="BK414" s="158">
        <f>ROUND(I414*H414,2)</f>
        <v>0</v>
      </c>
      <c r="BL414" s="13" t="s">
        <v>348</v>
      </c>
      <c r="BM414" s="157" t="s">
        <v>1113</v>
      </c>
    </row>
    <row r="415" spans="2:65" s="1" customFormat="1" ht="19.2">
      <c r="B415" s="28"/>
      <c r="D415" s="159" t="s">
        <v>280</v>
      </c>
      <c r="F415" s="160" t="s">
        <v>956</v>
      </c>
      <c r="I415" s="119"/>
      <c r="L415" s="28"/>
      <c r="M415" s="161"/>
      <c r="T415" s="52"/>
      <c r="AT415" s="13" t="s">
        <v>280</v>
      </c>
      <c r="AU415" s="13" t="s">
        <v>272</v>
      </c>
    </row>
    <row r="416" spans="2:65" s="1" customFormat="1" ht="16.5" customHeight="1">
      <c r="B416" s="28"/>
      <c r="C416" s="162" t="s">
        <v>1136</v>
      </c>
      <c r="D416" s="162" t="s">
        <v>335</v>
      </c>
      <c r="E416" s="163" t="s">
        <v>958</v>
      </c>
      <c r="F416" s="164" t="s">
        <v>959</v>
      </c>
      <c r="G416" s="165" t="s">
        <v>338</v>
      </c>
      <c r="H416" s="166">
        <v>20</v>
      </c>
      <c r="I416" s="167"/>
      <c r="J416" s="168">
        <f>ROUND(I416*H416,2)</f>
        <v>0</v>
      </c>
      <c r="K416" s="169"/>
      <c r="L416" s="170"/>
      <c r="M416" s="171" t="s">
        <v>1</v>
      </c>
      <c r="N416" s="172" t="s">
        <v>38</v>
      </c>
      <c r="P416" s="155">
        <f>O416*H416</f>
        <v>0</v>
      </c>
      <c r="Q416" s="155">
        <v>9.0000000000000006E-5</v>
      </c>
      <c r="R416" s="155">
        <f>Q416*H416</f>
        <v>1.8000000000000002E-3</v>
      </c>
      <c r="S416" s="155">
        <v>0</v>
      </c>
      <c r="T416" s="156">
        <f>S416*H416</f>
        <v>0</v>
      </c>
      <c r="AR416" s="157" t="s">
        <v>373</v>
      </c>
      <c r="AT416" s="157" t="s">
        <v>335</v>
      </c>
      <c r="AU416" s="157" t="s">
        <v>272</v>
      </c>
      <c r="AY416" s="13" t="s">
        <v>271</v>
      </c>
      <c r="BE416" s="158">
        <f>IF(N416="základní",J416,0)</f>
        <v>0</v>
      </c>
      <c r="BF416" s="158">
        <f>IF(N416="snížená",J416,0)</f>
        <v>0</v>
      </c>
      <c r="BG416" s="158">
        <f>IF(N416="zákl. přenesená",J416,0)</f>
        <v>0</v>
      </c>
      <c r="BH416" s="158">
        <f>IF(N416="sníž. přenesená",J416,0)</f>
        <v>0</v>
      </c>
      <c r="BI416" s="158">
        <f>IF(N416="nulová",J416,0)</f>
        <v>0</v>
      </c>
      <c r="BJ416" s="13" t="s">
        <v>80</v>
      </c>
      <c r="BK416" s="158">
        <f>ROUND(I416*H416,2)</f>
        <v>0</v>
      </c>
      <c r="BL416" s="13" t="s">
        <v>348</v>
      </c>
      <c r="BM416" s="157" t="s">
        <v>1115</v>
      </c>
    </row>
    <row r="417" spans="2:65" s="1" customFormat="1" ht="10.199999999999999">
      <c r="B417" s="28"/>
      <c r="D417" s="159" t="s">
        <v>280</v>
      </c>
      <c r="F417" s="160" t="s">
        <v>959</v>
      </c>
      <c r="I417" s="119"/>
      <c r="L417" s="28"/>
      <c r="M417" s="161"/>
      <c r="T417" s="52"/>
      <c r="AT417" s="13" t="s">
        <v>280</v>
      </c>
      <c r="AU417" s="13" t="s">
        <v>272</v>
      </c>
    </row>
    <row r="418" spans="2:65" s="1" customFormat="1" ht="24.15" customHeight="1">
      <c r="B418" s="28"/>
      <c r="C418" s="146" t="s">
        <v>1138</v>
      </c>
      <c r="D418" s="146" t="s">
        <v>274</v>
      </c>
      <c r="E418" s="147" t="s">
        <v>1117</v>
      </c>
      <c r="F418" s="148" t="s">
        <v>1118</v>
      </c>
      <c r="G418" s="149" t="s">
        <v>338</v>
      </c>
      <c r="H418" s="150">
        <v>11</v>
      </c>
      <c r="I418" s="151"/>
      <c r="J418" s="152">
        <f>ROUND(I418*H418,2)</f>
        <v>0</v>
      </c>
      <c r="K418" s="153"/>
      <c r="L418" s="28"/>
      <c r="M418" s="154" t="s">
        <v>1</v>
      </c>
      <c r="N418" s="115" t="s">
        <v>38</v>
      </c>
      <c r="P418" s="155">
        <f>O418*H418</f>
        <v>0</v>
      </c>
      <c r="Q418" s="155">
        <v>0</v>
      </c>
      <c r="R418" s="155">
        <f>Q418*H418</f>
        <v>0</v>
      </c>
      <c r="S418" s="155">
        <v>3.0000000000000001E-3</v>
      </c>
      <c r="T418" s="156">
        <f>S418*H418</f>
        <v>3.3000000000000002E-2</v>
      </c>
      <c r="AR418" s="157" t="s">
        <v>348</v>
      </c>
      <c r="AT418" s="157" t="s">
        <v>274</v>
      </c>
      <c r="AU418" s="157" t="s">
        <v>272</v>
      </c>
      <c r="AY418" s="13" t="s">
        <v>271</v>
      </c>
      <c r="BE418" s="158">
        <f>IF(N418="základní",J418,0)</f>
        <v>0</v>
      </c>
      <c r="BF418" s="158">
        <f>IF(N418="snížená",J418,0)</f>
        <v>0</v>
      </c>
      <c r="BG418" s="158">
        <f>IF(N418="zákl. přenesená",J418,0)</f>
        <v>0</v>
      </c>
      <c r="BH418" s="158">
        <f>IF(N418="sníž. přenesená",J418,0)</f>
        <v>0</v>
      </c>
      <c r="BI418" s="158">
        <f>IF(N418="nulová",J418,0)</f>
        <v>0</v>
      </c>
      <c r="BJ418" s="13" t="s">
        <v>80</v>
      </c>
      <c r="BK418" s="158">
        <f>ROUND(I418*H418,2)</f>
        <v>0</v>
      </c>
      <c r="BL418" s="13" t="s">
        <v>348</v>
      </c>
      <c r="BM418" s="157" t="s">
        <v>1119</v>
      </c>
    </row>
    <row r="419" spans="2:65" s="1" customFormat="1" ht="48">
      <c r="B419" s="28"/>
      <c r="D419" s="159" t="s">
        <v>280</v>
      </c>
      <c r="F419" s="160" t="s">
        <v>1120</v>
      </c>
      <c r="I419" s="119"/>
      <c r="L419" s="28"/>
      <c r="M419" s="161"/>
      <c r="T419" s="52"/>
      <c r="AT419" s="13" t="s">
        <v>280</v>
      </c>
      <c r="AU419" s="13" t="s">
        <v>272</v>
      </c>
    </row>
    <row r="420" spans="2:65" s="11" customFormat="1" ht="20.85" customHeight="1">
      <c r="B420" s="134"/>
      <c r="D420" s="135" t="s">
        <v>72</v>
      </c>
      <c r="E420" s="144" t="s">
        <v>1121</v>
      </c>
      <c r="F420" s="144" t="s">
        <v>1122</v>
      </c>
      <c r="I420" s="137"/>
      <c r="J420" s="145">
        <f>BK420</f>
        <v>0</v>
      </c>
      <c r="L420" s="134"/>
      <c r="M420" s="139"/>
      <c r="P420" s="140">
        <f>SUM(P421:P444)</f>
        <v>0</v>
      </c>
      <c r="R420" s="140">
        <f>SUM(R421:R444)</f>
        <v>9.219999999999999E-3</v>
      </c>
      <c r="T420" s="141">
        <f>SUM(T421:T444)</f>
        <v>0</v>
      </c>
      <c r="AR420" s="135" t="s">
        <v>82</v>
      </c>
      <c r="AT420" s="142" t="s">
        <v>72</v>
      </c>
      <c r="AU420" s="142" t="s">
        <v>82</v>
      </c>
      <c r="AY420" s="135" t="s">
        <v>271</v>
      </c>
      <c r="BK420" s="143">
        <f>SUM(BK421:BK444)</f>
        <v>0</v>
      </c>
    </row>
    <row r="421" spans="2:65" s="1" customFormat="1" ht="33" customHeight="1">
      <c r="B421" s="28"/>
      <c r="C421" s="146" t="s">
        <v>1140</v>
      </c>
      <c r="D421" s="146" t="s">
        <v>274</v>
      </c>
      <c r="E421" s="147" t="s">
        <v>725</v>
      </c>
      <c r="F421" s="148" t="s">
        <v>726</v>
      </c>
      <c r="G421" s="149" t="s">
        <v>338</v>
      </c>
      <c r="H421" s="150">
        <v>1</v>
      </c>
      <c r="I421" s="151"/>
      <c r="J421" s="152">
        <f>ROUND(I421*H421,2)</f>
        <v>0</v>
      </c>
      <c r="K421" s="153"/>
      <c r="L421" s="28"/>
      <c r="M421" s="154" t="s">
        <v>1</v>
      </c>
      <c r="N421" s="115" t="s">
        <v>38</v>
      </c>
      <c r="P421" s="155">
        <f>O421*H421</f>
        <v>0</v>
      </c>
      <c r="Q421" s="155">
        <v>0</v>
      </c>
      <c r="R421" s="155">
        <f>Q421*H421</f>
        <v>0</v>
      </c>
      <c r="S421" s="155">
        <v>0</v>
      </c>
      <c r="T421" s="156">
        <f>S421*H421</f>
        <v>0</v>
      </c>
      <c r="AR421" s="157" t="s">
        <v>348</v>
      </c>
      <c r="AT421" s="157" t="s">
        <v>274</v>
      </c>
      <c r="AU421" s="157" t="s">
        <v>272</v>
      </c>
      <c r="AY421" s="13" t="s">
        <v>271</v>
      </c>
      <c r="BE421" s="158">
        <f>IF(N421="základní",J421,0)</f>
        <v>0</v>
      </c>
      <c r="BF421" s="158">
        <f>IF(N421="snížená",J421,0)</f>
        <v>0</v>
      </c>
      <c r="BG421" s="158">
        <f>IF(N421="zákl. přenesená",J421,0)</f>
        <v>0</v>
      </c>
      <c r="BH421" s="158">
        <f>IF(N421="sníž. přenesená",J421,0)</f>
        <v>0</v>
      </c>
      <c r="BI421" s="158">
        <f>IF(N421="nulová",J421,0)</f>
        <v>0</v>
      </c>
      <c r="BJ421" s="13" t="s">
        <v>80</v>
      </c>
      <c r="BK421" s="158">
        <f>ROUND(I421*H421,2)</f>
        <v>0</v>
      </c>
      <c r="BL421" s="13" t="s">
        <v>348</v>
      </c>
      <c r="BM421" s="157" t="s">
        <v>1124</v>
      </c>
    </row>
    <row r="422" spans="2:65" s="1" customFormat="1" ht="19.2">
      <c r="B422" s="28"/>
      <c r="D422" s="159" t="s">
        <v>280</v>
      </c>
      <c r="F422" s="160" t="s">
        <v>726</v>
      </c>
      <c r="I422" s="119"/>
      <c r="L422" s="28"/>
      <c r="M422" s="161"/>
      <c r="T422" s="52"/>
      <c r="AT422" s="13" t="s">
        <v>280</v>
      </c>
      <c r="AU422" s="13" t="s">
        <v>272</v>
      </c>
    </row>
    <row r="423" spans="2:65" s="1" customFormat="1" ht="24.15" customHeight="1">
      <c r="B423" s="28"/>
      <c r="C423" s="162" t="s">
        <v>1145</v>
      </c>
      <c r="D423" s="162" t="s">
        <v>335</v>
      </c>
      <c r="E423" s="163" t="s">
        <v>1066</v>
      </c>
      <c r="F423" s="164" t="s">
        <v>1067</v>
      </c>
      <c r="G423" s="165" t="s">
        <v>338</v>
      </c>
      <c r="H423" s="166">
        <v>1</v>
      </c>
      <c r="I423" s="167"/>
      <c r="J423" s="168">
        <f>ROUND(I423*H423,2)</f>
        <v>0</v>
      </c>
      <c r="K423" s="169"/>
      <c r="L423" s="170"/>
      <c r="M423" s="171" t="s">
        <v>1</v>
      </c>
      <c r="N423" s="172" t="s">
        <v>38</v>
      </c>
      <c r="P423" s="155">
        <f>O423*H423</f>
        <v>0</v>
      </c>
      <c r="Q423" s="155">
        <v>0</v>
      </c>
      <c r="R423" s="155">
        <f>Q423*H423</f>
        <v>0</v>
      </c>
      <c r="S423" s="155">
        <v>0</v>
      </c>
      <c r="T423" s="156">
        <f>S423*H423</f>
        <v>0</v>
      </c>
      <c r="AR423" s="157" t="s">
        <v>373</v>
      </c>
      <c r="AT423" s="157" t="s">
        <v>335</v>
      </c>
      <c r="AU423" s="157" t="s">
        <v>272</v>
      </c>
      <c r="AY423" s="13" t="s">
        <v>271</v>
      </c>
      <c r="BE423" s="158">
        <f>IF(N423="základní",J423,0)</f>
        <v>0</v>
      </c>
      <c r="BF423" s="158">
        <f>IF(N423="snížená",J423,0)</f>
        <v>0</v>
      </c>
      <c r="BG423" s="158">
        <f>IF(N423="zákl. přenesená",J423,0)</f>
        <v>0</v>
      </c>
      <c r="BH423" s="158">
        <f>IF(N423="sníž. přenesená",J423,0)</f>
        <v>0</v>
      </c>
      <c r="BI423" s="158">
        <f>IF(N423="nulová",J423,0)</f>
        <v>0</v>
      </c>
      <c r="BJ423" s="13" t="s">
        <v>80</v>
      </c>
      <c r="BK423" s="158">
        <f>ROUND(I423*H423,2)</f>
        <v>0</v>
      </c>
      <c r="BL423" s="13" t="s">
        <v>348</v>
      </c>
      <c r="BM423" s="157" t="s">
        <v>1126</v>
      </c>
    </row>
    <row r="424" spans="2:65" s="1" customFormat="1" ht="19.2">
      <c r="B424" s="28"/>
      <c r="D424" s="159" t="s">
        <v>280</v>
      </c>
      <c r="F424" s="160" t="s">
        <v>1067</v>
      </c>
      <c r="I424" s="119"/>
      <c r="L424" s="28"/>
      <c r="M424" s="161"/>
      <c r="T424" s="52"/>
      <c r="AT424" s="13" t="s">
        <v>280</v>
      </c>
      <c r="AU424" s="13" t="s">
        <v>272</v>
      </c>
    </row>
    <row r="425" spans="2:65" s="1" customFormat="1" ht="24.15" customHeight="1">
      <c r="B425" s="28"/>
      <c r="C425" s="146" t="s">
        <v>1150</v>
      </c>
      <c r="D425" s="146" t="s">
        <v>274</v>
      </c>
      <c r="E425" s="147" t="s">
        <v>1128</v>
      </c>
      <c r="F425" s="148" t="s">
        <v>1129</v>
      </c>
      <c r="G425" s="149" t="s">
        <v>412</v>
      </c>
      <c r="H425" s="150">
        <v>40</v>
      </c>
      <c r="I425" s="151"/>
      <c r="J425" s="152">
        <f>ROUND(I425*H425,2)</f>
        <v>0</v>
      </c>
      <c r="K425" s="153"/>
      <c r="L425" s="28"/>
      <c r="M425" s="154" t="s">
        <v>1</v>
      </c>
      <c r="N425" s="115" t="s">
        <v>38</v>
      </c>
      <c r="P425" s="155">
        <f>O425*H425</f>
        <v>0</v>
      </c>
      <c r="Q425" s="155">
        <v>0</v>
      </c>
      <c r="R425" s="155">
        <f>Q425*H425</f>
        <v>0</v>
      </c>
      <c r="S425" s="155">
        <v>0</v>
      </c>
      <c r="T425" s="156">
        <f>S425*H425</f>
        <v>0</v>
      </c>
      <c r="AR425" s="157" t="s">
        <v>348</v>
      </c>
      <c r="AT425" s="157" t="s">
        <v>274</v>
      </c>
      <c r="AU425" s="157" t="s">
        <v>272</v>
      </c>
      <c r="AY425" s="13" t="s">
        <v>271</v>
      </c>
      <c r="BE425" s="158">
        <f>IF(N425="základní",J425,0)</f>
        <v>0</v>
      </c>
      <c r="BF425" s="158">
        <f>IF(N425="snížená",J425,0)</f>
        <v>0</v>
      </c>
      <c r="BG425" s="158">
        <f>IF(N425="zákl. přenesená",J425,0)</f>
        <v>0</v>
      </c>
      <c r="BH425" s="158">
        <f>IF(N425="sníž. přenesená",J425,0)</f>
        <v>0</v>
      </c>
      <c r="BI425" s="158">
        <f>IF(N425="nulová",J425,0)</f>
        <v>0</v>
      </c>
      <c r="BJ425" s="13" t="s">
        <v>80</v>
      </c>
      <c r="BK425" s="158">
        <f>ROUND(I425*H425,2)</f>
        <v>0</v>
      </c>
      <c r="BL425" s="13" t="s">
        <v>348</v>
      </c>
      <c r="BM425" s="157" t="s">
        <v>1130</v>
      </c>
    </row>
    <row r="426" spans="2:65" s="1" customFormat="1" ht="28.8">
      <c r="B426" s="28"/>
      <c r="D426" s="159" t="s">
        <v>280</v>
      </c>
      <c r="F426" s="160" t="s">
        <v>1131</v>
      </c>
      <c r="I426" s="119"/>
      <c r="L426" s="28"/>
      <c r="M426" s="161"/>
      <c r="T426" s="52"/>
      <c r="AT426" s="13" t="s">
        <v>280</v>
      </c>
      <c r="AU426" s="13" t="s">
        <v>272</v>
      </c>
    </row>
    <row r="427" spans="2:65" s="1" customFormat="1" ht="33" customHeight="1">
      <c r="B427" s="28"/>
      <c r="C427" s="162" t="s">
        <v>1152</v>
      </c>
      <c r="D427" s="162" t="s">
        <v>335</v>
      </c>
      <c r="E427" s="163" t="s">
        <v>1133</v>
      </c>
      <c r="F427" s="164" t="s">
        <v>1134</v>
      </c>
      <c r="G427" s="165" t="s">
        <v>412</v>
      </c>
      <c r="H427" s="166">
        <v>40</v>
      </c>
      <c r="I427" s="167"/>
      <c r="J427" s="168">
        <f>ROUND(I427*H427,2)</f>
        <v>0</v>
      </c>
      <c r="K427" s="169"/>
      <c r="L427" s="170"/>
      <c r="M427" s="171" t="s">
        <v>1</v>
      </c>
      <c r="N427" s="172" t="s">
        <v>38</v>
      </c>
      <c r="P427" s="155">
        <f>O427*H427</f>
        <v>0</v>
      </c>
      <c r="Q427" s="155">
        <v>1.6000000000000001E-4</v>
      </c>
      <c r="R427" s="155">
        <f>Q427*H427</f>
        <v>6.4000000000000003E-3</v>
      </c>
      <c r="S427" s="155">
        <v>0</v>
      </c>
      <c r="T427" s="156">
        <f>S427*H427</f>
        <v>0</v>
      </c>
      <c r="AR427" s="157" t="s">
        <v>373</v>
      </c>
      <c r="AT427" s="157" t="s">
        <v>335</v>
      </c>
      <c r="AU427" s="157" t="s">
        <v>272</v>
      </c>
      <c r="AY427" s="13" t="s">
        <v>271</v>
      </c>
      <c r="BE427" s="158">
        <f>IF(N427="základní",J427,0)</f>
        <v>0</v>
      </c>
      <c r="BF427" s="158">
        <f>IF(N427="snížená",J427,0)</f>
        <v>0</v>
      </c>
      <c r="BG427" s="158">
        <f>IF(N427="zákl. přenesená",J427,0)</f>
        <v>0</v>
      </c>
      <c r="BH427" s="158">
        <f>IF(N427="sníž. přenesená",J427,0)</f>
        <v>0</v>
      </c>
      <c r="BI427" s="158">
        <f>IF(N427="nulová",J427,0)</f>
        <v>0</v>
      </c>
      <c r="BJ427" s="13" t="s">
        <v>80</v>
      </c>
      <c r="BK427" s="158">
        <f>ROUND(I427*H427,2)</f>
        <v>0</v>
      </c>
      <c r="BL427" s="13" t="s">
        <v>348</v>
      </c>
      <c r="BM427" s="157" t="s">
        <v>1135</v>
      </c>
    </row>
    <row r="428" spans="2:65" s="1" customFormat="1" ht="19.2">
      <c r="B428" s="28"/>
      <c r="D428" s="159" t="s">
        <v>280</v>
      </c>
      <c r="F428" s="160" t="s">
        <v>1134</v>
      </c>
      <c r="I428" s="119"/>
      <c r="L428" s="28"/>
      <c r="M428" s="161"/>
      <c r="T428" s="52"/>
      <c r="AT428" s="13" t="s">
        <v>280</v>
      </c>
      <c r="AU428" s="13" t="s">
        <v>272</v>
      </c>
    </row>
    <row r="429" spans="2:65" s="1" customFormat="1" ht="24.15" customHeight="1">
      <c r="B429" s="28"/>
      <c r="C429" s="146" t="s">
        <v>1154</v>
      </c>
      <c r="D429" s="146" t="s">
        <v>274</v>
      </c>
      <c r="E429" s="147" t="s">
        <v>1104</v>
      </c>
      <c r="F429" s="148" t="s">
        <v>1105</v>
      </c>
      <c r="G429" s="149" t="s">
        <v>412</v>
      </c>
      <c r="H429" s="150">
        <v>20</v>
      </c>
      <c r="I429" s="151"/>
      <c r="J429" s="152">
        <f>ROUND(I429*H429,2)</f>
        <v>0</v>
      </c>
      <c r="K429" s="153"/>
      <c r="L429" s="28"/>
      <c r="M429" s="154" t="s">
        <v>1</v>
      </c>
      <c r="N429" s="115" t="s">
        <v>38</v>
      </c>
      <c r="P429" s="155">
        <f>O429*H429</f>
        <v>0</v>
      </c>
      <c r="Q429" s="155">
        <v>0</v>
      </c>
      <c r="R429" s="155">
        <f>Q429*H429</f>
        <v>0</v>
      </c>
      <c r="S429" s="155">
        <v>0</v>
      </c>
      <c r="T429" s="156">
        <f>S429*H429</f>
        <v>0</v>
      </c>
      <c r="AR429" s="157" t="s">
        <v>348</v>
      </c>
      <c r="AT429" s="157" t="s">
        <v>274</v>
      </c>
      <c r="AU429" s="157" t="s">
        <v>272</v>
      </c>
      <c r="AY429" s="13" t="s">
        <v>271</v>
      </c>
      <c r="BE429" s="158">
        <f>IF(N429="základní",J429,0)</f>
        <v>0</v>
      </c>
      <c r="BF429" s="158">
        <f>IF(N429="snížená",J429,0)</f>
        <v>0</v>
      </c>
      <c r="BG429" s="158">
        <f>IF(N429="zákl. přenesená",J429,0)</f>
        <v>0</v>
      </c>
      <c r="BH429" s="158">
        <f>IF(N429="sníž. přenesená",J429,0)</f>
        <v>0</v>
      </c>
      <c r="BI429" s="158">
        <f>IF(N429="nulová",J429,0)</f>
        <v>0</v>
      </c>
      <c r="BJ429" s="13" t="s">
        <v>80</v>
      </c>
      <c r="BK429" s="158">
        <f>ROUND(I429*H429,2)</f>
        <v>0</v>
      </c>
      <c r="BL429" s="13" t="s">
        <v>348</v>
      </c>
      <c r="BM429" s="157" t="s">
        <v>1137</v>
      </c>
    </row>
    <row r="430" spans="2:65" s="1" customFormat="1" ht="28.8">
      <c r="B430" s="28"/>
      <c r="D430" s="159" t="s">
        <v>280</v>
      </c>
      <c r="F430" s="160" t="s">
        <v>1107</v>
      </c>
      <c r="I430" s="119"/>
      <c r="L430" s="28"/>
      <c r="M430" s="161"/>
      <c r="T430" s="52"/>
      <c r="AT430" s="13" t="s">
        <v>280</v>
      </c>
      <c r="AU430" s="13" t="s">
        <v>272</v>
      </c>
    </row>
    <row r="431" spans="2:65" s="1" customFormat="1" ht="24.15" customHeight="1">
      <c r="B431" s="28"/>
      <c r="C431" s="162" t="s">
        <v>1158</v>
      </c>
      <c r="D431" s="162" t="s">
        <v>335</v>
      </c>
      <c r="E431" s="163" t="s">
        <v>1109</v>
      </c>
      <c r="F431" s="164" t="s">
        <v>1110</v>
      </c>
      <c r="G431" s="165" t="s">
        <v>412</v>
      </c>
      <c r="H431" s="166">
        <v>20</v>
      </c>
      <c r="I431" s="167"/>
      <c r="J431" s="168">
        <f>ROUND(I431*H431,2)</f>
        <v>0</v>
      </c>
      <c r="K431" s="169"/>
      <c r="L431" s="170"/>
      <c r="M431" s="171" t="s">
        <v>1</v>
      </c>
      <c r="N431" s="172" t="s">
        <v>38</v>
      </c>
      <c r="P431" s="155">
        <f>O431*H431</f>
        <v>0</v>
      </c>
      <c r="Q431" s="155">
        <v>1.2E-4</v>
      </c>
      <c r="R431" s="155">
        <f>Q431*H431</f>
        <v>2.4000000000000002E-3</v>
      </c>
      <c r="S431" s="155">
        <v>0</v>
      </c>
      <c r="T431" s="156">
        <f>S431*H431</f>
        <v>0</v>
      </c>
      <c r="AR431" s="157" t="s">
        <v>373</v>
      </c>
      <c r="AT431" s="157" t="s">
        <v>335</v>
      </c>
      <c r="AU431" s="157" t="s">
        <v>272</v>
      </c>
      <c r="AY431" s="13" t="s">
        <v>271</v>
      </c>
      <c r="BE431" s="158">
        <f>IF(N431="základní",J431,0)</f>
        <v>0</v>
      </c>
      <c r="BF431" s="158">
        <f>IF(N431="snížená",J431,0)</f>
        <v>0</v>
      </c>
      <c r="BG431" s="158">
        <f>IF(N431="zákl. přenesená",J431,0)</f>
        <v>0</v>
      </c>
      <c r="BH431" s="158">
        <f>IF(N431="sníž. přenesená",J431,0)</f>
        <v>0</v>
      </c>
      <c r="BI431" s="158">
        <f>IF(N431="nulová",J431,0)</f>
        <v>0</v>
      </c>
      <c r="BJ431" s="13" t="s">
        <v>80</v>
      </c>
      <c r="BK431" s="158">
        <f>ROUND(I431*H431,2)</f>
        <v>0</v>
      </c>
      <c r="BL431" s="13" t="s">
        <v>348</v>
      </c>
      <c r="BM431" s="157" t="s">
        <v>1139</v>
      </c>
    </row>
    <row r="432" spans="2:65" s="1" customFormat="1" ht="19.2">
      <c r="B432" s="28"/>
      <c r="D432" s="159" t="s">
        <v>280</v>
      </c>
      <c r="F432" s="160" t="s">
        <v>1110</v>
      </c>
      <c r="I432" s="119"/>
      <c r="L432" s="28"/>
      <c r="M432" s="161"/>
      <c r="T432" s="52"/>
      <c r="AT432" s="13" t="s">
        <v>280</v>
      </c>
      <c r="AU432" s="13" t="s">
        <v>272</v>
      </c>
    </row>
    <row r="433" spans="2:65" s="1" customFormat="1" ht="33" customHeight="1">
      <c r="B433" s="28"/>
      <c r="C433" s="146" t="s">
        <v>1166</v>
      </c>
      <c r="D433" s="146" t="s">
        <v>274</v>
      </c>
      <c r="E433" s="147" t="s">
        <v>1141</v>
      </c>
      <c r="F433" s="148" t="s">
        <v>1142</v>
      </c>
      <c r="G433" s="149" t="s">
        <v>338</v>
      </c>
      <c r="H433" s="150">
        <v>2</v>
      </c>
      <c r="I433" s="151"/>
      <c r="J433" s="152">
        <f>ROUND(I433*H433,2)</f>
        <v>0</v>
      </c>
      <c r="K433" s="153"/>
      <c r="L433" s="28"/>
      <c r="M433" s="154" t="s">
        <v>1</v>
      </c>
      <c r="N433" s="115" t="s">
        <v>38</v>
      </c>
      <c r="P433" s="155">
        <f>O433*H433</f>
        <v>0</v>
      </c>
      <c r="Q433" s="155">
        <v>0</v>
      </c>
      <c r="R433" s="155">
        <f>Q433*H433</f>
        <v>0</v>
      </c>
      <c r="S433" s="155">
        <v>0</v>
      </c>
      <c r="T433" s="156">
        <f>S433*H433</f>
        <v>0</v>
      </c>
      <c r="AR433" s="157" t="s">
        <v>348</v>
      </c>
      <c r="AT433" s="157" t="s">
        <v>274</v>
      </c>
      <c r="AU433" s="157" t="s">
        <v>272</v>
      </c>
      <c r="AY433" s="13" t="s">
        <v>271</v>
      </c>
      <c r="BE433" s="158">
        <f>IF(N433="základní",J433,0)</f>
        <v>0</v>
      </c>
      <c r="BF433" s="158">
        <f>IF(N433="snížená",J433,0)</f>
        <v>0</v>
      </c>
      <c r="BG433" s="158">
        <f>IF(N433="zákl. přenesená",J433,0)</f>
        <v>0</v>
      </c>
      <c r="BH433" s="158">
        <f>IF(N433="sníž. přenesená",J433,0)</f>
        <v>0</v>
      </c>
      <c r="BI433" s="158">
        <f>IF(N433="nulová",J433,0)</f>
        <v>0</v>
      </c>
      <c r="BJ433" s="13" t="s">
        <v>80</v>
      </c>
      <c r="BK433" s="158">
        <f>ROUND(I433*H433,2)</f>
        <v>0</v>
      </c>
      <c r="BL433" s="13" t="s">
        <v>348</v>
      </c>
      <c r="BM433" s="157" t="s">
        <v>1143</v>
      </c>
    </row>
    <row r="434" spans="2:65" s="1" customFormat="1" ht="38.4">
      <c r="B434" s="28"/>
      <c r="D434" s="159" t="s">
        <v>280</v>
      </c>
      <c r="F434" s="160" t="s">
        <v>1144</v>
      </c>
      <c r="I434" s="119"/>
      <c r="L434" s="28"/>
      <c r="M434" s="161"/>
      <c r="T434" s="52"/>
      <c r="AT434" s="13" t="s">
        <v>280</v>
      </c>
      <c r="AU434" s="13" t="s">
        <v>272</v>
      </c>
    </row>
    <row r="435" spans="2:65" s="1" customFormat="1" ht="33" customHeight="1">
      <c r="B435" s="28"/>
      <c r="C435" s="162" t="s">
        <v>1170</v>
      </c>
      <c r="D435" s="162" t="s">
        <v>335</v>
      </c>
      <c r="E435" s="163" t="s">
        <v>1146</v>
      </c>
      <c r="F435" s="164" t="s">
        <v>1147</v>
      </c>
      <c r="G435" s="165" t="s">
        <v>338</v>
      </c>
      <c r="H435" s="166">
        <v>2</v>
      </c>
      <c r="I435" s="167"/>
      <c r="J435" s="168">
        <f>ROUND(I435*H435,2)</f>
        <v>0</v>
      </c>
      <c r="K435" s="169"/>
      <c r="L435" s="170"/>
      <c r="M435" s="171" t="s">
        <v>1</v>
      </c>
      <c r="N435" s="172" t="s">
        <v>38</v>
      </c>
      <c r="P435" s="155">
        <f>O435*H435</f>
        <v>0</v>
      </c>
      <c r="Q435" s="155">
        <v>3.0000000000000001E-5</v>
      </c>
      <c r="R435" s="155">
        <f>Q435*H435</f>
        <v>6.0000000000000002E-5</v>
      </c>
      <c r="S435" s="155">
        <v>0</v>
      </c>
      <c r="T435" s="156">
        <f>S435*H435</f>
        <v>0</v>
      </c>
      <c r="AR435" s="157" t="s">
        <v>373</v>
      </c>
      <c r="AT435" s="157" t="s">
        <v>335</v>
      </c>
      <c r="AU435" s="157" t="s">
        <v>272</v>
      </c>
      <c r="AY435" s="13" t="s">
        <v>271</v>
      </c>
      <c r="BE435" s="158">
        <f>IF(N435="základní",J435,0)</f>
        <v>0</v>
      </c>
      <c r="BF435" s="158">
        <f>IF(N435="snížená",J435,0)</f>
        <v>0</v>
      </c>
      <c r="BG435" s="158">
        <f>IF(N435="zákl. přenesená",J435,0)</f>
        <v>0</v>
      </c>
      <c r="BH435" s="158">
        <f>IF(N435="sníž. přenesená",J435,0)</f>
        <v>0</v>
      </c>
      <c r="BI435" s="158">
        <f>IF(N435="nulová",J435,0)</f>
        <v>0</v>
      </c>
      <c r="BJ435" s="13" t="s">
        <v>80</v>
      </c>
      <c r="BK435" s="158">
        <f>ROUND(I435*H435,2)</f>
        <v>0</v>
      </c>
      <c r="BL435" s="13" t="s">
        <v>348</v>
      </c>
      <c r="BM435" s="157" t="s">
        <v>1148</v>
      </c>
    </row>
    <row r="436" spans="2:65" s="1" customFormat="1" ht="28.8">
      <c r="B436" s="28"/>
      <c r="D436" s="159" t="s">
        <v>280</v>
      </c>
      <c r="F436" s="160" t="s">
        <v>1149</v>
      </c>
      <c r="I436" s="119"/>
      <c r="L436" s="28"/>
      <c r="M436" s="161"/>
      <c r="T436" s="52"/>
      <c r="AT436" s="13" t="s">
        <v>280</v>
      </c>
      <c r="AU436" s="13" t="s">
        <v>272</v>
      </c>
    </row>
    <row r="437" spans="2:65" s="1" customFormat="1" ht="24.15" customHeight="1">
      <c r="B437" s="28"/>
      <c r="C437" s="146" t="s">
        <v>1174</v>
      </c>
      <c r="D437" s="146" t="s">
        <v>274</v>
      </c>
      <c r="E437" s="147" t="s">
        <v>1082</v>
      </c>
      <c r="F437" s="148" t="s">
        <v>1083</v>
      </c>
      <c r="G437" s="149" t="s">
        <v>338</v>
      </c>
      <c r="H437" s="150">
        <v>2</v>
      </c>
      <c r="I437" s="151"/>
      <c r="J437" s="152">
        <f>ROUND(I437*H437,2)</f>
        <v>0</v>
      </c>
      <c r="K437" s="153"/>
      <c r="L437" s="28"/>
      <c r="M437" s="154" t="s">
        <v>1</v>
      </c>
      <c r="N437" s="115" t="s">
        <v>38</v>
      </c>
      <c r="P437" s="155">
        <f>O437*H437</f>
        <v>0</v>
      </c>
      <c r="Q437" s="155">
        <v>0</v>
      </c>
      <c r="R437" s="155">
        <f>Q437*H437</f>
        <v>0</v>
      </c>
      <c r="S437" s="155">
        <v>0</v>
      </c>
      <c r="T437" s="156">
        <f>S437*H437</f>
        <v>0</v>
      </c>
      <c r="AR437" s="157" t="s">
        <v>348</v>
      </c>
      <c r="AT437" s="157" t="s">
        <v>274</v>
      </c>
      <c r="AU437" s="157" t="s">
        <v>272</v>
      </c>
      <c r="AY437" s="13" t="s">
        <v>271</v>
      </c>
      <c r="BE437" s="158">
        <f>IF(N437="základní",J437,0)</f>
        <v>0</v>
      </c>
      <c r="BF437" s="158">
        <f>IF(N437="snížená",J437,0)</f>
        <v>0</v>
      </c>
      <c r="BG437" s="158">
        <f>IF(N437="zákl. přenesená",J437,0)</f>
        <v>0</v>
      </c>
      <c r="BH437" s="158">
        <f>IF(N437="sníž. přenesená",J437,0)</f>
        <v>0</v>
      </c>
      <c r="BI437" s="158">
        <f>IF(N437="nulová",J437,0)</f>
        <v>0</v>
      </c>
      <c r="BJ437" s="13" t="s">
        <v>80</v>
      </c>
      <c r="BK437" s="158">
        <f>ROUND(I437*H437,2)</f>
        <v>0</v>
      </c>
      <c r="BL437" s="13" t="s">
        <v>348</v>
      </c>
      <c r="BM437" s="157" t="s">
        <v>1151</v>
      </c>
    </row>
    <row r="438" spans="2:65" s="1" customFormat="1" ht="38.4">
      <c r="B438" s="28"/>
      <c r="D438" s="159" t="s">
        <v>280</v>
      </c>
      <c r="F438" s="160" t="s">
        <v>1085</v>
      </c>
      <c r="I438" s="119"/>
      <c r="L438" s="28"/>
      <c r="M438" s="161"/>
      <c r="T438" s="52"/>
      <c r="AT438" s="13" t="s">
        <v>280</v>
      </c>
      <c r="AU438" s="13" t="s">
        <v>272</v>
      </c>
    </row>
    <row r="439" spans="2:65" s="1" customFormat="1" ht="24.15" customHeight="1">
      <c r="B439" s="28"/>
      <c r="C439" s="162" t="s">
        <v>1178</v>
      </c>
      <c r="D439" s="162" t="s">
        <v>335</v>
      </c>
      <c r="E439" s="163" t="s">
        <v>1087</v>
      </c>
      <c r="F439" s="164" t="s">
        <v>1088</v>
      </c>
      <c r="G439" s="165" t="s">
        <v>338</v>
      </c>
      <c r="H439" s="166">
        <v>2</v>
      </c>
      <c r="I439" s="167"/>
      <c r="J439" s="168">
        <f>ROUND(I439*H439,2)</f>
        <v>0</v>
      </c>
      <c r="K439" s="169"/>
      <c r="L439" s="170"/>
      <c r="M439" s="171" t="s">
        <v>1</v>
      </c>
      <c r="N439" s="172" t="s">
        <v>38</v>
      </c>
      <c r="P439" s="155">
        <f>O439*H439</f>
        <v>0</v>
      </c>
      <c r="Q439" s="155">
        <v>1.4999999999999999E-4</v>
      </c>
      <c r="R439" s="155">
        <f>Q439*H439</f>
        <v>2.9999999999999997E-4</v>
      </c>
      <c r="S439" s="155">
        <v>0</v>
      </c>
      <c r="T439" s="156">
        <f>S439*H439</f>
        <v>0</v>
      </c>
      <c r="AR439" s="157" t="s">
        <v>373</v>
      </c>
      <c r="AT439" s="157" t="s">
        <v>335</v>
      </c>
      <c r="AU439" s="157" t="s">
        <v>272</v>
      </c>
      <c r="AY439" s="13" t="s">
        <v>271</v>
      </c>
      <c r="BE439" s="158">
        <f>IF(N439="základní",J439,0)</f>
        <v>0</v>
      </c>
      <c r="BF439" s="158">
        <f>IF(N439="snížená",J439,0)</f>
        <v>0</v>
      </c>
      <c r="BG439" s="158">
        <f>IF(N439="zákl. přenesená",J439,0)</f>
        <v>0</v>
      </c>
      <c r="BH439" s="158">
        <f>IF(N439="sníž. přenesená",J439,0)</f>
        <v>0</v>
      </c>
      <c r="BI439" s="158">
        <f>IF(N439="nulová",J439,0)</f>
        <v>0</v>
      </c>
      <c r="BJ439" s="13" t="s">
        <v>80</v>
      </c>
      <c r="BK439" s="158">
        <f>ROUND(I439*H439,2)</f>
        <v>0</v>
      </c>
      <c r="BL439" s="13" t="s">
        <v>348</v>
      </c>
      <c r="BM439" s="157" t="s">
        <v>1153</v>
      </c>
    </row>
    <row r="440" spans="2:65" s="1" customFormat="1" ht="19.2">
      <c r="B440" s="28"/>
      <c r="D440" s="159" t="s">
        <v>280</v>
      </c>
      <c r="F440" s="160" t="s">
        <v>1088</v>
      </c>
      <c r="I440" s="119"/>
      <c r="L440" s="28"/>
      <c r="M440" s="161"/>
      <c r="T440" s="52"/>
      <c r="AT440" s="13" t="s">
        <v>280</v>
      </c>
      <c r="AU440" s="13" t="s">
        <v>272</v>
      </c>
    </row>
    <row r="441" spans="2:65" s="1" customFormat="1" ht="24.15" customHeight="1">
      <c r="B441" s="28"/>
      <c r="C441" s="146" t="s">
        <v>1182</v>
      </c>
      <c r="D441" s="146" t="s">
        <v>274</v>
      </c>
      <c r="E441" s="147" t="s">
        <v>1155</v>
      </c>
      <c r="F441" s="148" t="s">
        <v>1156</v>
      </c>
      <c r="G441" s="149" t="s">
        <v>338</v>
      </c>
      <c r="H441" s="150">
        <v>2</v>
      </c>
      <c r="I441" s="151"/>
      <c r="J441" s="152">
        <f>ROUND(I441*H441,2)</f>
        <v>0</v>
      </c>
      <c r="K441" s="153"/>
      <c r="L441" s="28"/>
      <c r="M441" s="154" t="s">
        <v>1</v>
      </c>
      <c r="N441" s="115" t="s">
        <v>38</v>
      </c>
      <c r="P441" s="155">
        <f>O441*H441</f>
        <v>0</v>
      </c>
      <c r="Q441" s="155">
        <v>0</v>
      </c>
      <c r="R441" s="155">
        <f>Q441*H441</f>
        <v>0</v>
      </c>
      <c r="S441" s="155">
        <v>0</v>
      </c>
      <c r="T441" s="156">
        <f>S441*H441</f>
        <v>0</v>
      </c>
      <c r="AR441" s="157" t="s">
        <v>348</v>
      </c>
      <c r="AT441" s="157" t="s">
        <v>274</v>
      </c>
      <c r="AU441" s="157" t="s">
        <v>272</v>
      </c>
      <c r="AY441" s="13" t="s">
        <v>271</v>
      </c>
      <c r="BE441" s="158">
        <f>IF(N441="základní",J441,0)</f>
        <v>0</v>
      </c>
      <c r="BF441" s="158">
        <f>IF(N441="snížená",J441,0)</f>
        <v>0</v>
      </c>
      <c r="BG441" s="158">
        <f>IF(N441="zákl. přenesená",J441,0)</f>
        <v>0</v>
      </c>
      <c r="BH441" s="158">
        <f>IF(N441="sníž. přenesená",J441,0)</f>
        <v>0</v>
      </c>
      <c r="BI441" s="158">
        <f>IF(N441="nulová",J441,0)</f>
        <v>0</v>
      </c>
      <c r="BJ441" s="13" t="s">
        <v>80</v>
      </c>
      <c r="BK441" s="158">
        <f>ROUND(I441*H441,2)</f>
        <v>0</v>
      </c>
      <c r="BL441" s="13" t="s">
        <v>348</v>
      </c>
      <c r="BM441" s="157" t="s">
        <v>1157</v>
      </c>
    </row>
    <row r="442" spans="2:65" s="1" customFormat="1" ht="19.2">
      <c r="B442" s="28"/>
      <c r="D442" s="159" t="s">
        <v>280</v>
      </c>
      <c r="F442" s="160" t="s">
        <v>1156</v>
      </c>
      <c r="I442" s="119"/>
      <c r="L442" s="28"/>
      <c r="M442" s="161"/>
      <c r="T442" s="52"/>
      <c r="AT442" s="13" t="s">
        <v>280</v>
      </c>
      <c r="AU442" s="13" t="s">
        <v>272</v>
      </c>
    </row>
    <row r="443" spans="2:65" s="1" customFormat="1" ht="24.15" customHeight="1">
      <c r="B443" s="28"/>
      <c r="C443" s="162" t="s">
        <v>1186</v>
      </c>
      <c r="D443" s="162" t="s">
        <v>335</v>
      </c>
      <c r="E443" s="163" t="s">
        <v>1159</v>
      </c>
      <c r="F443" s="164" t="s">
        <v>1160</v>
      </c>
      <c r="G443" s="165" t="s">
        <v>338</v>
      </c>
      <c r="H443" s="166">
        <v>2</v>
      </c>
      <c r="I443" s="167"/>
      <c r="J443" s="168">
        <f>ROUND(I443*H443,2)</f>
        <v>0</v>
      </c>
      <c r="K443" s="169"/>
      <c r="L443" s="170"/>
      <c r="M443" s="171" t="s">
        <v>1</v>
      </c>
      <c r="N443" s="172" t="s">
        <v>38</v>
      </c>
      <c r="P443" s="155">
        <f>O443*H443</f>
        <v>0</v>
      </c>
      <c r="Q443" s="155">
        <v>3.0000000000000001E-5</v>
      </c>
      <c r="R443" s="155">
        <f>Q443*H443</f>
        <v>6.0000000000000002E-5</v>
      </c>
      <c r="S443" s="155">
        <v>0</v>
      </c>
      <c r="T443" s="156">
        <f>S443*H443</f>
        <v>0</v>
      </c>
      <c r="AR443" s="157" t="s">
        <v>373</v>
      </c>
      <c r="AT443" s="157" t="s">
        <v>335</v>
      </c>
      <c r="AU443" s="157" t="s">
        <v>272</v>
      </c>
      <c r="AY443" s="13" t="s">
        <v>271</v>
      </c>
      <c r="BE443" s="158">
        <f>IF(N443="základní",J443,0)</f>
        <v>0</v>
      </c>
      <c r="BF443" s="158">
        <f>IF(N443="snížená",J443,0)</f>
        <v>0</v>
      </c>
      <c r="BG443" s="158">
        <f>IF(N443="zákl. přenesená",J443,0)</f>
        <v>0</v>
      </c>
      <c r="BH443" s="158">
        <f>IF(N443="sníž. přenesená",J443,0)</f>
        <v>0</v>
      </c>
      <c r="BI443" s="158">
        <f>IF(N443="nulová",J443,0)</f>
        <v>0</v>
      </c>
      <c r="BJ443" s="13" t="s">
        <v>80</v>
      </c>
      <c r="BK443" s="158">
        <f>ROUND(I443*H443,2)</f>
        <v>0</v>
      </c>
      <c r="BL443" s="13" t="s">
        <v>348</v>
      </c>
      <c r="BM443" s="157" t="s">
        <v>1161</v>
      </c>
    </row>
    <row r="444" spans="2:65" s="1" customFormat="1" ht="19.2">
      <c r="B444" s="28"/>
      <c r="D444" s="159" t="s">
        <v>280</v>
      </c>
      <c r="F444" s="160" t="s">
        <v>1160</v>
      </c>
      <c r="I444" s="119"/>
      <c r="L444" s="28"/>
      <c r="M444" s="161"/>
      <c r="T444" s="52"/>
      <c r="AT444" s="13" t="s">
        <v>280</v>
      </c>
      <c r="AU444" s="13" t="s">
        <v>272</v>
      </c>
    </row>
    <row r="445" spans="2:65" s="11" customFormat="1" ht="22.8" customHeight="1">
      <c r="B445" s="134"/>
      <c r="D445" s="135" t="s">
        <v>72</v>
      </c>
      <c r="E445" s="144" t="s">
        <v>1162</v>
      </c>
      <c r="F445" s="144" t="s">
        <v>1163</v>
      </c>
      <c r="I445" s="137"/>
      <c r="J445" s="145">
        <f>BK445</f>
        <v>0</v>
      </c>
      <c r="L445" s="134"/>
      <c r="M445" s="139"/>
      <c r="P445" s="140">
        <f>P446+P553</f>
        <v>0</v>
      </c>
      <c r="R445" s="140">
        <f>R446+R553</f>
        <v>3.9439999999999996E-2</v>
      </c>
      <c r="T445" s="141">
        <f>T446+T553</f>
        <v>7.5999999999999991E-3</v>
      </c>
      <c r="AR445" s="135" t="s">
        <v>82</v>
      </c>
      <c r="AT445" s="142" t="s">
        <v>72</v>
      </c>
      <c r="AU445" s="142" t="s">
        <v>80</v>
      </c>
      <c r="AY445" s="135" t="s">
        <v>271</v>
      </c>
      <c r="BK445" s="143">
        <f>BK446+BK553</f>
        <v>0</v>
      </c>
    </row>
    <row r="446" spans="2:65" s="11" customFormat="1" ht="20.85" customHeight="1">
      <c r="B446" s="134"/>
      <c r="D446" s="135" t="s">
        <v>72</v>
      </c>
      <c r="E446" s="144" t="s">
        <v>1164</v>
      </c>
      <c r="F446" s="144" t="s">
        <v>1165</v>
      </c>
      <c r="I446" s="137"/>
      <c r="J446" s="145">
        <f>BK446</f>
        <v>0</v>
      </c>
      <c r="L446" s="134"/>
      <c r="M446" s="139"/>
      <c r="P446" s="140">
        <f>SUM(P447:P552)</f>
        <v>0</v>
      </c>
      <c r="R446" s="140">
        <f>SUM(R447:R552)</f>
        <v>3.4799999999999998E-2</v>
      </c>
      <c r="T446" s="141">
        <f>SUM(T447:T552)</f>
        <v>7.5999999999999991E-3</v>
      </c>
      <c r="AR446" s="135" t="s">
        <v>82</v>
      </c>
      <c r="AT446" s="142" t="s">
        <v>72</v>
      </c>
      <c r="AU446" s="142" t="s">
        <v>82</v>
      </c>
      <c r="AY446" s="135" t="s">
        <v>271</v>
      </c>
      <c r="BK446" s="143">
        <f>SUM(BK447:BK552)</f>
        <v>0</v>
      </c>
    </row>
    <row r="447" spans="2:65" s="1" customFormat="1" ht="24.15" customHeight="1">
      <c r="B447" s="28"/>
      <c r="C447" s="146" t="s">
        <v>1190</v>
      </c>
      <c r="D447" s="146" t="s">
        <v>274</v>
      </c>
      <c r="E447" s="147" t="s">
        <v>1167</v>
      </c>
      <c r="F447" s="148" t="s">
        <v>1168</v>
      </c>
      <c r="G447" s="149" t="s">
        <v>338</v>
      </c>
      <c r="H447" s="150">
        <v>19</v>
      </c>
      <c r="I447" s="151"/>
      <c r="J447" s="152">
        <f>ROUND(I447*H447,2)</f>
        <v>0</v>
      </c>
      <c r="K447" s="153"/>
      <c r="L447" s="28"/>
      <c r="M447" s="154" t="s">
        <v>1</v>
      </c>
      <c r="N447" s="115" t="s">
        <v>38</v>
      </c>
      <c r="P447" s="155">
        <f>O447*H447</f>
        <v>0</v>
      </c>
      <c r="Q447" s="155">
        <v>0</v>
      </c>
      <c r="R447" s="155">
        <f>Q447*H447</f>
        <v>0</v>
      </c>
      <c r="S447" s="155">
        <v>0</v>
      </c>
      <c r="T447" s="156">
        <f>S447*H447</f>
        <v>0</v>
      </c>
      <c r="AR447" s="157" t="s">
        <v>348</v>
      </c>
      <c r="AT447" s="157" t="s">
        <v>274</v>
      </c>
      <c r="AU447" s="157" t="s">
        <v>272</v>
      </c>
      <c r="AY447" s="13" t="s">
        <v>271</v>
      </c>
      <c r="BE447" s="158">
        <f>IF(N447="základní",J447,0)</f>
        <v>0</v>
      </c>
      <c r="BF447" s="158">
        <f>IF(N447="snížená",J447,0)</f>
        <v>0</v>
      </c>
      <c r="BG447" s="158">
        <f>IF(N447="zákl. přenesená",J447,0)</f>
        <v>0</v>
      </c>
      <c r="BH447" s="158">
        <f>IF(N447="sníž. přenesená",J447,0)</f>
        <v>0</v>
      </c>
      <c r="BI447" s="158">
        <f>IF(N447="nulová",J447,0)</f>
        <v>0</v>
      </c>
      <c r="BJ447" s="13" t="s">
        <v>80</v>
      </c>
      <c r="BK447" s="158">
        <f>ROUND(I447*H447,2)</f>
        <v>0</v>
      </c>
      <c r="BL447" s="13" t="s">
        <v>348</v>
      </c>
      <c r="BM447" s="157" t="s">
        <v>1169</v>
      </c>
    </row>
    <row r="448" spans="2:65" s="1" customFormat="1" ht="19.2">
      <c r="B448" s="28"/>
      <c r="D448" s="159" t="s">
        <v>280</v>
      </c>
      <c r="F448" s="160" t="s">
        <v>1168</v>
      </c>
      <c r="I448" s="119"/>
      <c r="L448" s="28"/>
      <c r="M448" s="161"/>
      <c r="T448" s="52"/>
      <c r="AT448" s="13" t="s">
        <v>280</v>
      </c>
      <c r="AU448" s="13" t="s">
        <v>272</v>
      </c>
    </row>
    <row r="449" spans="2:65" s="1" customFormat="1" ht="24.15" customHeight="1">
      <c r="B449" s="28"/>
      <c r="C449" s="162" t="s">
        <v>1194</v>
      </c>
      <c r="D449" s="162" t="s">
        <v>335</v>
      </c>
      <c r="E449" s="163" t="s">
        <v>1171</v>
      </c>
      <c r="F449" s="164" t="s">
        <v>1172</v>
      </c>
      <c r="G449" s="165" t="s">
        <v>338</v>
      </c>
      <c r="H449" s="166">
        <v>19</v>
      </c>
      <c r="I449" s="167"/>
      <c r="J449" s="168">
        <f>ROUND(I449*H449,2)</f>
        <v>0</v>
      </c>
      <c r="K449" s="169"/>
      <c r="L449" s="170"/>
      <c r="M449" s="171" t="s">
        <v>1</v>
      </c>
      <c r="N449" s="172" t="s">
        <v>38</v>
      </c>
      <c r="P449" s="155">
        <f>O449*H449</f>
        <v>0</v>
      </c>
      <c r="Q449" s="155">
        <v>2.0000000000000002E-5</v>
      </c>
      <c r="R449" s="155">
        <f>Q449*H449</f>
        <v>3.8000000000000002E-4</v>
      </c>
      <c r="S449" s="155">
        <v>0</v>
      </c>
      <c r="T449" s="156">
        <f>S449*H449</f>
        <v>0</v>
      </c>
      <c r="AR449" s="157" t="s">
        <v>373</v>
      </c>
      <c r="AT449" s="157" t="s">
        <v>335</v>
      </c>
      <c r="AU449" s="157" t="s">
        <v>272</v>
      </c>
      <c r="AY449" s="13" t="s">
        <v>271</v>
      </c>
      <c r="BE449" s="158">
        <f>IF(N449="základní",J449,0)</f>
        <v>0</v>
      </c>
      <c r="BF449" s="158">
        <f>IF(N449="snížená",J449,0)</f>
        <v>0</v>
      </c>
      <c r="BG449" s="158">
        <f>IF(N449="zákl. přenesená",J449,0)</f>
        <v>0</v>
      </c>
      <c r="BH449" s="158">
        <f>IF(N449="sníž. přenesená",J449,0)</f>
        <v>0</v>
      </c>
      <c r="BI449" s="158">
        <f>IF(N449="nulová",J449,0)</f>
        <v>0</v>
      </c>
      <c r="BJ449" s="13" t="s">
        <v>80</v>
      </c>
      <c r="BK449" s="158">
        <f>ROUND(I449*H449,2)</f>
        <v>0</v>
      </c>
      <c r="BL449" s="13" t="s">
        <v>348</v>
      </c>
      <c r="BM449" s="157" t="s">
        <v>1173</v>
      </c>
    </row>
    <row r="450" spans="2:65" s="1" customFormat="1" ht="19.2">
      <c r="B450" s="28"/>
      <c r="D450" s="159" t="s">
        <v>280</v>
      </c>
      <c r="F450" s="160" t="s">
        <v>1172</v>
      </c>
      <c r="I450" s="119"/>
      <c r="L450" s="28"/>
      <c r="M450" s="161"/>
      <c r="T450" s="52"/>
      <c r="AT450" s="13" t="s">
        <v>280</v>
      </c>
      <c r="AU450" s="13" t="s">
        <v>272</v>
      </c>
    </row>
    <row r="451" spans="2:65" s="1" customFormat="1" ht="24.15" customHeight="1">
      <c r="B451" s="28"/>
      <c r="C451" s="146" t="s">
        <v>1198</v>
      </c>
      <c r="D451" s="146" t="s">
        <v>274</v>
      </c>
      <c r="E451" s="147" t="s">
        <v>1175</v>
      </c>
      <c r="F451" s="148" t="s">
        <v>1176</v>
      </c>
      <c r="G451" s="149" t="s">
        <v>338</v>
      </c>
      <c r="H451" s="150">
        <v>38</v>
      </c>
      <c r="I451" s="151"/>
      <c r="J451" s="152">
        <f>ROUND(I451*H451,2)</f>
        <v>0</v>
      </c>
      <c r="K451" s="153"/>
      <c r="L451" s="28"/>
      <c r="M451" s="154" t="s">
        <v>1</v>
      </c>
      <c r="N451" s="115" t="s">
        <v>38</v>
      </c>
      <c r="P451" s="155">
        <f>O451*H451</f>
        <v>0</v>
      </c>
      <c r="Q451" s="155">
        <v>0</v>
      </c>
      <c r="R451" s="155">
        <f>Q451*H451</f>
        <v>0</v>
      </c>
      <c r="S451" s="155">
        <v>0</v>
      </c>
      <c r="T451" s="156">
        <f>S451*H451</f>
        <v>0</v>
      </c>
      <c r="AR451" s="157" t="s">
        <v>348</v>
      </c>
      <c r="AT451" s="157" t="s">
        <v>274</v>
      </c>
      <c r="AU451" s="157" t="s">
        <v>272</v>
      </c>
      <c r="AY451" s="13" t="s">
        <v>271</v>
      </c>
      <c r="BE451" s="158">
        <f>IF(N451="základní",J451,0)</f>
        <v>0</v>
      </c>
      <c r="BF451" s="158">
        <f>IF(N451="snížená",J451,0)</f>
        <v>0</v>
      </c>
      <c r="BG451" s="158">
        <f>IF(N451="zákl. přenesená",J451,0)</f>
        <v>0</v>
      </c>
      <c r="BH451" s="158">
        <f>IF(N451="sníž. přenesená",J451,0)</f>
        <v>0</v>
      </c>
      <c r="BI451" s="158">
        <f>IF(N451="nulová",J451,0)</f>
        <v>0</v>
      </c>
      <c r="BJ451" s="13" t="s">
        <v>80</v>
      </c>
      <c r="BK451" s="158">
        <f>ROUND(I451*H451,2)</f>
        <v>0</v>
      </c>
      <c r="BL451" s="13" t="s">
        <v>348</v>
      </c>
      <c r="BM451" s="157" t="s">
        <v>1177</v>
      </c>
    </row>
    <row r="452" spans="2:65" s="1" customFormat="1" ht="19.2">
      <c r="B452" s="28"/>
      <c r="D452" s="159" t="s">
        <v>280</v>
      </c>
      <c r="F452" s="160" t="s">
        <v>1176</v>
      </c>
      <c r="I452" s="119"/>
      <c r="L452" s="28"/>
      <c r="M452" s="161"/>
      <c r="T452" s="52"/>
      <c r="AT452" s="13" t="s">
        <v>280</v>
      </c>
      <c r="AU452" s="13" t="s">
        <v>272</v>
      </c>
    </row>
    <row r="453" spans="2:65" s="1" customFormat="1" ht="24.15" customHeight="1">
      <c r="B453" s="28"/>
      <c r="C453" s="146" t="s">
        <v>1202</v>
      </c>
      <c r="D453" s="146" t="s">
        <v>274</v>
      </c>
      <c r="E453" s="147" t="s">
        <v>1179</v>
      </c>
      <c r="F453" s="148" t="s">
        <v>1180</v>
      </c>
      <c r="G453" s="149" t="s">
        <v>338</v>
      </c>
      <c r="H453" s="150">
        <v>17</v>
      </c>
      <c r="I453" s="151"/>
      <c r="J453" s="152">
        <f>ROUND(I453*H453,2)</f>
        <v>0</v>
      </c>
      <c r="K453" s="153"/>
      <c r="L453" s="28"/>
      <c r="M453" s="154" t="s">
        <v>1</v>
      </c>
      <c r="N453" s="115" t="s">
        <v>38</v>
      </c>
      <c r="P453" s="155">
        <f>O453*H453</f>
        <v>0</v>
      </c>
      <c r="Q453" s="155">
        <v>0</v>
      </c>
      <c r="R453" s="155">
        <f>Q453*H453</f>
        <v>0</v>
      </c>
      <c r="S453" s="155">
        <v>0</v>
      </c>
      <c r="T453" s="156">
        <f>S453*H453</f>
        <v>0</v>
      </c>
      <c r="AR453" s="157" t="s">
        <v>348</v>
      </c>
      <c r="AT453" s="157" t="s">
        <v>274</v>
      </c>
      <c r="AU453" s="157" t="s">
        <v>272</v>
      </c>
      <c r="AY453" s="13" t="s">
        <v>271</v>
      </c>
      <c r="BE453" s="158">
        <f>IF(N453="základní",J453,0)</f>
        <v>0</v>
      </c>
      <c r="BF453" s="158">
        <f>IF(N453="snížená",J453,0)</f>
        <v>0</v>
      </c>
      <c r="BG453" s="158">
        <f>IF(N453="zákl. přenesená",J453,0)</f>
        <v>0</v>
      </c>
      <c r="BH453" s="158">
        <f>IF(N453="sníž. přenesená",J453,0)</f>
        <v>0</v>
      </c>
      <c r="BI453" s="158">
        <f>IF(N453="nulová",J453,0)</f>
        <v>0</v>
      </c>
      <c r="BJ453" s="13" t="s">
        <v>80</v>
      </c>
      <c r="BK453" s="158">
        <f>ROUND(I453*H453,2)</f>
        <v>0</v>
      </c>
      <c r="BL453" s="13" t="s">
        <v>348</v>
      </c>
      <c r="BM453" s="157" t="s">
        <v>1181</v>
      </c>
    </row>
    <row r="454" spans="2:65" s="1" customFormat="1" ht="19.2">
      <c r="B454" s="28"/>
      <c r="D454" s="159" t="s">
        <v>280</v>
      </c>
      <c r="F454" s="160" t="s">
        <v>1180</v>
      </c>
      <c r="I454" s="119"/>
      <c r="L454" s="28"/>
      <c r="M454" s="161"/>
      <c r="T454" s="52"/>
      <c r="AT454" s="13" t="s">
        <v>280</v>
      </c>
      <c r="AU454" s="13" t="s">
        <v>272</v>
      </c>
    </row>
    <row r="455" spans="2:65" s="1" customFormat="1" ht="24.15" customHeight="1">
      <c r="B455" s="28"/>
      <c r="C455" s="162" t="s">
        <v>1206</v>
      </c>
      <c r="D455" s="162" t="s">
        <v>335</v>
      </c>
      <c r="E455" s="163" t="s">
        <v>1183</v>
      </c>
      <c r="F455" s="164" t="s">
        <v>1184</v>
      </c>
      <c r="G455" s="165" t="s">
        <v>338</v>
      </c>
      <c r="H455" s="166">
        <v>1</v>
      </c>
      <c r="I455" s="167"/>
      <c r="J455" s="168">
        <f>ROUND(I455*H455,2)</f>
        <v>0</v>
      </c>
      <c r="K455" s="169"/>
      <c r="L455" s="170"/>
      <c r="M455" s="171" t="s">
        <v>1</v>
      </c>
      <c r="N455" s="172" t="s">
        <v>38</v>
      </c>
      <c r="P455" s="155">
        <f>O455*H455</f>
        <v>0</v>
      </c>
      <c r="Q455" s="155">
        <v>1E-4</v>
      </c>
      <c r="R455" s="155">
        <f>Q455*H455</f>
        <v>1E-4</v>
      </c>
      <c r="S455" s="155">
        <v>0</v>
      </c>
      <c r="T455" s="156">
        <f>S455*H455</f>
        <v>0</v>
      </c>
      <c r="AR455" s="157" t="s">
        <v>373</v>
      </c>
      <c r="AT455" s="157" t="s">
        <v>335</v>
      </c>
      <c r="AU455" s="157" t="s">
        <v>272</v>
      </c>
      <c r="AY455" s="13" t="s">
        <v>271</v>
      </c>
      <c r="BE455" s="158">
        <f>IF(N455="základní",J455,0)</f>
        <v>0</v>
      </c>
      <c r="BF455" s="158">
        <f>IF(N455="snížená",J455,0)</f>
        <v>0</v>
      </c>
      <c r="BG455" s="158">
        <f>IF(N455="zákl. přenesená",J455,0)</f>
        <v>0</v>
      </c>
      <c r="BH455" s="158">
        <f>IF(N455="sníž. přenesená",J455,0)</f>
        <v>0</v>
      </c>
      <c r="BI455" s="158">
        <f>IF(N455="nulová",J455,0)</f>
        <v>0</v>
      </c>
      <c r="BJ455" s="13" t="s">
        <v>80</v>
      </c>
      <c r="BK455" s="158">
        <f>ROUND(I455*H455,2)</f>
        <v>0</v>
      </c>
      <c r="BL455" s="13" t="s">
        <v>348</v>
      </c>
      <c r="BM455" s="157" t="s">
        <v>1185</v>
      </c>
    </row>
    <row r="456" spans="2:65" s="1" customFormat="1" ht="19.2">
      <c r="B456" s="28"/>
      <c r="D456" s="159" t="s">
        <v>280</v>
      </c>
      <c r="F456" s="160" t="s">
        <v>1184</v>
      </c>
      <c r="I456" s="119"/>
      <c r="L456" s="28"/>
      <c r="M456" s="161"/>
      <c r="T456" s="52"/>
      <c r="AT456" s="13" t="s">
        <v>280</v>
      </c>
      <c r="AU456" s="13" t="s">
        <v>272</v>
      </c>
    </row>
    <row r="457" spans="2:65" s="1" customFormat="1" ht="24.15" customHeight="1">
      <c r="B457" s="28"/>
      <c r="C457" s="162" t="s">
        <v>1211</v>
      </c>
      <c r="D457" s="162" t="s">
        <v>335</v>
      </c>
      <c r="E457" s="163" t="s">
        <v>1187</v>
      </c>
      <c r="F457" s="164" t="s">
        <v>1188</v>
      </c>
      <c r="G457" s="165" t="s">
        <v>338</v>
      </c>
      <c r="H457" s="166">
        <v>16</v>
      </c>
      <c r="I457" s="167"/>
      <c r="J457" s="168">
        <f>ROUND(I457*H457,2)</f>
        <v>0</v>
      </c>
      <c r="K457" s="169"/>
      <c r="L457" s="170"/>
      <c r="M457" s="171" t="s">
        <v>1</v>
      </c>
      <c r="N457" s="172" t="s">
        <v>38</v>
      </c>
      <c r="P457" s="155">
        <f>O457*H457</f>
        <v>0</v>
      </c>
      <c r="Q457" s="155">
        <v>0</v>
      </c>
      <c r="R457" s="155">
        <f>Q457*H457</f>
        <v>0</v>
      </c>
      <c r="S457" s="155">
        <v>0</v>
      </c>
      <c r="T457" s="156">
        <f>S457*H457</f>
        <v>0</v>
      </c>
      <c r="AR457" s="157" t="s">
        <v>373</v>
      </c>
      <c r="AT457" s="157" t="s">
        <v>335</v>
      </c>
      <c r="AU457" s="157" t="s">
        <v>272</v>
      </c>
      <c r="AY457" s="13" t="s">
        <v>271</v>
      </c>
      <c r="BE457" s="158">
        <f>IF(N457="základní",J457,0)</f>
        <v>0</v>
      </c>
      <c r="BF457" s="158">
        <f>IF(N457="snížená",J457,0)</f>
        <v>0</v>
      </c>
      <c r="BG457" s="158">
        <f>IF(N457="zákl. přenesená",J457,0)</f>
        <v>0</v>
      </c>
      <c r="BH457" s="158">
        <f>IF(N457="sníž. přenesená",J457,0)</f>
        <v>0</v>
      </c>
      <c r="BI457" s="158">
        <f>IF(N457="nulová",J457,0)</f>
        <v>0</v>
      </c>
      <c r="BJ457" s="13" t="s">
        <v>80</v>
      </c>
      <c r="BK457" s="158">
        <f>ROUND(I457*H457,2)</f>
        <v>0</v>
      </c>
      <c r="BL457" s="13" t="s">
        <v>348</v>
      </c>
      <c r="BM457" s="157" t="s">
        <v>1189</v>
      </c>
    </row>
    <row r="458" spans="2:65" s="1" customFormat="1" ht="19.2">
      <c r="B458" s="28"/>
      <c r="D458" s="159" t="s">
        <v>280</v>
      </c>
      <c r="F458" s="160" t="s">
        <v>1188</v>
      </c>
      <c r="I458" s="119"/>
      <c r="L458" s="28"/>
      <c r="M458" s="161"/>
      <c r="T458" s="52"/>
      <c r="AT458" s="13" t="s">
        <v>280</v>
      </c>
      <c r="AU458" s="13" t="s">
        <v>272</v>
      </c>
    </row>
    <row r="459" spans="2:65" s="1" customFormat="1" ht="24.15" customHeight="1">
      <c r="B459" s="28"/>
      <c r="C459" s="146" t="s">
        <v>1216</v>
      </c>
      <c r="D459" s="146" t="s">
        <v>274</v>
      </c>
      <c r="E459" s="147" t="s">
        <v>1191</v>
      </c>
      <c r="F459" s="148" t="s">
        <v>1192</v>
      </c>
      <c r="G459" s="149" t="s">
        <v>338</v>
      </c>
      <c r="H459" s="150">
        <v>2</v>
      </c>
      <c r="I459" s="151"/>
      <c r="J459" s="152">
        <f>ROUND(I459*H459,2)</f>
        <v>0</v>
      </c>
      <c r="K459" s="153"/>
      <c r="L459" s="28"/>
      <c r="M459" s="154" t="s">
        <v>1</v>
      </c>
      <c r="N459" s="115" t="s">
        <v>38</v>
      </c>
      <c r="P459" s="155">
        <f>O459*H459</f>
        <v>0</v>
      </c>
      <c r="Q459" s="155">
        <v>0</v>
      </c>
      <c r="R459" s="155">
        <f>Q459*H459</f>
        <v>0</v>
      </c>
      <c r="S459" s="155">
        <v>0</v>
      </c>
      <c r="T459" s="156">
        <f>S459*H459</f>
        <v>0</v>
      </c>
      <c r="AR459" s="157" t="s">
        <v>348</v>
      </c>
      <c r="AT459" s="157" t="s">
        <v>274</v>
      </c>
      <c r="AU459" s="157" t="s">
        <v>272</v>
      </c>
      <c r="AY459" s="13" t="s">
        <v>271</v>
      </c>
      <c r="BE459" s="158">
        <f>IF(N459="základní",J459,0)</f>
        <v>0</v>
      </c>
      <c r="BF459" s="158">
        <f>IF(N459="snížená",J459,0)</f>
        <v>0</v>
      </c>
      <c r="BG459" s="158">
        <f>IF(N459="zákl. přenesená",J459,0)</f>
        <v>0</v>
      </c>
      <c r="BH459" s="158">
        <f>IF(N459="sníž. přenesená",J459,0)</f>
        <v>0</v>
      </c>
      <c r="BI459" s="158">
        <f>IF(N459="nulová",J459,0)</f>
        <v>0</v>
      </c>
      <c r="BJ459" s="13" t="s">
        <v>80</v>
      </c>
      <c r="BK459" s="158">
        <f>ROUND(I459*H459,2)</f>
        <v>0</v>
      </c>
      <c r="BL459" s="13" t="s">
        <v>348</v>
      </c>
      <c r="BM459" s="157" t="s">
        <v>1193</v>
      </c>
    </row>
    <row r="460" spans="2:65" s="1" customFormat="1" ht="19.2">
      <c r="B460" s="28"/>
      <c r="D460" s="159" t="s">
        <v>280</v>
      </c>
      <c r="F460" s="160" t="s">
        <v>1192</v>
      </c>
      <c r="I460" s="119"/>
      <c r="L460" s="28"/>
      <c r="M460" s="161"/>
      <c r="T460" s="52"/>
      <c r="AT460" s="13" t="s">
        <v>280</v>
      </c>
      <c r="AU460" s="13" t="s">
        <v>272</v>
      </c>
    </row>
    <row r="461" spans="2:65" s="1" customFormat="1" ht="33" customHeight="1">
      <c r="B461" s="28"/>
      <c r="C461" s="162" t="s">
        <v>1220</v>
      </c>
      <c r="D461" s="162" t="s">
        <v>335</v>
      </c>
      <c r="E461" s="163" t="s">
        <v>1195</v>
      </c>
      <c r="F461" s="164" t="s">
        <v>1196</v>
      </c>
      <c r="G461" s="165" t="s">
        <v>338</v>
      </c>
      <c r="H461" s="166">
        <v>2</v>
      </c>
      <c r="I461" s="167"/>
      <c r="J461" s="168">
        <f>ROUND(I461*H461,2)</f>
        <v>0</v>
      </c>
      <c r="K461" s="169"/>
      <c r="L461" s="170"/>
      <c r="M461" s="171" t="s">
        <v>1</v>
      </c>
      <c r="N461" s="172" t="s">
        <v>38</v>
      </c>
      <c r="P461" s="155">
        <f>O461*H461</f>
        <v>0</v>
      </c>
      <c r="Q461" s="155">
        <v>1E-4</v>
      </c>
      <c r="R461" s="155">
        <f>Q461*H461</f>
        <v>2.0000000000000001E-4</v>
      </c>
      <c r="S461" s="155">
        <v>0</v>
      </c>
      <c r="T461" s="156">
        <f>S461*H461</f>
        <v>0</v>
      </c>
      <c r="AR461" s="157" t="s">
        <v>373</v>
      </c>
      <c r="AT461" s="157" t="s">
        <v>335</v>
      </c>
      <c r="AU461" s="157" t="s">
        <v>272</v>
      </c>
      <c r="AY461" s="13" t="s">
        <v>271</v>
      </c>
      <c r="BE461" s="158">
        <f>IF(N461="základní",J461,0)</f>
        <v>0</v>
      </c>
      <c r="BF461" s="158">
        <f>IF(N461="snížená",J461,0)</f>
        <v>0</v>
      </c>
      <c r="BG461" s="158">
        <f>IF(N461="zákl. přenesená",J461,0)</f>
        <v>0</v>
      </c>
      <c r="BH461" s="158">
        <f>IF(N461="sníž. přenesená",J461,0)</f>
        <v>0</v>
      </c>
      <c r="BI461" s="158">
        <f>IF(N461="nulová",J461,0)</f>
        <v>0</v>
      </c>
      <c r="BJ461" s="13" t="s">
        <v>80</v>
      </c>
      <c r="BK461" s="158">
        <f>ROUND(I461*H461,2)</f>
        <v>0</v>
      </c>
      <c r="BL461" s="13" t="s">
        <v>348</v>
      </c>
      <c r="BM461" s="157" t="s">
        <v>1197</v>
      </c>
    </row>
    <row r="462" spans="2:65" s="1" customFormat="1" ht="19.2">
      <c r="B462" s="28"/>
      <c r="D462" s="159" t="s">
        <v>280</v>
      </c>
      <c r="F462" s="160" t="s">
        <v>1196</v>
      </c>
      <c r="I462" s="119"/>
      <c r="L462" s="28"/>
      <c r="M462" s="161"/>
      <c r="T462" s="52"/>
      <c r="AT462" s="13" t="s">
        <v>280</v>
      </c>
      <c r="AU462" s="13" t="s">
        <v>272</v>
      </c>
    </row>
    <row r="463" spans="2:65" s="1" customFormat="1" ht="24.15" customHeight="1">
      <c r="B463" s="28"/>
      <c r="C463" s="146" t="s">
        <v>1224</v>
      </c>
      <c r="D463" s="146" t="s">
        <v>274</v>
      </c>
      <c r="E463" s="147" t="s">
        <v>1199</v>
      </c>
      <c r="F463" s="148" t="s">
        <v>1200</v>
      </c>
      <c r="G463" s="149" t="s">
        <v>412</v>
      </c>
      <c r="H463" s="150">
        <v>330</v>
      </c>
      <c r="I463" s="151"/>
      <c r="J463" s="152">
        <f>ROUND(I463*H463,2)</f>
        <v>0</v>
      </c>
      <c r="K463" s="153"/>
      <c r="L463" s="28"/>
      <c r="M463" s="154" t="s">
        <v>1</v>
      </c>
      <c r="N463" s="115" t="s">
        <v>38</v>
      </c>
      <c r="P463" s="155">
        <f>O463*H463</f>
        <v>0</v>
      </c>
      <c r="Q463" s="155">
        <v>0</v>
      </c>
      <c r="R463" s="155">
        <f>Q463*H463</f>
        <v>0</v>
      </c>
      <c r="S463" s="155">
        <v>0</v>
      </c>
      <c r="T463" s="156">
        <f>S463*H463</f>
        <v>0</v>
      </c>
      <c r="AR463" s="157" t="s">
        <v>348</v>
      </c>
      <c r="AT463" s="157" t="s">
        <v>274</v>
      </c>
      <c r="AU463" s="157" t="s">
        <v>272</v>
      </c>
      <c r="AY463" s="13" t="s">
        <v>271</v>
      </c>
      <c r="BE463" s="158">
        <f>IF(N463="základní",J463,0)</f>
        <v>0</v>
      </c>
      <c r="BF463" s="158">
        <f>IF(N463="snížená",J463,0)</f>
        <v>0</v>
      </c>
      <c r="BG463" s="158">
        <f>IF(N463="zákl. přenesená",J463,0)</f>
        <v>0</v>
      </c>
      <c r="BH463" s="158">
        <f>IF(N463="sníž. přenesená",J463,0)</f>
        <v>0</v>
      </c>
      <c r="BI463" s="158">
        <f>IF(N463="nulová",J463,0)</f>
        <v>0</v>
      </c>
      <c r="BJ463" s="13" t="s">
        <v>80</v>
      </c>
      <c r="BK463" s="158">
        <f>ROUND(I463*H463,2)</f>
        <v>0</v>
      </c>
      <c r="BL463" s="13" t="s">
        <v>348</v>
      </c>
      <c r="BM463" s="157" t="s">
        <v>1201</v>
      </c>
    </row>
    <row r="464" spans="2:65" s="1" customFormat="1" ht="19.2">
      <c r="B464" s="28"/>
      <c r="D464" s="159" t="s">
        <v>280</v>
      </c>
      <c r="F464" s="160" t="s">
        <v>1200</v>
      </c>
      <c r="I464" s="119"/>
      <c r="L464" s="28"/>
      <c r="M464" s="161"/>
      <c r="T464" s="52"/>
      <c r="AT464" s="13" t="s">
        <v>280</v>
      </c>
      <c r="AU464" s="13" t="s">
        <v>272</v>
      </c>
    </row>
    <row r="465" spans="2:65" s="1" customFormat="1" ht="24.15" customHeight="1">
      <c r="B465" s="28"/>
      <c r="C465" s="162" t="s">
        <v>1228</v>
      </c>
      <c r="D465" s="162" t="s">
        <v>335</v>
      </c>
      <c r="E465" s="163" t="s">
        <v>1203</v>
      </c>
      <c r="F465" s="164" t="s">
        <v>1204</v>
      </c>
      <c r="G465" s="165" t="s">
        <v>412</v>
      </c>
      <c r="H465" s="166">
        <v>330</v>
      </c>
      <c r="I465" s="167"/>
      <c r="J465" s="168">
        <f>ROUND(I465*H465,2)</f>
        <v>0</v>
      </c>
      <c r="K465" s="169"/>
      <c r="L465" s="170"/>
      <c r="M465" s="171" t="s">
        <v>1</v>
      </c>
      <c r="N465" s="172" t="s">
        <v>38</v>
      </c>
      <c r="P465" s="155">
        <f>O465*H465</f>
        <v>0</v>
      </c>
      <c r="Q465" s="155">
        <v>4.0000000000000003E-5</v>
      </c>
      <c r="R465" s="155">
        <f>Q465*H465</f>
        <v>1.3200000000000002E-2</v>
      </c>
      <c r="S465" s="155">
        <v>0</v>
      </c>
      <c r="T465" s="156">
        <f>S465*H465</f>
        <v>0</v>
      </c>
      <c r="AR465" s="157" t="s">
        <v>373</v>
      </c>
      <c r="AT465" s="157" t="s">
        <v>335</v>
      </c>
      <c r="AU465" s="157" t="s">
        <v>272</v>
      </c>
      <c r="AY465" s="13" t="s">
        <v>271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3" t="s">
        <v>80</v>
      </c>
      <c r="BK465" s="158">
        <f>ROUND(I465*H465,2)</f>
        <v>0</v>
      </c>
      <c r="BL465" s="13" t="s">
        <v>348</v>
      </c>
      <c r="BM465" s="157" t="s">
        <v>1205</v>
      </c>
    </row>
    <row r="466" spans="2:65" s="1" customFormat="1" ht="19.2">
      <c r="B466" s="28"/>
      <c r="D466" s="159" t="s">
        <v>280</v>
      </c>
      <c r="F466" s="160" t="s">
        <v>1204</v>
      </c>
      <c r="I466" s="119"/>
      <c r="L466" s="28"/>
      <c r="M466" s="161"/>
      <c r="T466" s="52"/>
      <c r="AT466" s="13" t="s">
        <v>280</v>
      </c>
      <c r="AU466" s="13" t="s">
        <v>272</v>
      </c>
    </row>
    <row r="467" spans="2:65" s="1" customFormat="1" ht="24.15" customHeight="1">
      <c r="B467" s="28"/>
      <c r="C467" s="146" t="s">
        <v>1233</v>
      </c>
      <c r="D467" s="146" t="s">
        <v>274</v>
      </c>
      <c r="E467" s="147" t="s">
        <v>1207</v>
      </c>
      <c r="F467" s="148" t="s">
        <v>1208</v>
      </c>
      <c r="G467" s="149" t="s">
        <v>338</v>
      </c>
      <c r="H467" s="150">
        <v>19</v>
      </c>
      <c r="I467" s="151"/>
      <c r="J467" s="152">
        <f>ROUND(I467*H467,2)</f>
        <v>0</v>
      </c>
      <c r="K467" s="153"/>
      <c r="L467" s="28"/>
      <c r="M467" s="154" t="s">
        <v>1</v>
      </c>
      <c r="N467" s="115" t="s">
        <v>38</v>
      </c>
      <c r="P467" s="155">
        <f>O467*H467</f>
        <v>0</v>
      </c>
      <c r="Q467" s="155">
        <v>0</v>
      </c>
      <c r="R467" s="155">
        <f>Q467*H467</f>
        <v>0</v>
      </c>
      <c r="S467" s="155">
        <v>0</v>
      </c>
      <c r="T467" s="156">
        <f>S467*H467</f>
        <v>0</v>
      </c>
      <c r="AR467" s="157" t="s">
        <v>348</v>
      </c>
      <c r="AT467" s="157" t="s">
        <v>274</v>
      </c>
      <c r="AU467" s="157" t="s">
        <v>272</v>
      </c>
      <c r="AY467" s="13" t="s">
        <v>271</v>
      </c>
      <c r="BE467" s="158">
        <f>IF(N467="základní",J467,0)</f>
        <v>0</v>
      </c>
      <c r="BF467" s="158">
        <f>IF(N467="snížená",J467,0)</f>
        <v>0</v>
      </c>
      <c r="BG467" s="158">
        <f>IF(N467="zákl. přenesená",J467,0)</f>
        <v>0</v>
      </c>
      <c r="BH467" s="158">
        <f>IF(N467="sníž. přenesená",J467,0)</f>
        <v>0</v>
      </c>
      <c r="BI467" s="158">
        <f>IF(N467="nulová",J467,0)</f>
        <v>0</v>
      </c>
      <c r="BJ467" s="13" t="s">
        <v>80</v>
      </c>
      <c r="BK467" s="158">
        <f>ROUND(I467*H467,2)</f>
        <v>0</v>
      </c>
      <c r="BL467" s="13" t="s">
        <v>348</v>
      </c>
      <c r="BM467" s="157" t="s">
        <v>1209</v>
      </c>
    </row>
    <row r="468" spans="2:65" s="1" customFormat="1" ht="19.2">
      <c r="B468" s="28"/>
      <c r="D468" s="159" t="s">
        <v>280</v>
      </c>
      <c r="F468" s="160" t="s">
        <v>1210</v>
      </c>
      <c r="I468" s="119"/>
      <c r="L468" s="28"/>
      <c r="M468" s="161"/>
      <c r="T468" s="52"/>
      <c r="AT468" s="13" t="s">
        <v>280</v>
      </c>
      <c r="AU468" s="13" t="s">
        <v>272</v>
      </c>
    </row>
    <row r="469" spans="2:65" s="1" customFormat="1" ht="16.5" customHeight="1">
      <c r="B469" s="28"/>
      <c r="C469" s="146" t="s">
        <v>1237</v>
      </c>
      <c r="D469" s="146" t="s">
        <v>274</v>
      </c>
      <c r="E469" s="147" t="s">
        <v>1212</v>
      </c>
      <c r="F469" s="148" t="s">
        <v>1213</v>
      </c>
      <c r="G469" s="149" t="s">
        <v>338</v>
      </c>
      <c r="H469" s="150">
        <v>1</v>
      </c>
      <c r="I469" s="151"/>
      <c r="J469" s="152">
        <f>ROUND(I469*H469,2)</f>
        <v>0</v>
      </c>
      <c r="K469" s="153"/>
      <c r="L469" s="28"/>
      <c r="M469" s="154" t="s">
        <v>1</v>
      </c>
      <c r="N469" s="115" t="s">
        <v>38</v>
      </c>
      <c r="P469" s="155">
        <f>O469*H469</f>
        <v>0</v>
      </c>
      <c r="Q469" s="155">
        <v>0</v>
      </c>
      <c r="R469" s="155">
        <f>Q469*H469</f>
        <v>0</v>
      </c>
      <c r="S469" s="155">
        <v>0</v>
      </c>
      <c r="T469" s="156">
        <f>S469*H469</f>
        <v>0</v>
      </c>
      <c r="AR469" s="157" t="s">
        <v>348</v>
      </c>
      <c r="AT469" s="157" t="s">
        <v>274</v>
      </c>
      <c r="AU469" s="157" t="s">
        <v>272</v>
      </c>
      <c r="AY469" s="13" t="s">
        <v>271</v>
      </c>
      <c r="BE469" s="158">
        <f>IF(N469="základní",J469,0)</f>
        <v>0</v>
      </c>
      <c r="BF469" s="158">
        <f>IF(N469="snížená",J469,0)</f>
        <v>0</v>
      </c>
      <c r="BG469" s="158">
        <f>IF(N469="zákl. přenesená",J469,0)</f>
        <v>0</v>
      </c>
      <c r="BH469" s="158">
        <f>IF(N469="sníž. přenesená",J469,0)</f>
        <v>0</v>
      </c>
      <c r="BI469" s="158">
        <f>IF(N469="nulová",J469,0)</f>
        <v>0</v>
      </c>
      <c r="BJ469" s="13" t="s">
        <v>80</v>
      </c>
      <c r="BK469" s="158">
        <f>ROUND(I469*H469,2)</f>
        <v>0</v>
      </c>
      <c r="BL469" s="13" t="s">
        <v>348</v>
      </c>
      <c r="BM469" s="157" t="s">
        <v>1214</v>
      </c>
    </row>
    <row r="470" spans="2:65" s="1" customFormat="1" ht="19.2">
      <c r="B470" s="28"/>
      <c r="D470" s="159" t="s">
        <v>280</v>
      </c>
      <c r="F470" s="160" t="s">
        <v>1215</v>
      </c>
      <c r="I470" s="119"/>
      <c r="L470" s="28"/>
      <c r="M470" s="161"/>
      <c r="T470" s="52"/>
      <c r="AT470" s="13" t="s">
        <v>280</v>
      </c>
      <c r="AU470" s="13" t="s">
        <v>272</v>
      </c>
    </row>
    <row r="471" spans="2:65" s="1" customFormat="1" ht="24.15" customHeight="1">
      <c r="B471" s="28"/>
      <c r="C471" s="162" t="s">
        <v>1241</v>
      </c>
      <c r="D471" s="162" t="s">
        <v>335</v>
      </c>
      <c r="E471" s="163" t="s">
        <v>1217</v>
      </c>
      <c r="F471" s="164" t="s">
        <v>1218</v>
      </c>
      <c r="G471" s="165" t="s">
        <v>338</v>
      </c>
      <c r="H471" s="166">
        <v>1</v>
      </c>
      <c r="I471" s="167"/>
      <c r="J471" s="168">
        <f>ROUND(I471*H471,2)</f>
        <v>0</v>
      </c>
      <c r="K471" s="169"/>
      <c r="L471" s="170"/>
      <c r="M471" s="171" t="s">
        <v>1</v>
      </c>
      <c r="N471" s="172" t="s">
        <v>38</v>
      </c>
      <c r="P471" s="155">
        <f>O471*H471</f>
        <v>0</v>
      </c>
      <c r="Q471" s="155">
        <v>1E-4</v>
      </c>
      <c r="R471" s="155">
        <f>Q471*H471</f>
        <v>1E-4</v>
      </c>
      <c r="S471" s="155">
        <v>0</v>
      </c>
      <c r="T471" s="156">
        <f>S471*H471</f>
        <v>0</v>
      </c>
      <c r="AR471" s="157" t="s">
        <v>373</v>
      </c>
      <c r="AT471" s="157" t="s">
        <v>335</v>
      </c>
      <c r="AU471" s="157" t="s">
        <v>272</v>
      </c>
      <c r="AY471" s="13" t="s">
        <v>271</v>
      </c>
      <c r="BE471" s="158">
        <f>IF(N471="základní",J471,0)</f>
        <v>0</v>
      </c>
      <c r="BF471" s="158">
        <f>IF(N471="snížená",J471,0)</f>
        <v>0</v>
      </c>
      <c r="BG471" s="158">
        <f>IF(N471="zákl. přenesená",J471,0)</f>
        <v>0</v>
      </c>
      <c r="BH471" s="158">
        <f>IF(N471="sníž. přenesená",J471,0)</f>
        <v>0</v>
      </c>
      <c r="BI471" s="158">
        <f>IF(N471="nulová",J471,0)</f>
        <v>0</v>
      </c>
      <c r="BJ471" s="13" t="s">
        <v>80</v>
      </c>
      <c r="BK471" s="158">
        <f>ROUND(I471*H471,2)</f>
        <v>0</v>
      </c>
      <c r="BL471" s="13" t="s">
        <v>348</v>
      </c>
      <c r="BM471" s="157" t="s">
        <v>1219</v>
      </c>
    </row>
    <row r="472" spans="2:65" s="1" customFormat="1" ht="10.199999999999999">
      <c r="B472" s="28"/>
      <c r="D472" s="159" t="s">
        <v>280</v>
      </c>
      <c r="F472" s="160" t="s">
        <v>1218</v>
      </c>
      <c r="I472" s="119"/>
      <c r="L472" s="28"/>
      <c r="M472" s="161"/>
      <c r="T472" s="52"/>
      <c r="AT472" s="13" t="s">
        <v>280</v>
      </c>
      <c r="AU472" s="13" t="s">
        <v>272</v>
      </c>
    </row>
    <row r="473" spans="2:65" s="1" customFormat="1" ht="16.5" customHeight="1">
      <c r="B473" s="28"/>
      <c r="C473" s="146" t="s">
        <v>1246</v>
      </c>
      <c r="D473" s="146" t="s">
        <v>274</v>
      </c>
      <c r="E473" s="147" t="s">
        <v>1221</v>
      </c>
      <c r="F473" s="148" t="s">
        <v>1222</v>
      </c>
      <c r="G473" s="149" t="s">
        <v>338</v>
      </c>
      <c r="H473" s="150">
        <v>14</v>
      </c>
      <c r="I473" s="151"/>
      <c r="J473" s="152">
        <f>ROUND(I473*H473,2)</f>
        <v>0</v>
      </c>
      <c r="K473" s="153"/>
      <c r="L473" s="28"/>
      <c r="M473" s="154" t="s">
        <v>1</v>
      </c>
      <c r="N473" s="115" t="s">
        <v>38</v>
      </c>
      <c r="P473" s="155">
        <f>O473*H473</f>
        <v>0</v>
      </c>
      <c r="Q473" s="155">
        <v>0</v>
      </c>
      <c r="R473" s="155">
        <f>Q473*H473</f>
        <v>0</v>
      </c>
      <c r="S473" s="155">
        <v>0</v>
      </c>
      <c r="T473" s="156">
        <f>S473*H473</f>
        <v>0</v>
      </c>
      <c r="AR473" s="157" t="s">
        <v>348</v>
      </c>
      <c r="AT473" s="157" t="s">
        <v>274</v>
      </c>
      <c r="AU473" s="157" t="s">
        <v>272</v>
      </c>
      <c r="AY473" s="13" t="s">
        <v>271</v>
      </c>
      <c r="BE473" s="158">
        <f>IF(N473="základní",J473,0)</f>
        <v>0</v>
      </c>
      <c r="BF473" s="158">
        <f>IF(N473="snížená",J473,0)</f>
        <v>0</v>
      </c>
      <c r="BG473" s="158">
        <f>IF(N473="zákl. přenesená",J473,0)</f>
        <v>0</v>
      </c>
      <c r="BH473" s="158">
        <f>IF(N473="sníž. přenesená",J473,0)</f>
        <v>0</v>
      </c>
      <c r="BI473" s="158">
        <f>IF(N473="nulová",J473,0)</f>
        <v>0</v>
      </c>
      <c r="BJ473" s="13" t="s">
        <v>80</v>
      </c>
      <c r="BK473" s="158">
        <f>ROUND(I473*H473,2)</f>
        <v>0</v>
      </c>
      <c r="BL473" s="13" t="s">
        <v>348</v>
      </c>
      <c r="BM473" s="157" t="s">
        <v>1223</v>
      </c>
    </row>
    <row r="474" spans="2:65" s="1" customFormat="1" ht="10.199999999999999">
      <c r="B474" s="28"/>
      <c r="D474" s="159" t="s">
        <v>280</v>
      </c>
      <c r="F474" s="160" t="s">
        <v>1222</v>
      </c>
      <c r="I474" s="119"/>
      <c r="L474" s="28"/>
      <c r="M474" s="161"/>
      <c r="T474" s="52"/>
      <c r="AT474" s="13" t="s">
        <v>280</v>
      </c>
      <c r="AU474" s="13" t="s">
        <v>272</v>
      </c>
    </row>
    <row r="475" spans="2:65" s="1" customFormat="1" ht="16.5" customHeight="1">
      <c r="B475" s="28"/>
      <c r="C475" s="162" t="s">
        <v>1248</v>
      </c>
      <c r="D475" s="162" t="s">
        <v>335</v>
      </c>
      <c r="E475" s="163" t="s">
        <v>1225</v>
      </c>
      <c r="F475" s="164" t="s">
        <v>1226</v>
      </c>
      <c r="G475" s="165" t="s">
        <v>338</v>
      </c>
      <c r="H475" s="166">
        <v>14</v>
      </c>
      <c r="I475" s="167"/>
      <c r="J475" s="168">
        <f>ROUND(I475*H475,2)</f>
        <v>0</v>
      </c>
      <c r="K475" s="169"/>
      <c r="L475" s="170"/>
      <c r="M475" s="171" t="s">
        <v>1</v>
      </c>
      <c r="N475" s="172" t="s">
        <v>38</v>
      </c>
      <c r="P475" s="155">
        <f>O475*H475</f>
        <v>0</v>
      </c>
      <c r="Q475" s="155">
        <v>1E-4</v>
      </c>
      <c r="R475" s="155">
        <f>Q475*H475</f>
        <v>1.4E-3</v>
      </c>
      <c r="S475" s="155">
        <v>0</v>
      </c>
      <c r="T475" s="156">
        <f>S475*H475</f>
        <v>0</v>
      </c>
      <c r="AR475" s="157" t="s">
        <v>373</v>
      </c>
      <c r="AT475" s="157" t="s">
        <v>335</v>
      </c>
      <c r="AU475" s="157" t="s">
        <v>272</v>
      </c>
      <c r="AY475" s="13" t="s">
        <v>271</v>
      </c>
      <c r="BE475" s="158">
        <f>IF(N475="základní",J475,0)</f>
        <v>0</v>
      </c>
      <c r="BF475" s="158">
        <f>IF(N475="snížená",J475,0)</f>
        <v>0</v>
      </c>
      <c r="BG475" s="158">
        <f>IF(N475="zákl. přenesená",J475,0)</f>
        <v>0</v>
      </c>
      <c r="BH475" s="158">
        <f>IF(N475="sníž. přenesená",J475,0)</f>
        <v>0</v>
      </c>
      <c r="BI475" s="158">
        <f>IF(N475="nulová",J475,0)</f>
        <v>0</v>
      </c>
      <c r="BJ475" s="13" t="s">
        <v>80</v>
      </c>
      <c r="BK475" s="158">
        <f>ROUND(I475*H475,2)</f>
        <v>0</v>
      </c>
      <c r="BL475" s="13" t="s">
        <v>348</v>
      </c>
      <c r="BM475" s="157" t="s">
        <v>1227</v>
      </c>
    </row>
    <row r="476" spans="2:65" s="1" customFormat="1" ht="10.199999999999999">
      <c r="B476" s="28"/>
      <c r="D476" s="159" t="s">
        <v>280</v>
      </c>
      <c r="F476" s="160" t="s">
        <v>1226</v>
      </c>
      <c r="I476" s="119"/>
      <c r="L476" s="28"/>
      <c r="M476" s="161"/>
      <c r="T476" s="52"/>
      <c r="AT476" s="13" t="s">
        <v>280</v>
      </c>
      <c r="AU476" s="13" t="s">
        <v>272</v>
      </c>
    </row>
    <row r="477" spans="2:65" s="1" customFormat="1" ht="33" customHeight="1">
      <c r="B477" s="28"/>
      <c r="C477" s="146" t="s">
        <v>1253</v>
      </c>
      <c r="D477" s="146" t="s">
        <v>274</v>
      </c>
      <c r="E477" s="147" t="s">
        <v>1229</v>
      </c>
      <c r="F477" s="148" t="s">
        <v>1230</v>
      </c>
      <c r="G477" s="149" t="s">
        <v>969</v>
      </c>
      <c r="H477" s="150">
        <v>1</v>
      </c>
      <c r="I477" s="151"/>
      <c r="J477" s="152">
        <f>ROUND(I477*H477,2)</f>
        <v>0</v>
      </c>
      <c r="K477" s="153"/>
      <c r="L477" s="28"/>
      <c r="M477" s="154" t="s">
        <v>1</v>
      </c>
      <c r="N477" s="115" t="s">
        <v>38</v>
      </c>
      <c r="P477" s="155">
        <f>O477*H477</f>
        <v>0</v>
      </c>
      <c r="Q477" s="155">
        <v>0</v>
      </c>
      <c r="R477" s="155">
        <f>Q477*H477</f>
        <v>0</v>
      </c>
      <c r="S477" s="155">
        <v>0</v>
      </c>
      <c r="T477" s="156">
        <f>S477*H477</f>
        <v>0</v>
      </c>
      <c r="AR477" s="157" t="s">
        <v>348</v>
      </c>
      <c r="AT477" s="157" t="s">
        <v>274</v>
      </c>
      <c r="AU477" s="157" t="s">
        <v>272</v>
      </c>
      <c r="AY477" s="13" t="s">
        <v>271</v>
      </c>
      <c r="BE477" s="158">
        <f>IF(N477="základní",J477,0)</f>
        <v>0</v>
      </c>
      <c r="BF477" s="158">
        <f>IF(N477="snížená",J477,0)</f>
        <v>0</v>
      </c>
      <c r="BG477" s="158">
        <f>IF(N477="zákl. přenesená",J477,0)</f>
        <v>0</v>
      </c>
      <c r="BH477" s="158">
        <f>IF(N477="sníž. přenesená",J477,0)</f>
        <v>0</v>
      </c>
      <c r="BI477" s="158">
        <f>IF(N477="nulová",J477,0)</f>
        <v>0</v>
      </c>
      <c r="BJ477" s="13" t="s">
        <v>80</v>
      </c>
      <c r="BK477" s="158">
        <f>ROUND(I477*H477,2)</f>
        <v>0</v>
      </c>
      <c r="BL477" s="13" t="s">
        <v>348</v>
      </c>
      <c r="BM477" s="157" t="s">
        <v>1231</v>
      </c>
    </row>
    <row r="478" spans="2:65" s="1" customFormat="1" ht="28.8">
      <c r="B478" s="28"/>
      <c r="D478" s="159" t="s">
        <v>280</v>
      </c>
      <c r="F478" s="160" t="s">
        <v>1232</v>
      </c>
      <c r="I478" s="119"/>
      <c r="L478" s="28"/>
      <c r="M478" s="161"/>
      <c r="T478" s="52"/>
      <c r="AT478" s="13" t="s">
        <v>280</v>
      </c>
      <c r="AU478" s="13" t="s">
        <v>272</v>
      </c>
    </row>
    <row r="479" spans="2:65" s="1" customFormat="1" ht="24.15" customHeight="1">
      <c r="B479" s="28"/>
      <c r="C479" s="146" t="s">
        <v>1258</v>
      </c>
      <c r="D479" s="146" t="s">
        <v>274</v>
      </c>
      <c r="E479" s="147" t="s">
        <v>1234</v>
      </c>
      <c r="F479" s="148" t="s">
        <v>1235</v>
      </c>
      <c r="G479" s="149" t="s">
        <v>338</v>
      </c>
      <c r="H479" s="150">
        <v>1</v>
      </c>
      <c r="I479" s="151"/>
      <c r="J479" s="152">
        <f>ROUND(I479*H479,2)</f>
        <v>0</v>
      </c>
      <c r="K479" s="153"/>
      <c r="L479" s="28"/>
      <c r="M479" s="154" t="s">
        <v>1</v>
      </c>
      <c r="N479" s="115" t="s">
        <v>38</v>
      </c>
      <c r="P479" s="155">
        <f>O479*H479</f>
        <v>0</v>
      </c>
      <c r="Q479" s="155">
        <v>0</v>
      </c>
      <c r="R479" s="155">
        <f>Q479*H479</f>
        <v>0</v>
      </c>
      <c r="S479" s="155">
        <v>0</v>
      </c>
      <c r="T479" s="156">
        <f>S479*H479</f>
        <v>0</v>
      </c>
      <c r="AR479" s="157" t="s">
        <v>348</v>
      </c>
      <c r="AT479" s="157" t="s">
        <v>274</v>
      </c>
      <c r="AU479" s="157" t="s">
        <v>272</v>
      </c>
      <c r="AY479" s="13" t="s">
        <v>271</v>
      </c>
      <c r="BE479" s="158">
        <f>IF(N479="základní",J479,0)</f>
        <v>0</v>
      </c>
      <c r="BF479" s="158">
        <f>IF(N479="snížená",J479,0)</f>
        <v>0</v>
      </c>
      <c r="BG479" s="158">
        <f>IF(N479="zákl. přenesená",J479,0)</f>
        <v>0</v>
      </c>
      <c r="BH479" s="158">
        <f>IF(N479="sníž. přenesená",J479,0)</f>
        <v>0</v>
      </c>
      <c r="BI479" s="158">
        <f>IF(N479="nulová",J479,0)</f>
        <v>0</v>
      </c>
      <c r="BJ479" s="13" t="s">
        <v>80</v>
      </c>
      <c r="BK479" s="158">
        <f>ROUND(I479*H479,2)</f>
        <v>0</v>
      </c>
      <c r="BL479" s="13" t="s">
        <v>348</v>
      </c>
      <c r="BM479" s="157" t="s">
        <v>1236</v>
      </c>
    </row>
    <row r="480" spans="2:65" s="1" customFormat="1" ht="19.2">
      <c r="B480" s="28"/>
      <c r="D480" s="159" t="s">
        <v>280</v>
      </c>
      <c r="F480" s="160" t="s">
        <v>1235</v>
      </c>
      <c r="I480" s="119"/>
      <c r="L480" s="28"/>
      <c r="M480" s="161"/>
      <c r="T480" s="52"/>
      <c r="AT480" s="13" t="s">
        <v>280</v>
      </c>
      <c r="AU480" s="13" t="s">
        <v>272</v>
      </c>
    </row>
    <row r="481" spans="2:65" s="1" customFormat="1" ht="24.15" customHeight="1">
      <c r="B481" s="28"/>
      <c r="C481" s="162" t="s">
        <v>1262</v>
      </c>
      <c r="D481" s="162" t="s">
        <v>335</v>
      </c>
      <c r="E481" s="163" t="s">
        <v>1238</v>
      </c>
      <c r="F481" s="164" t="s">
        <v>1239</v>
      </c>
      <c r="G481" s="165" t="s">
        <v>338</v>
      </c>
      <c r="H481" s="166">
        <v>1</v>
      </c>
      <c r="I481" s="167"/>
      <c r="J481" s="168">
        <f>ROUND(I481*H481,2)</f>
        <v>0</v>
      </c>
      <c r="K481" s="169"/>
      <c r="L481" s="170"/>
      <c r="M481" s="171" t="s">
        <v>1</v>
      </c>
      <c r="N481" s="172" t="s">
        <v>38</v>
      </c>
      <c r="P481" s="155">
        <f>O481*H481</f>
        <v>0</v>
      </c>
      <c r="Q481" s="155">
        <v>1E-4</v>
      </c>
      <c r="R481" s="155">
        <f>Q481*H481</f>
        <v>1E-4</v>
      </c>
      <c r="S481" s="155">
        <v>0</v>
      </c>
      <c r="T481" s="156">
        <f>S481*H481</f>
        <v>0</v>
      </c>
      <c r="AR481" s="157" t="s">
        <v>373</v>
      </c>
      <c r="AT481" s="157" t="s">
        <v>335</v>
      </c>
      <c r="AU481" s="157" t="s">
        <v>272</v>
      </c>
      <c r="AY481" s="13" t="s">
        <v>271</v>
      </c>
      <c r="BE481" s="158">
        <f>IF(N481="základní",J481,0)</f>
        <v>0</v>
      </c>
      <c r="BF481" s="158">
        <f>IF(N481="snížená",J481,0)</f>
        <v>0</v>
      </c>
      <c r="BG481" s="158">
        <f>IF(N481="zákl. přenesená",J481,0)</f>
        <v>0</v>
      </c>
      <c r="BH481" s="158">
        <f>IF(N481="sníž. přenesená",J481,0)</f>
        <v>0</v>
      </c>
      <c r="BI481" s="158">
        <f>IF(N481="nulová",J481,0)</f>
        <v>0</v>
      </c>
      <c r="BJ481" s="13" t="s">
        <v>80</v>
      </c>
      <c r="BK481" s="158">
        <f>ROUND(I481*H481,2)</f>
        <v>0</v>
      </c>
      <c r="BL481" s="13" t="s">
        <v>348</v>
      </c>
      <c r="BM481" s="157" t="s">
        <v>1240</v>
      </c>
    </row>
    <row r="482" spans="2:65" s="1" customFormat="1" ht="19.2">
      <c r="B482" s="28"/>
      <c r="D482" s="159" t="s">
        <v>280</v>
      </c>
      <c r="F482" s="160" t="s">
        <v>1239</v>
      </c>
      <c r="I482" s="119"/>
      <c r="L482" s="28"/>
      <c r="M482" s="161"/>
      <c r="T482" s="52"/>
      <c r="AT482" s="13" t="s">
        <v>280</v>
      </c>
      <c r="AU482" s="13" t="s">
        <v>272</v>
      </c>
    </row>
    <row r="483" spans="2:65" s="1" customFormat="1" ht="21.75" customHeight="1">
      <c r="B483" s="28"/>
      <c r="C483" s="146" t="s">
        <v>1264</v>
      </c>
      <c r="D483" s="146" t="s">
        <v>274</v>
      </c>
      <c r="E483" s="147" t="s">
        <v>1242</v>
      </c>
      <c r="F483" s="148" t="s">
        <v>1243</v>
      </c>
      <c r="G483" s="149" t="s">
        <v>338</v>
      </c>
      <c r="H483" s="150">
        <v>10</v>
      </c>
      <c r="I483" s="151"/>
      <c r="J483" s="152">
        <f>ROUND(I483*H483,2)</f>
        <v>0</v>
      </c>
      <c r="K483" s="153"/>
      <c r="L483" s="28"/>
      <c r="M483" s="154" t="s">
        <v>1</v>
      </c>
      <c r="N483" s="115" t="s">
        <v>38</v>
      </c>
      <c r="P483" s="155">
        <f>O483*H483</f>
        <v>0</v>
      </c>
      <c r="Q483" s="155">
        <v>0</v>
      </c>
      <c r="R483" s="155">
        <f>Q483*H483</f>
        <v>0</v>
      </c>
      <c r="S483" s="155">
        <v>0</v>
      </c>
      <c r="T483" s="156">
        <f>S483*H483</f>
        <v>0</v>
      </c>
      <c r="AR483" s="157" t="s">
        <v>348</v>
      </c>
      <c r="AT483" s="157" t="s">
        <v>274</v>
      </c>
      <c r="AU483" s="157" t="s">
        <v>272</v>
      </c>
      <c r="AY483" s="13" t="s">
        <v>271</v>
      </c>
      <c r="BE483" s="158">
        <f>IF(N483="základní",J483,0)</f>
        <v>0</v>
      </c>
      <c r="BF483" s="158">
        <f>IF(N483="snížená",J483,0)</f>
        <v>0</v>
      </c>
      <c r="BG483" s="158">
        <f>IF(N483="zákl. přenesená",J483,0)</f>
        <v>0</v>
      </c>
      <c r="BH483" s="158">
        <f>IF(N483="sníž. přenesená",J483,0)</f>
        <v>0</v>
      </c>
      <c r="BI483" s="158">
        <f>IF(N483="nulová",J483,0)</f>
        <v>0</v>
      </c>
      <c r="BJ483" s="13" t="s">
        <v>80</v>
      </c>
      <c r="BK483" s="158">
        <f>ROUND(I483*H483,2)</f>
        <v>0</v>
      </c>
      <c r="BL483" s="13" t="s">
        <v>348</v>
      </c>
      <c r="BM483" s="157" t="s">
        <v>1244</v>
      </c>
    </row>
    <row r="484" spans="2:65" s="1" customFormat="1" ht="10.199999999999999">
      <c r="B484" s="28"/>
      <c r="D484" s="159" t="s">
        <v>280</v>
      </c>
      <c r="F484" s="160" t="s">
        <v>1245</v>
      </c>
      <c r="I484" s="119"/>
      <c r="L484" s="28"/>
      <c r="M484" s="161"/>
      <c r="T484" s="52"/>
      <c r="AT484" s="13" t="s">
        <v>280</v>
      </c>
      <c r="AU484" s="13" t="s">
        <v>272</v>
      </c>
    </row>
    <row r="485" spans="2:65" s="1" customFormat="1" ht="16.5" customHeight="1">
      <c r="B485" s="28"/>
      <c r="C485" s="162" t="s">
        <v>1269</v>
      </c>
      <c r="D485" s="162" t="s">
        <v>335</v>
      </c>
      <c r="E485" s="163" t="s">
        <v>958</v>
      </c>
      <c r="F485" s="164" t="s">
        <v>959</v>
      </c>
      <c r="G485" s="165" t="s">
        <v>338</v>
      </c>
      <c r="H485" s="166">
        <v>10</v>
      </c>
      <c r="I485" s="167"/>
      <c r="J485" s="168">
        <f>ROUND(I485*H485,2)</f>
        <v>0</v>
      </c>
      <c r="K485" s="169"/>
      <c r="L485" s="170"/>
      <c r="M485" s="171" t="s">
        <v>1</v>
      </c>
      <c r="N485" s="172" t="s">
        <v>38</v>
      </c>
      <c r="P485" s="155">
        <f>O485*H485</f>
        <v>0</v>
      </c>
      <c r="Q485" s="155">
        <v>9.0000000000000006E-5</v>
      </c>
      <c r="R485" s="155">
        <f>Q485*H485</f>
        <v>9.0000000000000008E-4</v>
      </c>
      <c r="S485" s="155">
        <v>0</v>
      </c>
      <c r="T485" s="156">
        <f>S485*H485</f>
        <v>0</v>
      </c>
      <c r="AR485" s="157" t="s">
        <v>373</v>
      </c>
      <c r="AT485" s="157" t="s">
        <v>335</v>
      </c>
      <c r="AU485" s="157" t="s">
        <v>272</v>
      </c>
      <c r="AY485" s="13" t="s">
        <v>271</v>
      </c>
      <c r="BE485" s="158">
        <f>IF(N485="základní",J485,0)</f>
        <v>0</v>
      </c>
      <c r="BF485" s="158">
        <f>IF(N485="snížená",J485,0)</f>
        <v>0</v>
      </c>
      <c r="BG485" s="158">
        <f>IF(N485="zákl. přenesená",J485,0)</f>
        <v>0</v>
      </c>
      <c r="BH485" s="158">
        <f>IF(N485="sníž. přenesená",J485,0)</f>
        <v>0</v>
      </c>
      <c r="BI485" s="158">
        <f>IF(N485="nulová",J485,0)</f>
        <v>0</v>
      </c>
      <c r="BJ485" s="13" t="s">
        <v>80</v>
      </c>
      <c r="BK485" s="158">
        <f>ROUND(I485*H485,2)</f>
        <v>0</v>
      </c>
      <c r="BL485" s="13" t="s">
        <v>348</v>
      </c>
      <c r="BM485" s="157" t="s">
        <v>1247</v>
      </c>
    </row>
    <row r="486" spans="2:65" s="1" customFormat="1" ht="10.199999999999999">
      <c r="B486" s="28"/>
      <c r="D486" s="159" t="s">
        <v>280</v>
      </c>
      <c r="F486" s="160" t="s">
        <v>959</v>
      </c>
      <c r="I486" s="119"/>
      <c r="L486" s="28"/>
      <c r="M486" s="161"/>
      <c r="T486" s="52"/>
      <c r="AT486" s="13" t="s">
        <v>280</v>
      </c>
      <c r="AU486" s="13" t="s">
        <v>272</v>
      </c>
    </row>
    <row r="487" spans="2:65" s="1" customFormat="1" ht="24.15" customHeight="1">
      <c r="B487" s="28"/>
      <c r="C487" s="146" t="s">
        <v>1274</v>
      </c>
      <c r="D487" s="146" t="s">
        <v>274</v>
      </c>
      <c r="E487" s="147" t="s">
        <v>1249</v>
      </c>
      <c r="F487" s="148" t="s">
        <v>1250</v>
      </c>
      <c r="G487" s="149" t="s">
        <v>412</v>
      </c>
      <c r="H487" s="150">
        <v>15</v>
      </c>
      <c r="I487" s="151"/>
      <c r="J487" s="152">
        <f>ROUND(I487*H487,2)</f>
        <v>0</v>
      </c>
      <c r="K487" s="153"/>
      <c r="L487" s="28"/>
      <c r="M487" s="154" t="s">
        <v>1</v>
      </c>
      <c r="N487" s="115" t="s">
        <v>38</v>
      </c>
      <c r="P487" s="155">
        <f>O487*H487</f>
        <v>0</v>
      </c>
      <c r="Q487" s="155">
        <v>0</v>
      </c>
      <c r="R487" s="155">
        <f>Q487*H487</f>
        <v>0</v>
      </c>
      <c r="S487" s="155">
        <v>0</v>
      </c>
      <c r="T487" s="156">
        <f>S487*H487</f>
        <v>0</v>
      </c>
      <c r="AR487" s="157" t="s">
        <v>348</v>
      </c>
      <c r="AT487" s="157" t="s">
        <v>274</v>
      </c>
      <c r="AU487" s="157" t="s">
        <v>272</v>
      </c>
      <c r="AY487" s="13" t="s">
        <v>271</v>
      </c>
      <c r="BE487" s="158">
        <f>IF(N487="základní",J487,0)</f>
        <v>0</v>
      </c>
      <c r="BF487" s="158">
        <f>IF(N487="snížená",J487,0)</f>
        <v>0</v>
      </c>
      <c r="BG487" s="158">
        <f>IF(N487="zákl. přenesená",J487,0)</f>
        <v>0</v>
      </c>
      <c r="BH487" s="158">
        <f>IF(N487="sníž. přenesená",J487,0)</f>
        <v>0</v>
      </c>
      <c r="BI487" s="158">
        <f>IF(N487="nulová",J487,0)</f>
        <v>0</v>
      </c>
      <c r="BJ487" s="13" t="s">
        <v>80</v>
      </c>
      <c r="BK487" s="158">
        <f>ROUND(I487*H487,2)</f>
        <v>0</v>
      </c>
      <c r="BL487" s="13" t="s">
        <v>348</v>
      </c>
      <c r="BM487" s="157" t="s">
        <v>1251</v>
      </c>
    </row>
    <row r="488" spans="2:65" s="1" customFormat="1" ht="19.2">
      <c r="B488" s="28"/>
      <c r="D488" s="159" t="s">
        <v>280</v>
      </c>
      <c r="F488" s="160" t="s">
        <v>1252</v>
      </c>
      <c r="I488" s="119"/>
      <c r="L488" s="28"/>
      <c r="M488" s="161"/>
      <c r="T488" s="52"/>
      <c r="AT488" s="13" t="s">
        <v>280</v>
      </c>
      <c r="AU488" s="13" t="s">
        <v>272</v>
      </c>
    </row>
    <row r="489" spans="2:65" s="1" customFormat="1" ht="24.15" customHeight="1">
      <c r="B489" s="28"/>
      <c r="C489" s="146" t="s">
        <v>1278</v>
      </c>
      <c r="D489" s="146" t="s">
        <v>274</v>
      </c>
      <c r="E489" s="147" t="s">
        <v>1254</v>
      </c>
      <c r="F489" s="148" t="s">
        <v>1255</v>
      </c>
      <c r="G489" s="149" t="s">
        <v>412</v>
      </c>
      <c r="H489" s="150">
        <v>55</v>
      </c>
      <c r="I489" s="151"/>
      <c r="J489" s="152">
        <f>ROUND(I489*H489,2)</f>
        <v>0</v>
      </c>
      <c r="K489" s="153"/>
      <c r="L489" s="28"/>
      <c r="M489" s="154" t="s">
        <v>1</v>
      </c>
      <c r="N489" s="115" t="s">
        <v>38</v>
      </c>
      <c r="P489" s="155">
        <f>O489*H489</f>
        <v>0</v>
      </c>
      <c r="Q489" s="155">
        <v>0</v>
      </c>
      <c r="R489" s="155">
        <f>Q489*H489</f>
        <v>0</v>
      </c>
      <c r="S489" s="155">
        <v>0</v>
      </c>
      <c r="T489" s="156">
        <f>S489*H489</f>
        <v>0</v>
      </c>
      <c r="AR489" s="157" t="s">
        <v>348</v>
      </c>
      <c r="AT489" s="157" t="s">
        <v>274</v>
      </c>
      <c r="AU489" s="157" t="s">
        <v>272</v>
      </c>
      <c r="AY489" s="13" t="s">
        <v>271</v>
      </c>
      <c r="BE489" s="158">
        <f>IF(N489="základní",J489,0)</f>
        <v>0</v>
      </c>
      <c r="BF489" s="158">
        <f>IF(N489="snížená",J489,0)</f>
        <v>0</v>
      </c>
      <c r="BG489" s="158">
        <f>IF(N489="zákl. přenesená",J489,0)</f>
        <v>0</v>
      </c>
      <c r="BH489" s="158">
        <f>IF(N489="sníž. přenesená",J489,0)</f>
        <v>0</v>
      </c>
      <c r="BI489" s="158">
        <f>IF(N489="nulová",J489,0)</f>
        <v>0</v>
      </c>
      <c r="BJ489" s="13" t="s">
        <v>80</v>
      </c>
      <c r="BK489" s="158">
        <f>ROUND(I489*H489,2)</f>
        <v>0</v>
      </c>
      <c r="BL489" s="13" t="s">
        <v>348</v>
      </c>
      <c r="BM489" s="157" t="s">
        <v>1256</v>
      </c>
    </row>
    <row r="490" spans="2:65" s="1" customFormat="1" ht="19.2">
      <c r="B490" s="28"/>
      <c r="D490" s="159" t="s">
        <v>280</v>
      </c>
      <c r="F490" s="160" t="s">
        <v>1257</v>
      </c>
      <c r="I490" s="119"/>
      <c r="L490" s="28"/>
      <c r="M490" s="161"/>
      <c r="T490" s="52"/>
      <c r="AT490" s="13" t="s">
        <v>280</v>
      </c>
      <c r="AU490" s="13" t="s">
        <v>272</v>
      </c>
    </row>
    <row r="491" spans="2:65" s="1" customFormat="1" ht="24.15" customHeight="1">
      <c r="B491" s="28"/>
      <c r="C491" s="162" t="s">
        <v>1282</v>
      </c>
      <c r="D491" s="162" t="s">
        <v>335</v>
      </c>
      <c r="E491" s="163" t="s">
        <v>1259</v>
      </c>
      <c r="F491" s="164" t="s">
        <v>1260</v>
      </c>
      <c r="G491" s="165" t="s">
        <v>412</v>
      </c>
      <c r="H491" s="166">
        <v>25</v>
      </c>
      <c r="I491" s="167"/>
      <c r="J491" s="168">
        <f>ROUND(I491*H491,2)</f>
        <v>0</v>
      </c>
      <c r="K491" s="169"/>
      <c r="L491" s="170"/>
      <c r="M491" s="171" t="s">
        <v>1</v>
      </c>
      <c r="N491" s="172" t="s">
        <v>38</v>
      </c>
      <c r="P491" s="155">
        <f>O491*H491</f>
        <v>0</v>
      </c>
      <c r="Q491" s="155">
        <v>6.9999999999999994E-5</v>
      </c>
      <c r="R491" s="155">
        <f>Q491*H491</f>
        <v>1.7499999999999998E-3</v>
      </c>
      <c r="S491" s="155">
        <v>0</v>
      </c>
      <c r="T491" s="156">
        <f>S491*H491</f>
        <v>0</v>
      </c>
      <c r="AR491" s="157" t="s">
        <v>373</v>
      </c>
      <c r="AT491" s="157" t="s">
        <v>335</v>
      </c>
      <c r="AU491" s="157" t="s">
        <v>272</v>
      </c>
      <c r="AY491" s="13" t="s">
        <v>271</v>
      </c>
      <c r="BE491" s="158">
        <f>IF(N491="základní",J491,0)</f>
        <v>0</v>
      </c>
      <c r="BF491" s="158">
        <f>IF(N491="snížená",J491,0)</f>
        <v>0</v>
      </c>
      <c r="BG491" s="158">
        <f>IF(N491="zákl. přenesená",J491,0)</f>
        <v>0</v>
      </c>
      <c r="BH491" s="158">
        <f>IF(N491="sníž. přenesená",J491,0)</f>
        <v>0</v>
      </c>
      <c r="BI491" s="158">
        <f>IF(N491="nulová",J491,0)</f>
        <v>0</v>
      </c>
      <c r="BJ491" s="13" t="s">
        <v>80</v>
      </c>
      <c r="BK491" s="158">
        <f>ROUND(I491*H491,2)</f>
        <v>0</v>
      </c>
      <c r="BL491" s="13" t="s">
        <v>348</v>
      </c>
      <c r="BM491" s="157" t="s">
        <v>1261</v>
      </c>
    </row>
    <row r="492" spans="2:65" s="1" customFormat="1" ht="10.199999999999999">
      <c r="B492" s="28"/>
      <c r="D492" s="159" t="s">
        <v>280</v>
      </c>
      <c r="F492" s="160" t="s">
        <v>1260</v>
      </c>
      <c r="I492" s="119"/>
      <c r="L492" s="28"/>
      <c r="M492" s="161"/>
      <c r="T492" s="52"/>
      <c r="AT492" s="13" t="s">
        <v>280</v>
      </c>
      <c r="AU492" s="13" t="s">
        <v>272</v>
      </c>
    </row>
    <row r="493" spans="2:65" s="1" customFormat="1" ht="24.15" customHeight="1">
      <c r="B493" s="28"/>
      <c r="C493" s="162" t="s">
        <v>1286</v>
      </c>
      <c r="D493" s="162" t="s">
        <v>335</v>
      </c>
      <c r="E493" s="163" t="s">
        <v>1411</v>
      </c>
      <c r="F493" s="164" t="s">
        <v>1412</v>
      </c>
      <c r="G493" s="165" t="s">
        <v>412</v>
      </c>
      <c r="H493" s="166">
        <v>15</v>
      </c>
      <c r="I493" s="167"/>
      <c r="J493" s="168">
        <f>ROUND(I493*H493,2)</f>
        <v>0</v>
      </c>
      <c r="K493" s="169"/>
      <c r="L493" s="170"/>
      <c r="M493" s="171" t="s">
        <v>1</v>
      </c>
      <c r="N493" s="172" t="s">
        <v>38</v>
      </c>
      <c r="P493" s="155">
        <f>O493*H493</f>
        <v>0</v>
      </c>
      <c r="Q493" s="155">
        <v>6.9999999999999994E-5</v>
      </c>
      <c r="R493" s="155">
        <f>Q493*H493</f>
        <v>1.0499999999999999E-3</v>
      </c>
      <c r="S493" s="155">
        <v>0</v>
      </c>
      <c r="T493" s="156">
        <f>S493*H493</f>
        <v>0</v>
      </c>
      <c r="AR493" s="157" t="s">
        <v>373</v>
      </c>
      <c r="AT493" s="157" t="s">
        <v>335</v>
      </c>
      <c r="AU493" s="157" t="s">
        <v>272</v>
      </c>
      <c r="AY493" s="13" t="s">
        <v>271</v>
      </c>
      <c r="BE493" s="158">
        <f>IF(N493="základní",J493,0)</f>
        <v>0</v>
      </c>
      <c r="BF493" s="158">
        <f>IF(N493="snížená",J493,0)</f>
        <v>0</v>
      </c>
      <c r="BG493" s="158">
        <f>IF(N493="zákl. přenesená",J493,0)</f>
        <v>0</v>
      </c>
      <c r="BH493" s="158">
        <f>IF(N493="sníž. přenesená",J493,0)</f>
        <v>0</v>
      </c>
      <c r="BI493" s="158">
        <f>IF(N493="nulová",J493,0)</f>
        <v>0</v>
      </c>
      <c r="BJ493" s="13" t="s">
        <v>80</v>
      </c>
      <c r="BK493" s="158">
        <f>ROUND(I493*H493,2)</f>
        <v>0</v>
      </c>
      <c r="BL493" s="13" t="s">
        <v>348</v>
      </c>
      <c r="BM493" s="157" t="s">
        <v>1551</v>
      </c>
    </row>
    <row r="494" spans="2:65" s="1" customFormat="1" ht="10.199999999999999">
      <c r="B494" s="28"/>
      <c r="D494" s="159" t="s">
        <v>280</v>
      </c>
      <c r="F494" s="160" t="s">
        <v>1412</v>
      </c>
      <c r="I494" s="119"/>
      <c r="L494" s="28"/>
      <c r="M494" s="161"/>
      <c r="T494" s="52"/>
      <c r="AT494" s="13" t="s">
        <v>280</v>
      </c>
      <c r="AU494" s="13" t="s">
        <v>272</v>
      </c>
    </row>
    <row r="495" spans="2:65" s="1" customFormat="1" ht="24.15" customHeight="1">
      <c r="B495" s="28"/>
      <c r="C495" s="162" t="s">
        <v>1291</v>
      </c>
      <c r="D495" s="162" t="s">
        <v>335</v>
      </c>
      <c r="E495" s="163" t="s">
        <v>927</v>
      </c>
      <c r="F495" s="164" t="s">
        <v>928</v>
      </c>
      <c r="G495" s="165" t="s">
        <v>412</v>
      </c>
      <c r="H495" s="166">
        <v>30</v>
      </c>
      <c r="I495" s="167"/>
      <c r="J495" s="168">
        <f>ROUND(I495*H495,2)</f>
        <v>0</v>
      </c>
      <c r="K495" s="169"/>
      <c r="L495" s="170"/>
      <c r="M495" s="171" t="s">
        <v>1</v>
      </c>
      <c r="N495" s="172" t="s">
        <v>38</v>
      </c>
      <c r="P495" s="155">
        <f>O495*H495</f>
        <v>0</v>
      </c>
      <c r="Q495" s="155">
        <v>6.9999999999999994E-5</v>
      </c>
      <c r="R495" s="155">
        <f>Q495*H495</f>
        <v>2.0999999999999999E-3</v>
      </c>
      <c r="S495" s="155">
        <v>0</v>
      </c>
      <c r="T495" s="156">
        <f>S495*H495</f>
        <v>0</v>
      </c>
      <c r="AR495" s="157" t="s">
        <v>373</v>
      </c>
      <c r="AT495" s="157" t="s">
        <v>335</v>
      </c>
      <c r="AU495" s="157" t="s">
        <v>272</v>
      </c>
      <c r="AY495" s="13" t="s">
        <v>271</v>
      </c>
      <c r="BE495" s="158">
        <f>IF(N495="základní",J495,0)</f>
        <v>0</v>
      </c>
      <c r="BF495" s="158">
        <f>IF(N495="snížená",J495,0)</f>
        <v>0</v>
      </c>
      <c r="BG495" s="158">
        <f>IF(N495="zákl. přenesená",J495,0)</f>
        <v>0</v>
      </c>
      <c r="BH495" s="158">
        <f>IF(N495="sníž. přenesená",J495,0)</f>
        <v>0</v>
      </c>
      <c r="BI495" s="158">
        <f>IF(N495="nulová",J495,0)</f>
        <v>0</v>
      </c>
      <c r="BJ495" s="13" t="s">
        <v>80</v>
      </c>
      <c r="BK495" s="158">
        <f>ROUND(I495*H495,2)</f>
        <v>0</v>
      </c>
      <c r="BL495" s="13" t="s">
        <v>348</v>
      </c>
      <c r="BM495" s="157" t="s">
        <v>1263</v>
      </c>
    </row>
    <row r="496" spans="2:65" s="1" customFormat="1" ht="10.199999999999999">
      <c r="B496" s="28"/>
      <c r="D496" s="159" t="s">
        <v>280</v>
      </c>
      <c r="F496" s="160" t="s">
        <v>928</v>
      </c>
      <c r="I496" s="119"/>
      <c r="L496" s="28"/>
      <c r="M496" s="161"/>
      <c r="T496" s="52"/>
      <c r="AT496" s="13" t="s">
        <v>280</v>
      </c>
      <c r="AU496" s="13" t="s">
        <v>272</v>
      </c>
    </row>
    <row r="497" spans="2:65" s="1" customFormat="1" ht="24.15" customHeight="1">
      <c r="B497" s="28"/>
      <c r="C497" s="146" t="s">
        <v>1296</v>
      </c>
      <c r="D497" s="146" t="s">
        <v>274</v>
      </c>
      <c r="E497" s="147" t="s">
        <v>1265</v>
      </c>
      <c r="F497" s="148" t="s">
        <v>1266</v>
      </c>
      <c r="G497" s="149" t="s">
        <v>338</v>
      </c>
      <c r="H497" s="150">
        <v>1</v>
      </c>
      <c r="I497" s="151"/>
      <c r="J497" s="152">
        <f>ROUND(I497*H497,2)</f>
        <v>0</v>
      </c>
      <c r="K497" s="153"/>
      <c r="L497" s="28"/>
      <c r="M497" s="154" t="s">
        <v>1</v>
      </c>
      <c r="N497" s="115" t="s">
        <v>38</v>
      </c>
      <c r="P497" s="155">
        <f>O497*H497</f>
        <v>0</v>
      </c>
      <c r="Q497" s="155">
        <v>0</v>
      </c>
      <c r="R497" s="155">
        <f>Q497*H497</f>
        <v>0</v>
      </c>
      <c r="S497" s="155">
        <v>0</v>
      </c>
      <c r="T497" s="156">
        <f>S497*H497</f>
        <v>0</v>
      </c>
      <c r="AR497" s="157" t="s">
        <v>348</v>
      </c>
      <c r="AT497" s="157" t="s">
        <v>274</v>
      </c>
      <c r="AU497" s="157" t="s">
        <v>272</v>
      </c>
      <c r="AY497" s="13" t="s">
        <v>271</v>
      </c>
      <c r="BE497" s="158">
        <f>IF(N497="základní",J497,0)</f>
        <v>0</v>
      </c>
      <c r="BF497" s="158">
        <f>IF(N497="snížená",J497,0)</f>
        <v>0</v>
      </c>
      <c r="BG497" s="158">
        <f>IF(N497="zákl. přenesená",J497,0)</f>
        <v>0</v>
      </c>
      <c r="BH497" s="158">
        <f>IF(N497="sníž. přenesená",J497,0)</f>
        <v>0</v>
      </c>
      <c r="BI497" s="158">
        <f>IF(N497="nulová",J497,0)</f>
        <v>0</v>
      </c>
      <c r="BJ497" s="13" t="s">
        <v>80</v>
      </c>
      <c r="BK497" s="158">
        <f>ROUND(I497*H497,2)</f>
        <v>0</v>
      </c>
      <c r="BL497" s="13" t="s">
        <v>348</v>
      </c>
      <c r="BM497" s="157" t="s">
        <v>1267</v>
      </c>
    </row>
    <row r="498" spans="2:65" s="1" customFormat="1" ht="10.199999999999999">
      <c r="B498" s="28"/>
      <c r="D498" s="159" t="s">
        <v>280</v>
      </c>
      <c r="F498" s="160" t="s">
        <v>1268</v>
      </c>
      <c r="I498" s="119"/>
      <c r="L498" s="28"/>
      <c r="M498" s="161"/>
      <c r="T498" s="52"/>
      <c r="AT498" s="13" t="s">
        <v>280</v>
      </c>
      <c r="AU498" s="13" t="s">
        <v>272</v>
      </c>
    </row>
    <row r="499" spans="2:65" s="1" customFormat="1" ht="16.5" customHeight="1">
      <c r="B499" s="28"/>
      <c r="C499" s="162" t="s">
        <v>1301</v>
      </c>
      <c r="D499" s="162" t="s">
        <v>335</v>
      </c>
      <c r="E499" s="163" t="s">
        <v>1270</v>
      </c>
      <c r="F499" s="164" t="s">
        <v>1271</v>
      </c>
      <c r="G499" s="165" t="s">
        <v>1272</v>
      </c>
      <c r="H499" s="166">
        <v>1</v>
      </c>
      <c r="I499" s="167"/>
      <c r="J499" s="168">
        <f>ROUND(I499*H499,2)</f>
        <v>0</v>
      </c>
      <c r="K499" s="169"/>
      <c r="L499" s="170"/>
      <c r="M499" s="171" t="s">
        <v>1</v>
      </c>
      <c r="N499" s="172" t="s">
        <v>38</v>
      </c>
      <c r="P499" s="155">
        <f>O499*H499</f>
        <v>0</v>
      </c>
      <c r="Q499" s="155">
        <v>6.7000000000000002E-3</v>
      </c>
      <c r="R499" s="155">
        <f>Q499*H499</f>
        <v>6.7000000000000002E-3</v>
      </c>
      <c r="S499" s="155">
        <v>0</v>
      </c>
      <c r="T499" s="156">
        <f>S499*H499</f>
        <v>0</v>
      </c>
      <c r="AR499" s="157" t="s">
        <v>373</v>
      </c>
      <c r="AT499" s="157" t="s">
        <v>335</v>
      </c>
      <c r="AU499" s="157" t="s">
        <v>272</v>
      </c>
      <c r="AY499" s="13" t="s">
        <v>271</v>
      </c>
      <c r="BE499" s="158">
        <f>IF(N499="základní",J499,0)</f>
        <v>0</v>
      </c>
      <c r="BF499" s="158">
        <f>IF(N499="snížená",J499,0)</f>
        <v>0</v>
      </c>
      <c r="BG499" s="158">
        <f>IF(N499="zákl. přenesená",J499,0)</f>
        <v>0</v>
      </c>
      <c r="BH499" s="158">
        <f>IF(N499="sníž. přenesená",J499,0)</f>
        <v>0</v>
      </c>
      <c r="BI499" s="158">
        <f>IF(N499="nulová",J499,0)</f>
        <v>0</v>
      </c>
      <c r="BJ499" s="13" t="s">
        <v>80</v>
      </c>
      <c r="BK499" s="158">
        <f>ROUND(I499*H499,2)</f>
        <v>0</v>
      </c>
      <c r="BL499" s="13" t="s">
        <v>348</v>
      </c>
      <c r="BM499" s="157" t="s">
        <v>1273</v>
      </c>
    </row>
    <row r="500" spans="2:65" s="1" customFormat="1" ht="10.199999999999999">
      <c r="B500" s="28"/>
      <c r="D500" s="159" t="s">
        <v>280</v>
      </c>
      <c r="F500" s="160" t="s">
        <v>1271</v>
      </c>
      <c r="I500" s="119"/>
      <c r="L500" s="28"/>
      <c r="M500" s="161"/>
      <c r="T500" s="52"/>
      <c r="AT500" s="13" t="s">
        <v>280</v>
      </c>
      <c r="AU500" s="13" t="s">
        <v>272</v>
      </c>
    </row>
    <row r="501" spans="2:65" s="1" customFormat="1" ht="24.15" customHeight="1">
      <c r="B501" s="28"/>
      <c r="C501" s="162" t="s">
        <v>1306</v>
      </c>
      <c r="D501" s="162" t="s">
        <v>335</v>
      </c>
      <c r="E501" s="163" t="s">
        <v>1275</v>
      </c>
      <c r="F501" s="164" t="s">
        <v>1276</v>
      </c>
      <c r="G501" s="165" t="s">
        <v>338</v>
      </c>
      <c r="H501" s="166">
        <v>1</v>
      </c>
      <c r="I501" s="167"/>
      <c r="J501" s="168">
        <f>ROUND(I501*H501,2)</f>
        <v>0</v>
      </c>
      <c r="K501" s="169"/>
      <c r="L501" s="170"/>
      <c r="M501" s="171" t="s">
        <v>1</v>
      </c>
      <c r="N501" s="172" t="s">
        <v>38</v>
      </c>
      <c r="P501" s="155">
        <f>O501*H501</f>
        <v>0</v>
      </c>
      <c r="Q501" s="155">
        <v>1.4300000000000001E-3</v>
      </c>
      <c r="R501" s="155">
        <f>Q501*H501</f>
        <v>1.4300000000000001E-3</v>
      </c>
      <c r="S501" s="155">
        <v>0</v>
      </c>
      <c r="T501" s="156">
        <f>S501*H501</f>
        <v>0</v>
      </c>
      <c r="AR501" s="157" t="s">
        <v>373</v>
      </c>
      <c r="AT501" s="157" t="s">
        <v>335</v>
      </c>
      <c r="AU501" s="157" t="s">
        <v>272</v>
      </c>
      <c r="AY501" s="13" t="s">
        <v>271</v>
      </c>
      <c r="BE501" s="158">
        <f>IF(N501="základní",J501,0)</f>
        <v>0</v>
      </c>
      <c r="BF501" s="158">
        <f>IF(N501="snížená",J501,0)</f>
        <v>0</v>
      </c>
      <c r="BG501" s="158">
        <f>IF(N501="zákl. přenesená",J501,0)</f>
        <v>0</v>
      </c>
      <c r="BH501" s="158">
        <f>IF(N501="sníž. přenesená",J501,0)</f>
        <v>0</v>
      </c>
      <c r="BI501" s="158">
        <f>IF(N501="nulová",J501,0)</f>
        <v>0</v>
      </c>
      <c r="BJ501" s="13" t="s">
        <v>80</v>
      </c>
      <c r="BK501" s="158">
        <f>ROUND(I501*H501,2)</f>
        <v>0</v>
      </c>
      <c r="BL501" s="13" t="s">
        <v>348</v>
      </c>
      <c r="BM501" s="157" t="s">
        <v>1277</v>
      </c>
    </row>
    <row r="502" spans="2:65" s="1" customFormat="1" ht="19.2">
      <c r="B502" s="28"/>
      <c r="D502" s="159" t="s">
        <v>280</v>
      </c>
      <c r="F502" s="160" t="s">
        <v>1276</v>
      </c>
      <c r="I502" s="119"/>
      <c r="L502" s="28"/>
      <c r="M502" s="161"/>
      <c r="T502" s="52"/>
      <c r="AT502" s="13" t="s">
        <v>280</v>
      </c>
      <c r="AU502" s="13" t="s">
        <v>272</v>
      </c>
    </row>
    <row r="503" spans="2:65" s="1" customFormat="1" ht="24.15" customHeight="1">
      <c r="B503" s="28"/>
      <c r="C503" s="162" t="s">
        <v>1308</v>
      </c>
      <c r="D503" s="162" t="s">
        <v>335</v>
      </c>
      <c r="E503" s="163" t="s">
        <v>1279</v>
      </c>
      <c r="F503" s="164" t="s">
        <v>1280</v>
      </c>
      <c r="G503" s="165" t="s">
        <v>338</v>
      </c>
      <c r="H503" s="166">
        <v>1</v>
      </c>
      <c r="I503" s="167"/>
      <c r="J503" s="168">
        <f>ROUND(I503*H503,2)</f>
        <v>0</v>
      </c>
      <c r="K503" s="169"/>
      <c r="L503" s="170"/>
      <c r="M503" s="171" t="s">
        <v>1</v>
      </c>
      <c r="N503" s="172" t="s">
        <v>38</v>
      </c>
      <c r="P503" s="155">
        <f>O503*H503</f>
        <v>0</v>
      </c>
      <c r="Q503" s="155">
        <v>3.5000000000000001E-3</v>
      </c>
      <c r="R503" s="155">
        <f>Q503*H503</f>
        <v>3.5000000000000001E-3</v>
      </c>
      <c r="S503" s="155">
        <v>0</v>
      </c>
      <c r="T503" s="156">
        <f>S503*H503</f>
        <v>0</v>
      </c>
      <c r="AR503" s="157" t="s">
        <v>373</v>
      </c>
      <c r="AT503" s="157" t="s">
        <v>335</v>
      </c>
      <c r="AU503" s="157" t="s">
        <v>272</v>
      </c>
      <c r="AY503" s="13" t="s">
        <v>271</v>
      </c>
      <c r="BE503" s="158">
        <f>IF(N503="základní",J503,0)</f>
        <v>0</v>
      </c>
      <c r="BF503" s="158">
        <f>IF(N503="snížená",J503,0)</f>
        <v>0</v>
      </c>
      <c r="BG503" s="158">
        <f>IF(N503="zákl. přenesená",J503,0)</f>
        <v>0</v>
      </c>
      <c r="BH503" s="158">
        <f>IF(N503="sníž. přenesená",J503,0)</f>
        <v>0</v>
      </c>
      <c r="BI503" s="158">
        <f>IF(N503="nulová",J503,0)</f>
        <v>0</v>
      </c>
      <c r="BJ503" s="13" t="s">
        <v>80</v>
      </c>
      <c r="BK503" s="158">
        <f>ROUND(I503*H503,2)</f>
        <v>0</v>
      </c>
      <c r="BL503" s="13" t="s">
        <v>348</v>
      </c>
      <c r="BM503" s="157" t="s">
        <v>1281</v>
      </c>
    </row>
    <row r="504" spans="2:65" s="1" customFormat="1" ht="19.2">
      <c r="B504" s="28"/>
      <c r="D504" s="159" t="s">
        <v>280</v>
      </c>
      <c r="F504" s="160" t="s">
        <v>1280</v>
      </c>
      <c r="I504" s="119"/>
      <c r="L504" s="28"/>
      <c r="M504" s="161"/>
      <c r="T504" s="52"/>
      <c r="AT504" s="13" t="s">
        <v>280</v>
      </c>
      <c r="AU504" s="13" t="s">
        <v>272</v>
      </c>
    </row>
    <row r="505" spans="2:65" s="1" customFormat="1" ht="24.15" customHeight="1">
      <c r="B505" s="28"/>
      <c r="C505" s="162" t="s">
        <v>1310</v>
      </c>
      <c r="D505" s="162" t="s">
        <v>335</v>
      </c>
      <c r="E505" s="163" t="s">
        <v>1283</v>
      </c>
      <c r="F505" s="164" t="s">
        <v>1284</v>
      </c>
      <c r="G505" s="165" t="s">
        <v>1272</v>
      </c>
      <c r="H505" s="166">
        <v>1</v>
      </c>
      <c r="I505" s="167"/>
      <c r="J505" s="168">
        <f>ROUND(I505*H505,2)</f>
        <v>0</v>
      </c>
      <c r="K505" s="169"/>
      <c r="L505" s="170"/>
      <c r="M505" s="171" t="s">
        <v>1</v>
      </c>
      <c r="N505" s="172" t="s">
        <v>38</v>
      </c>
      <c r="P505" s="155">
        <f>O505*H505</f>
        <v>0</v>
      </c>
      <c r="Q505" s="155">
        <v>6.9999999999999999E-4</v>
      </c>
      <c r="R505" s="155">
        <f>Q505*H505</f>
        <v>6.9999999999999999E-4</v>
      </c>
      <c r="S505" s="155">
        <v>0</v>
      </c>
      <c r="T505" s="156">
        <f>S505*H505</f>
        <v>0</v>
      </c>
      <c r="AR505" s="157" t="s">
        <v>373</v>
      </c>
      <c r="AT505" s="157" t="s">
        <v>335</v>
      </c>
      <c r="AU505" s="157" t="s">
        <v>272</v>
      </c>
      <c r="AY505" s="13" t="s">
        <v>271</v>
      </c>
      <c r="BE505" s="158">
        <f>IF(N505="základní",J505,0)</f>
        <v>0</v>
      </c>
      <c r="BF505" s="158">
        <f>IF(N505="snížená",J505,0)</f>
        <v>0</v>
      </c>
      <c r="BG505" s="158">
        <f>IF(N505="zákl. přenesená",J505,0)</f>
        <v>0</v>
      </c>
      <c r="BH505" s="158">
        <f>IF(N505="sníž. přenesená",J505,0)</f>
        <v>0</v>
      </c>
      <c r="BI505" s="158">
        <f>IF(N505="nulová",J505,0)</f>
        <v>0</v>
      </c>
      <c r="BJ505" s="13" t="s">
        <v>80</v>
      </c>
      <c r="BK505" s="158">
        <f>ROUND(I505*H505,2)</f>
        <v>0</v>
      </c>
      <c r="BL505" s="13" t="s">
        <v>348</v>
      </c>
      <c r="BM505" s="157" t="s">
        <v>1285</v>
      </c>
    </row>
    <row r="506" spans="2:65" s="1" customFormat="1" ht="19.2">
      <c r="B506" s="28"/>
      <c r="D506" s="159" t="s">
        <v>280</v>
      </c>
      <c r="F506" s="160" t="s">
        <v>1284</v>
      </c>
      <c r="I506" s="119"/>
      <c r="L506" s="28"/>
      <c r="M506" s="161"/>
      <c r="T506" s="52"/>
      <c r="AT506" s="13" t="s">
        <v>280</v>
      </c>
      <c r="AU506" s="13" t="s">
        <v>272</v>
      </c>
    </row>
    <row r="507" spans="2:65" s="1" customFormat="1" ht="24.15" customHeight="1">
      <c r="B507" s="28"/>
      <c r="C507" s="146" t="s">
        <v>1314</v>
      </c>
      <c r="D507" s="146" t="s">
        <v>274</v>
      </c>
      <c r="E507" s="147" t="s">
        <v>1287</v>
      </c>
      <c r="F507" s="148" t="s">
        <v>1288</v>
      </c>
      <c r="G507" s="149" t="s">
        <v>338</v>
      </c>
      <c r="H507" s="150">
        <v>1</v>
      </c>
      <c r="I507" s="151"/>
      <c r="J507" s="152">
        <f>ROUND(I507*H507,2)</f>
        <v>0</v>
      </c>
      <c r="K507" s="153"/>
      <c r="L507" s="28"/>
      <c r="M507" s="154" t="s">
        <v>1</v>
      </c>
      <c r="N507" s="115" t="s">
        <v>38</v>
      </c>
      <c r="P507" s="155">
        <f>O507*H507</f>
        <v>0</v>
      </c>
      <c r="Q507" s="155">
        <v>0</v>
      </c>
      <c r="R507" s="155">
        <f>Q507*H507</f>
        <v>0</v>
      </c>
      <c r="S507" s="155">
        <v>0</v>
      </c>
      <c r="T507" s="156">
        <f>S507*H507</f>
        <v>0</v>
      </c>
      <c r="AR507" s="157" t="s">
        <v>348</v>
      </c>
      <c r="AT507" s="157" t="s">
        <v>274</v>
      </c>
      <c r="AU507" s="157" t="s">
        <v>272</v>
      </c>
      <c r="AY507" s="13" t="s">
        <v>271</v>
      </c>
      <c r="BE507" s="158">
        <f>IF(N507="základní",J507,0)</f>
        <v>0</v>
      </c>
      <c r="BF507" s="158">
        <f>IF(N507="snížená",J507,0)</f>
        <v>0</v>
      </c>
      <c r="BG507" s="158">
        <f>IF(N507="zákl. přenesená",J507,0)</f>
        <v>0</v>
      </c>
      <c r="BH507" s="158">
        <f>IF(N507="sníž. přenesená",J507,0)</f>
        <v>0</v>
      </c>
      <c r="BI507" s="158">
        <f>IF(N507="nulová",J507,0)</f>
        <v>0</v>
      </c>
      <c r="BJ507" s="13" t="s">
        <v>80</v>
      </c>
      <c r="BK507" s="158">
        <f>ROUND(I507*H507,2)</f>
        <v>0</v>
      </c>
      <c r="BL507" s="13" t="s">
        <v>348</v>
      </c>
      <c r="BM507" s="157" t="s">
        <v>1289</v>
      </c>
    </row>
    <row r="508" spans="2:65" s="1" customFormat="1" ht="19.2">
      <c r="B508" s="28"/>
      <c r="D508" s="159" t="s">
        <v>280</v>
      </c>
      <c r="F508" s="160" t="s">
        <v>1290</v>
      </c>
      <c r="I508" s="119"/>
      <c r="L508" s="28"/>
      <c r="M508" s="161"/>
      <c r="T508" s="52"/>
      <c r="AT508" s="13" t="s">
        <v>280</v>
      </c>
      <c r="AU508" s="13" t="s">
        <v>272</v>
      </c>
    </row>
    <row r="509" spans="2:65" s="1" customFormat="1" ht="24.15" customHeight="1">
      <c r="B509" s="28"/>
      <c r="C509" s="146" t="s">
        <v>1319</v>
      </c>
      <c r="D509" s="146" t="s">
        <v>274</v>
      </c>
      <c r="E509" s="147" t="s">
        <v>1292</v>
      </c>
      <c r="F509" s="148" t="s">
        <v>1293</v>
      </c>
      <c r="G509" s="149" t="s">
        <v>338</v>
      </c>
      <c r="H509" s="150">
        <v>1</v>
      </c>
      <c r="I509" s="151"/>
      <c r="J509" s="152">
        <f>ROUND(I509*H509,2)</f>
        <v>0</v>
      </c>
      <c r="K509" s="153"/>
      <c r="L509" s="28"/>
      <c r="M509" s="154" t="s">
        <v>1</v>
      </c>
      <c r="N509" s="115" t="s">
        <v>38</v>
      </c>
      <c r="P509" s="155">
        <f>O509*H509</f>
        <v>0</v>
      </c>
      <c r="Q509" s="155">
        <v>0</v>
      </c>
      <c r="R509" s="155">
        <f>Q509*H509</f>
        <v>0</v>
      </c>
      <c r="S509" s="155">
        <v>0</v>
      </c>
      <c r="T509" s="156">
        <f>S509*H509</f>
        <v>0</v>
      </c>
      <c r="AR509" s="157" t="s">
        <v>348</v>
      </c>
      <c r="AT509" s="157" t="s">
        <v>274</v>
      </c>
      <c r="AU509" s="157" t="s">
        <v>272</v>
      </c>
      <c r="AY509" s="13" t="s">
        <v>271</v>
      </c>
      <c r="BE509" s="158">
        <f>IF(N509="základní",J509,0)</f>
        <v>0</v>
      </c>
      <c r="BF509" s="158">
        <f>IF(N509="snížená",J509,0)</f>
        <v>0</v>
      </c>
      <c r="BG509" s="158">
        <f>IF(N509="zákl. přenesená",J509,0)</f>
        <v>0</v>
      </c>
      <c r="BH509" s="158">
        <f>IF(N509="sníž. přenesená",J509,0)</f>
        <v>0</v>
      </c>
      <c r="BI509" s="158">
        <f>IF(N509="nulová",J509,0)</f>
        <v>0</v>
      </c>
      <c r="BJ509" s="13" t="s">
        <v>80</v>
      </c>
      <c r="BK509" s="158">
        <f>ROUND(I509*H509,2)</f>
        <v>0</v>
      </c>
      <c r="BL509" s="13" t="s">
        <v>348</v>
      </c>
      <c r="BM509" s="157" t="s">
        <v>1294</v>
      </c>
    </row>
    <row r="510" spans="2:65" s="1" customFormat="1" ht="19.2">
      <c r="B510" s="28"/>
      <c r="D510" s="159" t="s">
        <v>280</v>
      </c>
      <c r="F510" s="160" t="s">
        <v>1295</v>
      </c>
      <c r="I510" s="119"/>
      <c r="L510" s="28"/>
      <c r="M510" s="161"/>
      <c r="T510" s="52"/>
      <c r="AT510" s="13" t="s">
        <v>280</v>
      </c>
      <c r="AU510" s="13" t="s">
        <v>272</v>
      </c>
    </row>
    <row r="511" spans="2:65" s="1" customFormat="1" ht="24.15" customHeight="1">
      <c r="B511" s="28"/>
      <c r="C511" s="146" t="s">
        <v>1324</v>
      </c>
      <c r="D511" s="146" t="s">
        <v>274</v>
      </c>
      <c r="E511" s="147" t="s">
        <v>1297</v>
      </c>
      <c r="F511" s="148" t="s">
        <v>1298</v>
      </c>
      <c r="G511" s="149" t="s">
        <v>338</v>
      </c>
      <c r="H511" s="150">
        <v>1</v>
      </c>
      <c r="I511" s="151"/>
      <c r="J511" s="152">
        <f>ROUND(I511*H511,2)</f>
        <v>0</v>
      </c>
      <c r="K511" s="153"/>
      <c r="L511" s="28"/>
      <c r="M511" s="154" t="s">
        <v>1</v>
      </c>
      <c r="N511" s="115" t="s">
        <v>38</v>
      </c>
      <c r="P511" s="155">
        <f>O511*H511</f>
        <v>0</v>
      </c>
      <c r="Q511" s="155">
        <v>0</v>
      </c>
      <c r="R511" s="155">
        <f>Q511*H511</f>
        <v>0</v>
      </c>
      <c r="S511" s="155">
        <v>0</v>
      </c>
      <c r="T511" s="156">
        <f>S511*H511</f>
        <v>0</v>
      </c>
      <c r="AR511" s="157" t="s">
        <v>348</v>
      </c>
      <c r="AT511" s="157" t="s">
        <v>274</v>
      </c>
      <c r="AU511" s="157" t="s">
        <v>272</v>
      </c>
      <c r="AY511" s="13" t="s">
        <v>271</v>
      </c>
      <c r="BE511" s="158">
        <f>IF(N511="základní",J511,0)</f>
        <v>0</v>
      </c>
      <c r="BF511" s="158">
        <f>IF(N511="snížená",J511,0)</f>
        <v>0</v>
      </c>
      <c r="BG511" s="158">
        <f>IF(N511="zákl. přenesená",J511,0)</f>
        <v>0</v>
      </c>
      <c r="BH511" s="158">
        <f>IF(N511="sníž. přenesená",J511,0)</f>
        <v>0</v>
      </c>
      <c r="BI511" s="158">
        <f>IF(N511="nulová",J511,0)</f>
        <v>0</v>
      </c>
      <c r="BJ511" s="13" t="s">
        <v>80</v>
      </c>
      <c r="BK511" s="158">
        <f>ROUND(I511*H511,2)</f>
        <v>0</v>
      </c>
      <c r="BL511" s="13" t="s">
        <v>348</v>
      </c>
      <c r="BM511" s="157" t="s">
        <v>1299</v>
      </c>
    </row>
    <row r="512" spans="2:65" s="1" customFormat="1" ht="19.2">
      <c r="B512" s="28"/>
      <c r="D512" s="159" t="s">
        <v>280</v>
      </c>
      <c r="F512" s="160" t="s">
        <v>1300</v>
      </c>
      <c r="I512" s="119"/>
      <c r="L512" s="28"/>
      <c r="M512" s="161"/>
      <c r="T512" s="52"/>
      <c r="AT512" s="13" t="s">
        <v>280</v>
      </c>
      <c r="AU512" s="13" t="s">
        <v>272</v>
      </c>
    </row>
    <row r="513" spans="2:65" s="1" customFormat="1" ht="24.15" customHeight="1">
      <c r="B513" s="28"/>
      <c r="C513" s="162" t="s">
        <v>1329</v>
      </c>
      <c r="D513" s="162" t="s">
        <v>335</v>
      </c>
      <c r="E513" s="163" t="s">
        <v>865</v>
      </c>
      <c r="F513" s="164" t="s">
        <v>866</v>
      </c>
      <c r="G513" s="165" t="s">
        <v>338</v>
      </c>
      <c r="H513" s="166">
        <v>1</v>
      </c>
      <c r="I513" s="167"/>
      <c r="J513" s="168">
        <f>ROUND(I513*H513,2)</f>
        <v>0</v>
      </c>
      <c r="K513" s="169"/>
      <c r="L513" s="170"/>
      <c r="M513" s="171" t="s">
        <v>1</v>
      </c>
      <c r="N513" s="172" t="s">
        <v>38</v>
      </c>
      <c r="P513" s="155">
        <f>O513*H513</f>
        <v>0</v>
      </c>
      <c r="Q513" s="155">
        <v>5.0000000000000002E-5</v>
      </c>
      <c r="R513" s="155">
        <f>Q513*H513</f>
        <v>5.0000000000000002E-5</v>
      </c>
      <c r="S513" s="155">
        <v>0</v>
      </c>
      <c r="T513" s="156">
        <f>S513*H513</f>
        <v>0</v>
      </c>
      <c r="AR513" s="157" t="s">
        <v>373</v>
      </c>
      <c r="AT513" s="157" t="s">
        <v>335</v>
      </c>
      <c r="AU513" s="157" t="s">
        <v>272</v>
      </c>
      <c r="AY513" s="13" t="s">
        <v>271</v>
      </c>
      <c r="BE513" s="158">
        <f>IF(N513="základní",J513,0)</f>
        <v>0</v>
      </c>
      <c r="BF513" s="158">
        <f>IF(N513="snížená",J513,0)</f>
        <v>0</v>
      </c>
      <c r="BG513" s="158">
        <f>IF(N513="zákl. přenesená",J513,0)</f>
        <v>0</v>
      </c>
      <c r="BH513" s="158">
        <f>IF(N513="sníž. přenesená",J513,0)</f>
        <v>0</v>
      </c>
      <c r="BI513" s="158">
        <f>IF(N513="nulová",J513,0)</f>
        <v>0</v>
      </c>
      <c r="BJ513" s="13" t="s">
        <v>80</v>
      </c>
      <c r="BK513" s="158">
        <f>ROUND(I513*H513,2)</f>
        <v>0</v>
      </c>
      <c r="BL513" s="13" t="s">
        <v>348</v>
      </c>
      <c r="BM513" s="157" t="s">
        <v>1309</v>
      </c>
    </row>
    <row r="514" spans="2:65" s="1" customFormat="1" ht="10.199999999999999">
      <c r="B514" s="28"/>
      <c r="D514" s="159" t="s">
        <v>280</v>
      </c>
      <c r="F514" s="160" t="s">
        <v>866</v>
      </c>
      <c r="I514" s="119"/>
      <c r="L514" s="28"/>
      <c r="M514" s="161"/>
      <c r="T514" s="52"/>
      <c r="AT514" s="13" t="s">
        <v>280</v>
      </c>
      <c r="AU514" s="13" t="s">
        <v>272</v>
      </c>
    </row>
    <row r="515" spans="2:65" s="1" customFormat="1" ht="24.15" customHeight="1">
      <c r="B515" s="28"/>
      <c r="C515" s="146" t="s">
        <v>1333</v>
      </c>
      <c r="D515" s="146" t="s">
        <v>274</v>
      </c>
      <c r="E515" s="147" t="s">
        <v>1552</v>
      </c>
      <c r="F515" s="148" t="s">
        <v>1553</v>
      </c>
      <c r="G515" s="149" t="s">
        <v>338</v>
      </c>
      <c r="H515" s="150">
        <v>4</v>
      </c>
      <c r="I515" s="151"/>
      <c r="J515" s="152">
        <f>ROUND(I515*H515,2)</f>
        <v>0</v>
      </c>
      <c r="K515" s="153"/>
      <c r="L515" s="28"/>
      <c r="M515" s="154" t="s">
        <v>1</v>
      </c>
      <c r="N515" s="115" t="s">
        <v>38</v>
      </c>
      <c r="P515" s="155">
        <f>O515*H515</f>
        <v>0</v>
      </c>
      <c r="Q515" s="155">
        <v>0</v>
      </c>
      <c r="R515" s="155">
        <f>Q515*H515</f>
        <v>0</v>
      </c>
      <c r="S515" s="155">
        <v>0</v>
      </c>
      <c r="T515" s="156">
        <f>S515*H515</f>
        <v>0</v>
      </c>
      <c r="AR515" s="157" t="s">
        <v>348</v>
      </c>
      <c r="AT515" s="157" t="s">
        <v>274</v>
      </c>
      <c r="AU515" s="157" t="s">
        <v>272</v>
      </c>
      <c r="AY515" s="13" t="s">
        <v>271</v>
      </c>
      <c r="BE515" s="158">
        <f>IF(N515="základní",J515,0)</f>
        <v>0</v>
      </c>
      <c r="BF515" s="158">
        <f>IF(N515="snížená",J515,0)</f>
        <v>0</v>
      </c>
      <c r="BG515" s="158">
        <f>IF(N515="zákl. přenesená",J515,0)</f>
        <v>0</v>
      </c>
      <c r="BH515" s="158">
        <f>IF(N515="sníž. přenesená",J515,0)</f>
        <v>0</v>
      </c>
      <c r="BI515" s="158">
        <f>IF(N515="nulová",J515,0)</f>
        <v>0</v>
      </c>
      <c r="BJ515" s="13" t="s">
        <v>80</v>
      </c>
      <c r="BK515" s="158">
        <f>ROUND(I515*H515,2)</f>
        <v>0</v>
      </c>
      <c r="BL515" s="13" t="s">
        <v>348</v>
      </c>
      <c r="BM515" s="157" t="s">
        <v>1554</v>
      </c>
    </row>
    <row r="516" spans="2:65" s="1" customFormat="1" ht="19.2">
      <c r="B516" s="28"/>
      <c r="D516" s="159" t="s">
        <v>280</v>
      </c>
      <c r="F516" s="160" t="s">
        <v>1553</v>
      </c>
      <c r="I516" s="119"/>
      <c r="L516" s="28"/>
      <c r="M516" s="161"/>
      <c r="T516" s="52"/>
      <c r="AT516" s="13" t="s">
        <v>280</v>
      </c>
      <c r="AU516" s="13" t="s">
        <v>272</v>
      </c>
    </row>
    <row r="517" spans="2:65" s="1" customFormat="1" ht="44.25" customHeight="1">
      <c r="B517" s="28"/>
      <c r="C517" s="146" t="s">
        <v>1337</v>
      </c>
      <c r="D517" s="146" t="s">
        <v>274</v>
      </c>
      <c r="E517" s="147" t="s">
        <v>1555</v>
      </c>
      <c r="F517" s="148" t="s">
        <v>1556</v>
      </c>
      <c r="G517" s="149" t="s">
        <v>338</v>
      </c>
      <c r="H517" s="150">
        <v>1</v>
      </c>
      <c r="I517" s="151"/>
      <c r="J517" s="152">
        <f>ROUND(I517*H517,2)</f>
        <v>0</v>
      </c>
      <c r="K517" s="153"/>
      <c r="L517" s="28"/>
      <c r="M517" s="154" t="s">
        <v>1</v>
      </c>
      <c r="N517" s="115" t="s">
        <v>38</v>
      </c>
      <c r="P517" s="155">
        <f>O517*H517</f>
        <v>0</v>
      </c>
      <c r="Q517" s="155">
        <v>0</v>
      </c>
      <c r="R517" s="155">
        <f>Q517*H517</f>
        <v>0</v>
      </c>
      <c r="S517" s="155">
        <v>0</v>
      </c>
      <c r="T517" s="156">
        <f>S517*H517</f>
        <v>0</v>
      </c>
      <c r="AR517" s="157" t="s">
        <v>348</v>
      </c>
      <c r="AT517" s="157" t="s">
        <v>274</v>
      </c>
      <c r="AU517" s="157" t="s">
        <v>272</v>
      </c>
      <c r="AY517" s="13" t="s">
        <v>271</v>
      </c>
      <c r="BE517" s="158">
        <f>IF(N517="základní",J517,0)</f>
        <v>0</v>
      </c>
      <c r="BF517" s="158">
        <f>IF(N517="snížená",J517,0)</f>
        <v>0</v>
      </c>
      <c r="BG517" s="158">
        <f>IF(N517="zákl. přenesená",J517,0)</f>
        <v>0</v>
      </c>
      <c r="BH517" s="158">
        <f>IF(N517="sníž. přenesená",J517,0)</f>
        <v>0</v>
      </c>
      <c r="BI517" s="158">
        <f>IF(N517="nulová",J517,0)</f>
        <v>0</v>
      </c>
      <c r="BJ517" s="13" t="s">
        <v>80</v>
      </c>
      <c r="BK517" s="158">
        <f>ROUND(I517*H517,2)</f>
        <v>0</v>
      </c>
      <c r="BL517" s="13" t="s">
        <v>348</v>
      </c>
      <c r="BM517" s="157" t="s">
        <v>1557</v>
      </c>
    </row>
    <row r="518" spans="2:65" s="1" customFormat="1" ht="28.8">
      <c r="B518" s="28"/>
      <c r="D518" s="159" t="s">
        <v>280</v>
      </c>
      <c r="F518" s="160" t="s">
        <v>1556</v>
      </c>
      <c r="I518" s="119"/>
      <c r="L518" s="28"/>
      <c r="M518" s="161"/>
      <c r="T518" s="52"/>
      <c r="AT518" s="13" t="s">
        <v>280</v>
      </c>
      <c r="AU518" s="13" t="s">
        <v>272</v>
      </c>
    </row>
    <row r="519" spans="2:65" s="1" customFormat="1" ht="24.15" customHeight="1">
      <c r="B519" s="28"/>
      <c r="C519" s="162" t="s">
        <v>1342</v>
      </c>
      <c r="D519" s="162" t="s">
        <v>335</v>
      </c>
      <c r="E519" s="163" t="s">
        <v>1535</v>
      </c>
      <c r="F519" s="164" t="s">
        <v>1536</v>
      </c>
      <c r="G519" s="165" t="s">
        <v>338</v>
      </c>
      <c r="H519" s="166">
        <v>4</v>
      </c>
      <c r="I519" s="167"/>
      <c r="J519" s="168">
        <f>ROUND(I519*H519,2)</f>
        <v>0</v>
      </c>
      <c r="K519" s="169"/>
      <c r="L519" s="170"/>
      <c r="M519" s="171" t="s">
        <v>1</v>
      </c>
      <c r="N519" s="172" t="s">
        <v>38</v>
      </c>
      <c r="P519" s="155">
        <f>O519*H519</f>
        <v>0</v>
      </c>
      <c r="Q519" s="155">
        <v>5.0000000000000002E-5</v>
      </c>
      <c r="R519" s="155">
        <f>Q519*H519</f>
        <v>2.0000000000000001E-4</v>
      </c>
      <c r="S519" s="155">
        <v>0</v>
      </c>
      <c r="T519" s="156">
        <f>S519*H519</f>
        <v>0</v>
      </c>
      <c r="AR519" s="157" t="s">
        <v>373</v>
      </c>
      <c r="AT519" s="157" t="s">
        <v>335</v>
      </c>
      <c r="AU519" s="157" t="s">
        <v>272</v>
      </c>
      <c r="AY519" s="13" t="s">
        <v>271</v>
      </c>
      <c r="BE519" s="158">
        <f>IF(N519="základní",J519,0)</f>
        <v>0</v>
      </c>
      <c r="BF519" s="158">
        <f>IF(N519="snížená",J519,0)</f>
        <v>0</v>
      </c>
      <c r="BG519" s="158">
        <f>IF(N519="zákl. přenesená",J519,0)</f>
        <v>0</v>
      </c>
      <c r="BH519" s="158">
        <f>IF(N519="sníž. přenesená",J519,0)</f>
        <v>0</v>
      </c>
      <c r="BI519" s="158">
        <f>IF(N519="nulová",J519,0)</f>
        <v>0</v>
      </c>
      <c r="BJ519" s="13" t="s">
        <v>80</v>
      </c>
      <c r="BK519" s="158">
        <f>ROUND(I519*H519,2)</f>
        <v>0</v>
      </c>
      <c r="BL519" s="13" t="s">
        <v>348</v>
      </c>
      <c r="BM519" s="157" t="s">
        <v>1558</v>
      </c>
    </row>
    <row r="520" spans="2:65" s="1" customFormat="1" ht="19.2">
      <c r="B520" s="28"/>
      <c r="D520" s="159" t="s">
        <v>280</v>
      </c>
      <c r="F520" s="160" t="s">
        <v>1536</v>
      </c>
      <c r="I520" s="119"/>
      <c r="L520" s="28"/>
      <c r="M520" s="161"/>
      <c r="T520" s="52"/>
      <c r="AT520" s="13" t="s">
        <v>280</v>
      </c>
      <c r="AU520" s="13" t="s">
        <v>272</v>
      </c>
    </row>
    <row r="521" spans="2:65" s="1" customFormat="1" ht="24.15" customHeight="1">
      <c r="B521" s="28"/>
      <c r="C521" s="162" t="s">
        <v>1346</v>
      </c>
      <c r="D521" s="162" t="s">
        <v>335</v>
      </c>
      <c r="E521" s="163" t="s">
        <v>1559</v>
      </c>
      <c r="F521" s="164" t="s">
        <v>1560</v>
      </c>
      <c r="G521" s="165" t="s">
        <v>338</v>
      </c>
      <c r="H521" s="166">
        <v>1</v>
      </c>
      <c r="I521" s="167"/>
      <c r="J521" s="168">
        <f>ROUND(I521*H521,2)</f>
        <v>0</v>
      </c>
      <c r="K521" s="169"/>
      <c r="L521" s="170"/>
      <c r="M521" s="171" t="s">
        <v>1</v>
      </c>
      <c r="N521" s="172" t="s">
        <v>38</v>
      </c>
      <c r="P521" s="155">
        <f>O521*H521</f>
        <v>0</v>
      </c>
      <c r="Q521" s="155">
        <v>5.4000000000000001E-4</v>
      </c>
      <c r="R521" s="155">
        <f>Q521*H521</f>
        <v>5.4000000000000001E-4</v>
      </c>
      <c r="S521" s="155">
        <v>0</v>
      </c>
      <c r="T521" s="156">
        <f>S521*H521</f>
        <v>0</v>
      </c>
      <c r="AR521" s="157" t="s">
        <v>373</v>
      </c>
      <c r="AT521" s="157" t="s">
        <v>335</v>
      </c>
      <c r="AU521" s="157" t="s">
        <v>272</v>
      </c>
      <c r="AY521" s="13" t="s">
        <v>271</v>
      </c>
      <c r="BE521" s="158">
        <f>IF(N521="základní",J521,0)</f>
        <v>0</v>
      </c>
      <c r="BF521" s="158">
        <f>IF(N521="snížená",J521,0)</f>
        <v>0</v>
      </c>
      <c r="BG521" s="158">
        <f>IF(N521="zákl. přenesená",J521,0)</f>
        <v>0</v>
      </c>
      <c r="BH521" s="158">
        <f>IF(N521="sníž. přenesená",J521,0)</f>
        <v>0</v>
      </c>
      <c r="BI521" s="158">
        <f>IF(N521="nulová",J521,0)</f>
        <v>0</v>
      </c>
      <c r="BJ521" s="13" t="s">
        <v>80</v>
      </c>
      <c r="BK521" s="158">
        <f>ROUND(I521*H521,2)</f>
        <v>0</v>
      </c>
      <c r="BL521" s="13" t="s">
        <v>348</v>
      </c>
      <c r="BM521" s="157" t="s">
        <v>1561</v>
      </c>
    </row>
    <row r="522" spans="2:65" s="1" customFormat="1" ht="19.2">
      <c r="B522" s="28"/>
      <c r="D522" s="159" t="s">
        <v>280</v>
      </c>
      <c r="F522" s="160" t="s">
        <v>1560</v>
      </c>
      <c r="I522" s="119"/>
      <c r="L522" s="28"/>
      <c r="M522" s="161"/>
      <c r="T522" s="52"/>
      <c r="AT522" s="13" t="s">
        <v>280</v>
      </c>
      <c r="AU522" s="13" t="s">
        <v>272</v>
      </c>
    </row>
    <row r="523" spans="2:65" s="1" customFormat="1" ht="33" customHeight="1">
      <c r="B523" s="28"/>
      <c r="C523" s="146" t="s">
        <v>1350</v>
      </c>
      <c r="D523" s="146" t="s">
        <v>274</v>
      </c>
      <c r="E523" s="147" t="s">
        <v>1315</v>
      </c>
      <c r="F523" s="148" t="s">
        <v>1316</v>
      </c>
      <c r="G523" s="149" t="s">
        <v>338</v>
      </c>
      <c r="H523" s="150">
        <v>4</v>
      </c>
      <c r="I523" s="151"/>
      <c r="J523" s="152">
        <f>ROUND(I523*H523,2)</f>
        <v>0</v>
      </c>
      <c r="K523" s="153"/>
      <c r="L523" s="28"/>
      <c r="M523" s="154" t="s">
        <v>1</v>
      </c>
      <c r="N523" s="115" t="s">
        <v>38</v>
      </c>
      <c r="P523" s="155">
        <f>O523*H523</f>
        <v>0</v>
      </c>
      <c r="Q523" s="155">
        <v>0</v>
      </c>
      <c r="R523" s="155">
        <f>Q523*H523</f>
        <v>0</v>
      </c>
      <c r="S523" s="155">
        <v>0</v>
      </c>
      <c r="T523" s="156">
        <f>S523*H523</f>
        <v>0</v>
      </c>
      <c r="AR523" s="157" t="s">
        <v>348</v>
      </c>
      <c r="AT523" s="157" t="s">
        <v>274</v>
      </c>
      <c r="AU523" s="157" t="s">
        <v>272</v>
      </c>
      <c r="AY523" s="13" t="s">
        <v>271</v>
      </c>
      <c r="BE523" s="158">
        <f>IF(N523="základní",J523,0)</f>
        <v>0</v>
      </c>
      <c r="BF523" s="158">
        <f>IF(N523="snížená",J523,0)</f>
        <v>0</v>
      </c>
      <c r="BG523" s="158">
        <f>IF(N523="zákl. přenesená",J523,0)</f>
        <v>0</v>
      </c>
      <c r="BH523" s="158">
        <f>IF(N523="sníž. přenesená",J523,0)</f>
        <v>0</v>
      </c>
      <c r="BI523" s="158">
        <f>IF(N523="nulová",J523,0)</f>
        <v>0</v>
      </c>
      <c r="BJ523" s="13" t="s">
        <v>80</v>
      </c>
      <c r="BK523" s="158">
        <f>ROUND(I523*H523,2)</f>
        <v>0</v>
      </c>
      <c r="BL523" s="13" t="s">
        <v>348</v>
      </c>
      <c r="BM523" s="157" t="s">
        <v>1317</v>
      </c>
    </row>
    <row r="524" spans="2:65" s="1" customFormat="1" ht="28.8">
      <c r="B524" s="28"/>
      <c r="D524" s="159" t="s">
        <v>280</v>
      </c>
      <c r="F524" s="160" t="s">
        <v>1318</v>
      </c>
      <c r="I524" s="119"/>
      <c r="L524" s="28"/>
      <c r="M524" s="161"/>
      <c r="T524" s="52"/>
      <c r="AT524" s="13" t="s">
        <v>280</v>
      </c>
      <c r="AU524" s="13" t="s">
        <v>272</v>
      </c>
    </row>
    <row r="525" spans="2:65" s="1" customFormat="1" ht="33" customHeight="1">
      <c r="B525" s="28"/>
      <c r="C525" s="162" t="s">
        <v>1355</v>
      </c>
      <c r="D525" s="162" t="s">
        <v>335</v>
      </c>
      <c r="E525" s="163" t="s">
        <v>1320</v>
      </c>
      <c r="F525" s="164" t="s">
        <v>1321</v>
      </c>
      <c r="G525" s="165" t="s">
        <v>338</v>
      </c>
      <c r="H525" s="166">
        <v>4</v>
      </c>
      <c r="I525" s="167"/>
      <c r="J525" s="168">
        <f>ROUND(I525*H525,2)</f>
        <v>0</v>
      </c>
      <c r="K525" s="169"/>
      <c r="L525" s="170"/>
      <c r="M525" s="171" t="s">
        <v>1</v>
      </c>
      <c r="N525" s="172" t="s">
        <v>38</v>
      </c>
      <c r="P525" s="155">
        <f>O525*H525</f>
        <v>0</v>
      </c>
      <c r="Q525" s="155">
        <v>1E-4</v>
      </c>
      <c r="R525" s="155">
        <f>Q525*H525</f>
        <v>4.0000000000000002E-4</v>
      </c>
      <c r="S525" s="155">
        <v>0</v>
      </c>
      <c r="T525" s="156">
        <f>S525*H525</f>
        <v>0</v>
      </c>
      <c r="AR525" s="157" t="s">
        <v>373</v>
      </c>
      <c r="AT525" s="157" t="s">
        <v>335</v>
      </c>
      <c r="AU525" s="157" t="s">
        <v>272</v>
      </c>
      <c r="AY525" s="13" t="s">
        <v>271</v>
      </c>
      <c r="BE525" s="158">
        <f>IF(N525="základní",J525,0)</f>
        <v>0</v>
      </c>
      <c r="BF525" s="158">
        <f>IF(N525="snížená",J525,0)</f>
        <v>0</v>
      </c>
      <c r="BG525" s="158">
        <f>IF(N525="zákl. přenesená",J525,0)</f>
        <v>0</v>
      </c>
      <c r="BH525" s="158">
        <f>IF(N525="sníž. přenesená",J525,0)</f>
        <v>0</v>
      </c>
      <c r="BI525" s="158">
        <f>IF(N525="nulová",J525,0)</f>
        <v>0</v>
      </c>
      <c r="BJ525" s="13" t="s">
        <v>80</v>
      </c>
      <c r="BK525" s="158">
        <f>ROUND(I525*H525,2)</f>
        <v>0</v>
      </c>
      <c r="BL525" s="13" t="s">
        <v>348</v>
      </c>
      <c r="BM525" s="157" t="s">
        <v>1322</v>
      </c>
    </row>
    <row r="526" spans="2:65" s="1" customFormat="1" ht="38.4">
      <c r="B526" s="28"/>
      <c r="D526" s="159" t="s">
        <v>280</v>
      </c>
      <c r="F526" s="160" t="s">
        <v>1323</v>
      </c>
      <c r="I526" s="119"/>
      <c r="L526" s="28"/>
      <c r="M526" s="161"/>
      <c r="T526" s="52"/>
      <c r="AT526" s="13" t="s">
        <v>280</v>
      </c>
      <c r="AU526" s="13" t="s">
        <v>272</v>
      </c>
    </row>
    <row r="527" spans="2:65" s="1" customFormat="1" ht="24.15" customHeight="1">
      <c r="B527" s="28"/>
      <c r="C527" s="146" t="s">
        <v>1359</v>
      </c>
      <c r="D527" s="146" t="s">
        <v>274</v>
      </c>
      <c r="E527" s="147" t="s">
        <v>1325</v>
      </c>
      <c r="F527" s="148" t="s">
        <v>1326</v>
      </c>
      <c r="G527" s="149" t="s">
        <v>338</v>
      </c>
      <c r="H527" s="150">
        <v>1</v>
      </c>
      <c r="I527" s="151"/>
      <c r="J527" s="152">
        <f>ROUND(I527*H527,2)</f>
        <v>0</v>
      </c>
      <c r="K527" s="153"/>
      <c r="L527" s="28"/>
      <c r="M527" s="154" t="s">
        <v>1</v>
      </c>
      <c r="N527" s="115" t="s">
        <v>38</v>
      </c>
      <c r="P527" s="155">
        <f>O527*H527</f>
        <v>0</v>
      </c>
      <c r="Q527" s="155">
        <v>0</v>
      </c>
      <c r="R527" s="155">
        <f>Q527*H527</f>
        <v>0</v>
      </c>
      <c r="S527" s="155">
        <v>2.5000000000000001E-3</v>
      </c>
      <c r="T527" s="156">
        <f>S527*H527</f>
        <v>2.5000000000000001E-3</v>
      </c>
      <c r="AR527" s="157" t="s">
        <v>348</v>
      </c>
      <c r="AT527" s="157" t="s">
        <v>274</v>
      </c>
      <c r="AU527" s="157" t="s">
        <v>272</v>
      </c>
      <c r="AY527" s="13" t="s">
        <v>271</v>
      </c>
      <c r="BE527" s="158">
        <f>IF(N527="základní",J527,0)</f>
        <v>0</v>
      </c>
      <c r="BF527" s="158">
        <f>IF(N527="snížená",J527,0)</f>
        <v>0</v>
      </c>
      <c r="BG527" s="158">
        <f>IF(N527="zákl. přenesená",J527,0)</f>
        <v>0</v>
      </c>
      <c r="BH527" s="158">
        <f>IF(N527="sníž. přenesená",J527,0)</f>
        <v>0</v>
      </c>
      <c r="BI527" s="158">
        <f>IF(N527="nulová",J527,0)</f>
        <v>0</v>
      </c>
      <c r="BJ527" s="13" t="s">
        <v>80</v>
      </c>
      <c r="BK527" s="158">
        <f>ROUND(I527*H527,2)</f>
        <v>0</v>
      </c>
      <c r="BL527" s="13" t="s">
        <v>348</v>
      </c>
      <c r="BM527" s="157" t="s">
        <v>1327</v>
      </c>
    </row>
    <row r="528" spans="2:65" s="1" customFormat="1" ht="19.2">
      <c r="B528" s="28"/>
      <c r="D528" s="159" t="s">
        <v>280</v>
      </c>
      <c r="F528" s="160" t="s">
        <v>1328</v>
      </c>
      <c r="I528" s="119"/>
      <c r="L528" s="28"/>
      <c r="M528" s="161"/>
      <c r="T528" s="52"/>
      <c r="AT528" s="13" t="s">
        <v>280</v>
      </c>
      <c r="AU528" s="13" t="s">
        <v>272</v>
      </c>
    </row>
    <row r="529" spans="2:65" s="1" customFormat="1" ht="24.15" customHeight="1">
      <c r="B529" s="28"/>
      <c r="C529" s="146" t="s">
        <v>1363</v>
      </c>
      <c r="D529" s="146" t="s">
        <v>274</v>
      </c>
      <c r="E529" s="147" t="s">
        <v>1330</v>
      </c>
      <c r="F529" s="148" t="s">
        <v>1331</v>
      </c>
      <c r="G529" s="149" t="s">
        <v>338</v>
      </c>
      <c r="H529" s="150">
        <v>1</v>
      </c>
      <c r="I529" s="151"/>
      <c r="J529" s="152">
        <f>ROUND(I529*H529,2)</f>
        <v>0</v>
      </c>
      <c r="K529" s="153"/>
      <c r="L529" s="28"/>
      <c r="M529" s="154" t="s">
        <v>1</v>
      </c>
      <c r="N529" s="115" t="s">
        <v>38</v>
      </c>
      <c r="P529" s="155">
        <f>O529*H529</f>
        <v>0</v>
      </c>
      <c r="Q529" s="155">
        <v>0</v>
      </c>
      <c r="R529" s="155">
        <f>Q529*H529</f>
        <v>0</v>
      </c>
      <c r="S529" s="155">
        <v>2.5000000000000001E-3</v>
      </c>
      <c r="T529" s="156">
        <f>S529*H529</f>
        <v>2.5000000000000001E-3</v>
      </c>
      <c r="AR529" s="157" t="s">
        <v>348</v>
      </c>
      <c r="AT529" s="157" t="s">
        <v>274</v>
      </c>
      <c r="AU529" s="157" t="s">
        <v>272</v>
      </c>
      <c r="AY529" s="13" t="s">
        <v>271</v>
      </c>
      <c r="BE529" s="158">
        <f>IF(N529="základní",J529,0)</f>
        <v>0</v>
      </c>
      <c r="BF529" s="158">
        <f>IF(N529="snížená",J529,0)</f>
        <v>0</v>
      </c>
      <c r="BG529" s="158">
        <f>IF(N529="zákl. přenesená",J529,0)</f>
        <v>0</v>
      </c>
      <c r="BH529" s="158">
        <f>IF(N529="sníž. přenesená",J529,0)</f>
        <v>0</v>
      </c>
      <c r="BI529" s="158">
        <f>IF(N529="nulová",J529,0)</f>
        <v>0</v>
      </c>
      <c r="BJ529" s="13" t="s">
        <v>80</v>
      </c>
      <c r="BK529" s="158">
        <f>ROUND(I529*H529,2)</f>
        <v>0</v>
      </c>
      <c r="BL529" s="13" t="s">
        <v>348</v>
      </c>
      <c r="BM529" s="157" t="s">
        <v>1332</v>
      </c>
    </row>
    <row r="530" spans="2:65" s="1" customFormat="1" ht="19.2">
      <c r="B530" s="28"/>
      <c r="D530" s="159" t="s">
        <v>280</v>
      </c>
      <c r="F530" s="160" t="s">
        <v>1331</v>
      </c>
      <c r="I530" s="119"/>
      <c r="L530" s="28"/>
      <c r="M530" s="161"/>
      <c r="T530" s="52"/>
      <c r="AT530" s="13" t="s">
        <v>280</v>
      </c>
      <c r="AU530" s="13" t="s">
        <v>272</v>
      </c>
    </row>
    <row r="531" spans="2:65" s="1" customFormat="1" ht="24.15" customHeight="1">
      <c r="B531" s="28"/>
      <c r="C531" s="146" t="s">
        <v>1367</v>
      </c>
      <c r="D531" s="146" t="s">
        <v>274</v>
      </c>
      <c r="E531" s="147" t="s">
        <v>1334</v>
      </c>
      <c r="F531" s="148" t="s">
        <v>1335</v>
      </c>
      <c r="G531" s="149" t="s">
        <v>338</v>
      </c>
      <c r="H531" s="150">
        <v>1</v>
      </c>
      <c r="I531" s="151"/>
      <c r="J531" s="152">
        <f>ROUND(I531*H531,2)</f>
        <v>0</v>
      </c>
      <c r="K531" s="153"/>
      <c r="L531" s="28"/>
      <c r="M531" s="154" t="s">
        <v>1</v>
      </c>
      <c r="N531" s="115" t="s">
        <v>38</v>
      </c>
      <c r="P531" s="155">
        <f>O531*H531</f>
        <v>0</v>
      </c>
      <c r="Q531" s="155">
        <v>0</v>
      </c>
      <c r="R531" s="155">
        <f>Q531*H531</f>
        <v>0</v>
      </c>
      <c r="S531" s="155">
        <v>0</v>
      </c>
      <c r="T531" s="156">
        <f>S531*H531</f>
        <v>0</v>
      </c>
      <c r="AR531" s="157" t="s">
        <v>348</v>
      </c>
      <c r="AT531" s="157" t="s">
        <v>274</v>
      </c>
      <c r="AU531" s="157" t="s">
        <v>272</v>
      </c>
      <c r="AY531" s="13" t="s">
        <v>271</v>
      </c>
      <c r="BE531" s="158">
        <f>IF(N531="základní",J531,0)</f>
        <v>0</v>
      </c>
      <c r="BF531" s="158">
        <f>IF(N531="snížená",J531,0)</f>
        <v>0</v>
      </c>
      <c r="BG531" s="158">
        <f>IF(N531="zákl. přenesená",J531,0)</f>
        <v>0</v>
      </c>
      <c r="BH531" s="158">
        <f>IF(N531="sníž. přenesená",J531,0)</f>
        <v>0</v>
      </c>
      <c r="BI531" s="158">
        <f>IF(N531="nulová",J531,0)</f>
        <v>0</v>
      </c>
      <c r="BJ531" s="13" t="s">
        <v>80</v>
      </c>
      <c r="BK531" s="158">
        <f>ROUND(I531*H531,2)</f>
        <v>0</v>
      </c>
      <c r="BL531" s="13" t="s">
        <v>348</v>
      </c>
      <c r="BM531" s="157" t="s">
        <v>1336</v>
      </c>
    </row>
    <row r="532" spans="2:65" s="1" customFormat="1" ht="19.2">
      <c r="B532" s="28"/>
      <c r="D532" s="159" t="s">
        <v>280</v>
      </c>
      <c r="F532" s="160" t="s">
        <v>1335</v>
      </c>
      <c r="I532" s="119"/>
      <c r="L532" s="28"/>
      <c r="M532" s="161"/>
      <c r="T532" s="52"/>
      <c r="AT532" s="13" t="s">
        <v>280</v>
      </c>
      <c r="AU532" s="13" t="s">
        <v>272</v>
      </c>
    </row>
    <row r="533" spans="2:65" s="1" customFormat="1" ht="16.5" customHeight="1">
      <c r="B533" s="28"/>
      <c r="C533" s="146" t="s">
        <v>1371</v>
      </c>
      <c r="D533" s="146" t="s">
        <v>274</v>
      </c>
      <c r="E533" s="147" t="s">
        <v>1338</v>
      </c>
      <c r="F533" s="148" t="s">
        <v>1339</v>
      </c>
      <c r="G533" s="149" t="s">
        <v>338</v>
      </c>
      <c r="H533" s="150">
        <v>1</v>
      </c>
      <c r="I533" s="151"/>
      <c r="J533" s="152">
        <f>ROUND(I533*H533,2)</f>
        <v>0</v>
      </c>
      <c r="K533" s="153"/>
      <c r="L533" s="28"/>
      <c r="M533" s="154" t="s">
        <v>1</v>
      </c>
      <c r="N533" s="115" t="s">
        <v>38</v>
      </c>
      <c r="P533" s="155">
        <f>O533*H533</f>
        <v>0</v>
      </c>
      <c r="Q533" s="155">
        <v>0</v>
      </c>
      <c r="R533" s="155">
        <f>Q533*H533</f>
        <v>0</v>
      </c>
      <c r="S533" s="155">
        <v>0</v>
      </c>
      <c r="T533" s="156">
        <f>S533*H533</f>
        <v>0</v>
      </c>
      <c r="AR533" s="157" t="s">
        <v>348</v>
      </c>
      <c r="AT533" s="157" t="s">
        <v>274</v>
      </c>
      <c r="AU533" s="157" t="s">
        <v>272</v>
      </c>
      <c r="AY533" s="13" t="s">
        <v>271</v>
      </c>
      <c r="BE533" s="158">
        <f>IF(N533="základní",J533,0)</f>
        <v>0</v>
      </c>
      <c r="BF533" s="158">
        <f>IF(N533="snížená",J533,0)</f>
        <v>0</v>
      </c>
      <c r="BG533" s="158">
        <f>IF(N533="zákl. přenesená",J533,0)</f>
        <v>0</v>
      </c>
      <c r="BH533" s="158">
        <f>IF(N533="sníž. přenesená",J533,0)</f>
        <v>0</v>
      </c>
      <c r="BI533" s="158">
        <f>IF(N533="nulová",J533,0)</f>
        <v>0</v>
      </c>
      <c r="BJ533" s="13" t="s">
        <v>80</v>
      </c>
      <c r="BK533" s="158">
        <f>ROUND(I533*H533,2)</f>
        <v>0</v>
      </c>
      <c r="BL533" s="13" t="s">
        <v>348</v>
      </c>
      <c r="BM533" s="157" t="s">
        <v>1340</v>
      </c>
    </row>
    <row r="534" spans="2:65" s="1" customFormat="1" ht="10.199999999999999">
      <c r="B534" s="28"/>
      <c r="D534" s="159" t="s">
        <v>280</v>
      </c>
      <c r="F534" s="160" t="s">
        <v>1341</v>
      </c>
      <c r="I534" s="119"/>
      <c r="L534" s="28"/>
      <c r="M534" s="161"/>
      <c r="T534" s="52"/>
      <c r="AT534" s="13" t="s">
        <v>280</v>
      </c>
      <c r="AU534" s="13" t="s">
        <v>272</v>
      </c>
    </row>
    <row r="535" spans="2:65" s="1" customFormat="1" ht="21.75" customHeight="1">
      <c r="B535" s="28"/>
      <c r="C535" s="162" t="s">
        <v>1376</v>
      </c>
      <c r="D535" s="162" t="s">
        <v>335</v>
      </c>
      <c r="E535" s="163" t="s">
        <v>1343</v>
      </c>
      <c r="F535" s="164" t="s">
        <v>1344</v>
      </c>
      <c r="G535" s="165" t="s">
        <v>338</v>
      </c>
      <c r="H535" s="166">
        <v>1</v>
      </c>
      <c r="I535" s="167"/>
      <c r="J535" s="168">
        <f>ROUND(I535*H535,2)</f>
        <v>0</v>
      </c>
      <c r="K535" s="169"/>
      <c r="L535" s="170"/>
      <c r="M535" s="171" t="s">
        <v>1</v>
      </c>
      <c r="N535" s="172" t="s">
        <v>38</v>
      </c>
      <c r="P535" s="155">
        <f>O535*H535</f>
        <v>0</v>
      </c>
      <c r="Q535" s="155">
        <v>0</v>
      </c>
      <c r="R535" s="155">
        <f>Q535*H535</f>
        <v>0</v>
      </c>
      <c r="S535" s="155">
        <v>0</v>
      </c>
      <c r="T535" s="156">
        <f>S535*H535</f>
        <v>0</v>
      </c>
      <c r="AR535" s="157" t="s">
        <v>373</v>
      </c>
      <c r="AT535" s="157" t="s">
        <v>335</v>
      </c>
      <c r="AU535" s="157" t="s">
        <v>272</v>
      </c>
      <c r="AY535" s="13" t="s">
        <v>271</v>
      </c>
      <c r="BE535" s="158">
        <f>IF(N535="základní",J535,0)</f>
        <v>0</v>
      </c>
      <c r="BF535" s="158">
        <f>IF(N535="snížená",J535,0)</f>
        <v>0</v>
      </c>
      <c r="BG535" s="158">
        <f>IF(N535="zákl. přenesená",J535,0)</f>
        <v>0</v>
      </c>
      <c r="BH535" s="158">
        <f>IF(N535="sníž. přenesená",J535,0)</f>
        <v>0</v>
      </c>
      <c r="BI535" s="158">
        <f>IF(N535="nulová",J535,0)</f>
        <v>0</v>
      </c>
      <c r="BJ535" s="13" t="s">
        <v>80</v>
      </c>
      <c r="BK535" s="158">
        <f>ROUND(I535*H535,2)</f>
        <v>0</v>
      </c>
      <c r="BL535" s="13" t="s">
        <v>348</v>
      </c>
      <c r="BM535" s="157" t="s">
        <v>1345</v>
      </c>
    </row>
    <row r="536" spans="2:65" s="1" customFormat="1" ht="10.199999999999999">
      <c r="B536" s="28"/>
      <c r="D536" s="159" t="s">
        <v>280</v>
      </c>
      <c r="F536" s="160" t="s">
        <v>1344</v>
      </c>
      <c r="I536" s="119"/>
      <c r="L536" s="28"/>
      <c r="M536" s="161"/>
      <c r="T536" s="52"/>
      <c r="AT536" s="13" t="s">
        <v>280</v>
      </c>
      <c r="AU536" s="13" t="s">
        <v>272</v>
      </c>
    </row>
    <row r="537" spans="2:65" s="1" customFormat="1" ht="16.5" customHeight="1">
      <c r="B537" s="28"/>
      <c r="C537" s="146" t="s">
        <v>1383</v>
      </c>
      <c r="D537" s="146" t="s">
        <v>274</v>
      </c>
      <c r="E537" s="147" t="s">
        <v>1347</v>
      </c>
      <c r="F537" s="148" t="s">
        <v>1348</v>
      </c>
      <c r="G537" s="149" t="s">
        <v>338</v>
      </c>
      <c r="H537" s="150">
        <v>1</v>
      </c>
      <c r="I537" s="151"/>
      <c r="J537" s="152">
        <f>ROUND(I537*H537,2)</f>
        <v>0</v>
      </c>
      <c r="K537" s="153"/>
      <c r="L537" s="28"/>
      <c r="M537" s="154" t="s">
        <v>1</v>
      </c>
      <c r="N537" s="115" t="s">
        <v>38</v>
      </c>
      <c r="P537" s="155">
        <f>O537*H537</f>
        <v>0</v>
      </c>
      <c r="Q537" s="155">
        <v>0</v>
      </c>
      <c r="R537" s="155">
        <f>Q537*H537</f>
        <v>0</v>
      </c>
      <c r="S537" s="155">
        <v>0</v>
      </c>
      <c r="T537" s="156">
        <f>S537*H537</f>
        <v>0</v>
      </c>
      <c r="AR537" s="157" t="s">
        <v>348</v>
      </c>
      <c r="AT537" s="157" t="s">
        <v>274</v>
      </c>
      <c r="AU537" s="157" t="s">
        <v>272</v>
      </c>
      <c r="AY537" s="13" t="s">
        <v>271</v>
      </c>
      <c r="BE537" s="158">
        <f>IF(N537="základní",J537,0)</f>
        <v>0</v>
      </c>
      <c r="BF537" s="158">
        <f>IF(N537="snížená",J537,0)</f>
        <v>0</v>
      </c>
      <c r="BG537" s="158">
        <f>IF(N537="zákl. přenesená",J537,0)</f>
        <v>0</v>
      </c>
      <c r="BH537" s="158">
        <f>IF(N537="sníž. přenesená",J537,0)</f>
        <v>0</v>
      </c>
      <c r="BI537" s="158">
        <f>IF(N537="nulová",J537,0)</f>
        <v>0</v>
      </c>
      <c r="BJ537" s="13" t="s">
        <v>80</v>
      </c>
      <c r="BK537" s="158">
        <f>ROUND(I537*H537,2)</f>
        <v>0</v>
      </c>
      <c r="BL537" s="13" t="s">
        <v>348</v>
      </c>
      <c r="BM537" s="157" t="s">
        <v>1349</v>
      </c>
    </row>
    <row r="538" spans="2:65" s="1" customFormat="1" ht="10.199999999999999">
      <c r="B538" s="28"/>
      <c r="D538" s="159" t="s">
        <v>280</v>
      </c>
      <c r="F538" s="160" t="s">
        <v>1348</v>
      </c>
      <c r="I538" s="119"/>
      <c r="L538" s="28"/>
      <c r="M538" s="161"/>
      <c r="T538" s="52"/>
      <c r="AT538" s="13" t="s">
        <v>280</v>
      </c>
      <c r="AU538" s="13" t="s">
        <v>272</v>
      </c>
    </row>
    <row r="539" spans="2:65" s="1" customFormat="1" ht="16.5" customHeight="1">
      <c r="B539" s="28"/>
      <c r="C539" s="146" t="s">
        <v>1385</v>
      </c>
      <c r="D539" s="146" t="s">
        <v>274</v>
      </c>
      <c r="E539" s="147" t="s">
        <v>1351</v>
      </c>
      <c r="F539" s="148" t="s">
        <v>1352</v>
      </c>
      <c r="G539" s="149" t="s">
        <v>338</v>
      </c>
      <c r="H539" s="150">
        <v>1</v>
      </c>
      <c r="I539" s="151"/>
      <c r="J539" s="152">
        <f>ROUND(I539*H539,2)</f>
        <v>0</v>
      </c>
      <c r="K539" s="153"/>
      <c r="L539" s="28"/>
      <c r="M539" s="154" t="s">
        <v>1</v>
      </c>
      <c r="N539" s="115" t="s">
        <v>38</v>
      </c>
      <c r="P539" s="155">
        <f>O539*H539</f>
        <v>0</v>
      </c>
      <c r="Q539" s="155">
        <v>0</v>
      </c>
      <c r="R539" s="155">
        <f>Q539*H539</f>
        <v>0</v>
      </c>
      <c r="S539" s="155">
        <v>0</v>
      </c>
      <c r="T539" s="156">
        <f>S539*H539</f>
        <v>0</v>
      </c>
      <c r="AR539" s="157" t="s">
        <v>348</v>
      </c>
      <c r="AT539" s="157" t="s">
        <v>274</v>
      </c>
      <c r="AU539" s="157" t="s">
        <v>272</v>
      </c>
      <c r="AY539" s="13" t="s">
        <v>271</v>
      </c>
      <c r="BE539" s="158">
        <f>IF(N539="základní",J539,0)</f>
        <v>0</v>
      </c>
      <c r="BF539" s="158">
        <f>IF(N539="snížená",J539,0)</f>
        <v>0</v>
      </c>
      <c r="BG539" s="158">
        <f>IF(N539="zákl. přenesená",J539,0)</f>
        <v>0</v>
      </c>
      <c r="BH539" s="158">
        <f>IF(N539="sníž. přenesená",J539,0)</f>
        <v>0</v>
      </c>
      <c r="BI539" s="158">
        <f>IF(N539="nulová",J539,0)</f>
        <v>0</v>
      </c>
      <c r="BJ539" s="13" t="s">
        <v>80</v>
      </c>
      <c r="BK539" s="158">
        <f>ROUND(I539*H539,2)</f>
        <v>0</v>
      </c>
      <c r="BL539" s="13" t="s">
        <v>348</v>
      </c>
      <c r="BM539" s="157" t="s">
        <v>1353</v>
      </c>
    </row>
    <row r="540" spans="2:65" s="1" customFormat="1" ht="10.199999999999999">
      <c r="B540" s="28"/>
      <c r="D540" s="159" t="s">
        <v>280</v>
      </c>
      <c r="F540" s="160" t="s">
        <v>1354</v>
      </c>
      <c r="I540" s="119"/>
      <c r="L540" s="28"/>
      <c r="M540" s="161"/>
      <c r="T540" s="52"/>
      <c r="AT540" s="13" t="s">
        <v>280</v>
      </c>
      <c r="AU540" s="13" t="s">
        <v>272</v>
      </c>
    </row>
    <row r="541" spans="2:65" s="1" customFormat="1" ht="24.15" customHeight="1">
      <c r="B541" s="28"/>
      <c r="C541" s="146" t="s">
        <v>1389</v>
      </c>
      <c r="D541" s="146" t="s">
        <v>274</v>
      </c>
      <c r="E541" s="147" t="s">
        <v>1356</v>
      </c>
      <c r="F541" s="148" t="s">
        <v>1357</v>
      </c>
      <c r="G541" s="149" t="s">
        <v>338</v>
      </c>
      <c r="H541" s="150">
        <v>1</v>
      </c>
      <c r="I541" s="151"/>
      <c r="J541" s="152">
        <f>ROUND(I541*H541,2)</f>
        <v>0</v>
      </c>
      <c r="K541" s="153"/>
      <c r="L541" s="28"/>
      <c r="M541" s="154" t="s">
        <v>1</v>
      </c>
      <c r="N541" s="115" t="s">
        <v>38</v>
      </c>
      <c r="P541" s="155">
        <f>O541*H541</f>
        <v>0</v>
      </c>
      <c r="Q541" s="155">
        <v>0</v>
      </c>
      <c r="R541" s="155">
        <f>Q541*H541</f>
        <v>0</v>
      </c>
      <c r="S541" s="155">
        <v>0</v>
      </c>
      <c r="T541" s="156">
        <f>S541*H541</f>
        <v>0</v>
      </c>
      <c r="AR541" s="157" t="s">
        <v>348</v>
      </c>
      <c r="AT541" s="157" t="s">
        <v>274</v>
      </c>
      <c r="AU541" s="157" t="s">
        <v>272</v>
      </c>
      <c r="AY541" s="13" t="s">
        <v>271</v>
      </c>
      <c r="BE541" s="158">
        <f>IF(N541="základní",J541,0)</f>
        <v>0</v>
      </c>
      <c r="BF541" s="158">
        <f>IF(N541="snížená",J541,0)</f>
        <v>0</v>
      </c>
      <c r="BG541" s="158">
        <f>IF(N541="zákl. přenesená",J541,0)</f>
        <v>0</v>
      </c>
      <c r="BH541" s="158">
        <f>IF(N541="sníž. přenesená",J541,0)</f>
        <v>0</v>
      </c>
      <c r="BI541" s="158">
        <f>IF(N541="nulová",J541,0)</f>
        <v>0</v>
      </c>
      <c r="BJ541" s="13" t="s">
        <v>80</v>
      </c>
      <c r="BK541" s="158">
        <f>ROUND(I541*H541,2)</f>
        <v>0</v>
      </c>
      <c r="BL541" s="13" t="s">
        <v>348</v>
      </c>
      <c r="BM541" s="157" t="s">
        <v>1358</v>
      </c>
    </row>
    <row r="542" spans="2:65" s="1" customFormat="1" ht="19.2">
      <c r="B542" s="28"/>
      <c r="D542" s="159" t="s">
        <v>280</v>
      </c>
      <c r="F542" s="160" t="s">
        <v>1357</v>
      </c>
      <c r="I542" s="119"/>
      <c r="L542" s="28"/>
      <c r="M542" s="161"/>
      <c r="T542" s="52"/>
      <c r="AT542" s="13" t="s">
        <v>280</v>
      </c>
      <c r="AU542" s="13" t="s">
        <v>272</v>
      </c>
    </row>
    <row r="543" spans="2:65" s="1" customFormat="1" ht="37.799999999999997" customHeight="1">
      <c r="B543" s="28"/>
      <c r="C543" s="146" t="s">
        <v>1393</v>
      </c>
      <c r="D543" s="146" t="s">
        <v>274</v>
      </c>
      <c r="E543" s="147" t="s">
        <v>1360</v>
      </c>
      <c r="F543" s="148" t="s">
        <v>1361</v>
      </c>
      <c r="G543" s="149" t="s">
        <v>338</v>
      </c>
      <c r="H543" s="150">
        <v>1</v>
      </c>
      <c r="I543" s="151"/>
      <c r="J543" s="152">
        <f>ROUND(I543*H543,2)</f>
        <v>0</v>
      </c>
      <c r="K543" s="153"/>
      <c r="L543" s="28"/>
      <c r="M543" s="154" t="s">
        <v>1</v>
      </c>
      <c r="N543" s="115" t="s">
        <v>38</v>
      </c>
      <c r="P543" s="155">
        <f>O543*H543</f>
        <v>0</v>
      </c>
      <c r="Q543" s="155">
        <v>0</v>
      </c>
      <c r="R543" s="155">
        <f>Q543*H543</f>
        <v>0</v>
      </c>
      <c r="S543" s="155">
        <v>2.5000000000000001E-3</v>
      </c>
      <c r="T543" s="156">
        <f>S543*H543</f>
        <v>2.5000000000000001E-3</v>
      </c>
      <c r="AR543" s="157" t="s">
        <v>348</v>
      </c>
      <c r="AT543" s="157" t="s">
        <v>274</v>
      </c>
      <c r="AU543" s="157" t="s">
        <v>272</v>
      </c>
      <c r="AY543" s="13" t="s">
        <v>271</v>
      </c>
      <c r="BE543" s="158">
        <f>IF(N543="základní",J543,0)</f>
        <v>0</v>
      </c>
      <c r="BF543" s="158">
        <f>IF(N543="snížená",J543,0)</f>
        <v>0</v>
      </c>
      <c r="BG543" s="158">
        <f>IF(N543="zákl. přenesená",J543,0)</f>
        <v>0</v>
      </c>
      <c r="BH543" s="158">
        <f>IF(N543="sníž. přenesená",J543,0)</f>
        <v>0</v>
      </c>
      <c r="BI543" s="158">
        <f>IF(N543="nulová",J543,0)</f>
        <v>0</v>
      </c>
      <c r="BJ543" s="13" t="s">
        <v>80</v>
      </c>
      <c r="BK543" s="158">
        <f>ROUND(I543*H543,2)</f>
        <v>0</v>
      </c>
      <c r="BL543" s="13" t="s">
        <v>348</v>
      </c>
      <c r="BM543" s="157" t="s">
        <v>1362</v>
      </c>
    </row>
    <row r="544" spans="2:65" s="1" customFormat="1" ht="28.8">
      <c r="B544" s="28"/>
      <c r="D544" s="159" t="s">
        <v>280</v>
      </c>
      <c r="F544" s="160" t="s">
        <v>1361</v>
      </c>
      <c r="I544" s="119"/>
      <c r="L544" s="28"/>
      <c r="M544" s="161"/>
      <c r="T544" s="52"/>
      <c r="AT544" s="13" t="s">
        <v>280</v>
      </c>
      <c r="AU544" s="13" t="s">
        <v>272</v>
      </c>
    </row>
    <row r="545" spans="2:65" s="1" customFormat="1" ht="24.15" customHeight="1">
      <c r="B545" s="28"/>
      <c r="C545" s="146" t="s">
        <v>1397</v>
      </c>
      <c r="D545" s="146" t="s">
        <v>274</v>
      </c>
      <c r="E545" s="147" t="s">
        <v>1364</v>
      </c>
      <c r="F545" s="148" t="s">
        <v>1365</v>
      </c>
      <c r="G545" s="149" t="s">
        <v>338</v>
      </c>
      <c r="H545" s="150">
        <v>1</v>
      </c>
      <c r="I545" s="151"/>
      <c r="J545" s="152">
        <f>ROUND(I545*H545,2)</f>
        <v>0</v>
      </c>
      <c r="K545" s="153"/>
      <c r="L545" s="28"/>
      <c r="M545" s="154" t="s">
        <v>1</v>
      </c>
      <c r="N545" s="115" t="s">
        <v>38</v>
      </c>
      <c r="P545" s="155">
        <f>O545*H545</f>
        <v>0</v>
      </c>
      <c r="Q545" s="155">
        <v>0</v>
      </c>
      <c r="R545" s="155">
        <f>Q545*H545</f>
        <v>0</v>
      </c>
      <c r="S545" s="155">
        <v>0</v>
      </c>
      <c r="T545" s="156">
        <f>S545*H545</f>
        <v>0</v>
      </c>
      <c r="AR545" s="157" t="s">
        <v>348</v>
      </c>
      <c r="AT545" s="157" t="s">
        <v>274</v>
      </c>
      <c r="AU545" s="157" t="s">
        <v>272</v>
      </c>
      <c r="AY545" s="13" t="s">
        <v>271</v>
      </c>
      <c r="BE545" s="158">
        <f>IF(N545="základní",J545,0)</f>
        <v>0</v>
      </c>
      <c r="BF545" s="158">
        <f>IF(N545="snížená",J545,0)</f>
        <v>0</v>
      </c>
      <c r="BG545" s="158">
        <f>IF(N545="zákl. přenesená",J545,0)</f>
        <v>0</v>
      </c>
      <c r="BH545" s="158">
        <f>IF(N545="sníž. přenesená",J545,0)</f>
        <v>0</v>
      </c>
      <c r="BI545" s="158">
        <f>IF(N545="nulová",J545,0)</f>
        <v>0</v>
      </c>
      <c r="BJ545" s="13" t="s">
        <v>80</v>
      </c>
      <c r="BK545" s="158">
        <f>ROUND(I545*H545,2)</f>
        <v>0</v>
      </c>
      <c r="BL545" s="13" t="s">
        <v>348</v>
      </c>
      <c r="BM545" s="157" t="s">
        <v>1366</v>
      </c>
    </row>
    <row r="546" spans="2:65" s="1" customFormat="1" ht="19.2">
      <c r="B546" s="28"/>
      <c r="D546" s="159" t="s">
        <v>280</v>
      </c>
      <c r="F546" s="160" t="s">
        <v>1365</v>
      </c>
      <c r="I546" s="119"/>
      <c r="L546" s="28"/>
      <c r="M546" s="161"/>
      <c r="T546" s="52"/>
      <c r="AT546" s="13" t="s">
        <v>280</v>
      </c>
      <c r="AU546" s="13" t="s">
        <v>272</v>
      </c>
    </row>
    <row r="547" spans="2:65" s="1" customFormat="1" ht="16.5" customHeight="1">
      <c r="B547" s="28"/>
      <c r="C547" s="146" t="s">
        <v>1401</v>
      </c>
      <c r="D547" s="146" t="s">
        <v>274</v>
      </c>
      <c r="E547" s="147" t="s">
        <v>1368</v>
      </c>
      <c r="F547" s="148" t="s">
        <v>1369</v>
      </c>
      <c r="G547" s="149" t="s">
        <v>338</v>
      </c>
      <c r="H547" s="150">
        <v>1</v>
      </c>
      <c r="I547" s="151"/>
      <c r="J547" s="152">
        <f>ROUND(I547*H547,2)</f>
        <v>0</v>
      </c>
      <c r="K547" s="153"/>
      <c r="L547" s="28"/>
      <c r="M547" s="154" t="s">
        <v>1</v>
      </c>
      <c r="N547" s="115" t="s">
        <v>38</v>
      </c>
      <c r="P547" s="155">
        <f>O547*H547</f>
        <v>0</v>
      </c>
      <c r="Q547" s="155">
        <v>0</v>
      </c>
      <c r="R547" s="155">
        <f>Q547*H547</f>
        <v>0</v>
      </c>
      <c r="S547" s="155">
        <v>0</v>
      </c>
      <c r="T547" s="156">
        <f>S547*H547</f>
        <v>0</v>
      </c>
      <c r="AR547" s="157" t="s">
        <v>348</v>
      </c>
      <c r="AT547" s="157" t="s">
        <v>274</v>
      </c>
      <c r="AU547" s="157" t="s">
        <v>272</v>
      </c>
      <c r="AY547" s="13" t="s">
        <v>271</v>
      </c>
      <c r="BE547" s="158">
        <f>IF(N547="základní",J547,0)</f>
        <v>0</v>
      </c>
      <c r="BF547" s="158">
        <f>IF(N547="snížená",J547,0)</f>
        <v>0</v>
      </c>
      <c r="BG547" s="158">
        <f>IF(N547="zákl. přenesená",J547,0)</f>
        <v>0</v>
      </c>
      <c r="BH547" s="158">
        <f>IF(N547="sníž. přenesená",J547,0)</f>
        <v>0</v>
      </c>
      <c r="BI547" s="158">
        <f>IF(N547="nulová",J547,0)</f>
        <v>0</v>
      </c>
      <c r="BJ547" s="13" t="s">
        <v>80</v>
      </c>
      <c r="BK547" s="158">
        <f>ROUND(I547*H547,2)</f>
        <v>0</v>
      </c>
      <c r="BL547" s="13" t="s">
        <v>348</v>
      </c>
      <c r="BM547" s="157" t="s">
        <v>1370</v>
      </c>
    </row>
    <row r="548" spans="2:65" s="1" customFormat="1" ht="10.199999999999999">
      <c r="B548" s="28"/>
      <c r="D548" s="159" t="s">
        <v>280</v>
      </c>
      <c r="F548" s="160" t="s">
        <v>1369</v>
      </c>
      <c r="I548" s="119"/>
      <c r="L548" s="28"/>
      <c r="M548" s="161"/>
      <c r="T548" s="52"/>
      <c r="AT548" s="13" t="s">
        <v>280</v>
      </c>
      <c r="AU548" s="13" t="s">
        <v>272</v>
      </c>
    </row>
    <row r="549" spans="2:65" s="1" customFormat="1" ht="24.15" customHeight="1">
      <c r="B549" s="28"/>
      <c r="C549" s="146" t="s">
        <v>1403</v>
      </c>
      <c r="D549" s="146" t="s">
        <v>274</v>
      </c>
      <c r="E549" s="147" t="s">
        <v>1372</v>
      </c>
      <c r="F549" s="148" t="s">
        <v>1373</v>
      </c>
      <c r="G549" s="149" t="s">
        <v>338</v>
      </c>
      <c r="H549" s="150">
        <v>1</v>
      </c>
      <c r="I549" s="151"/>
      <c r="J549" s="152">
        <f>ROUND(I549*H549,2)</f>
        <v>0</v>
      </c>
      <c r="K549" s="153"/>
      <c r="L549" s="28"/>
      <c r="M549" s="154" t="s">
        <v>1</v>
      </c>
      <c r="N549" s="115" t="s">
        <v>38</v>
      </c>
      <c r="P549" s="155">
        <f>O549*H549</f>
        <v>0</v>
      </c>
      <c r="Q549" s="155">
        <v>0</v>
      </c>
      <c r="R549" s="155">
        <f>Q549*H549</f>
        <v>0</v>
      </c>
      <c r="S549" s="155">
        <v>5.0000000000000002E-5</v>
      </c>
      <c r="T549" s="156">
        <f>S549*H549</f>
        <v>5.0000000000000002E-5</v>
      </c>
      <c r="AR549" s="157" t="s">
        <v>348</v>
      </c>
      <c r="AT549" s="157" t="s">
        <v>274</v>
      </c>
      <c r="AU549" s="157" t="s">
        <v>272</v>
      </c>
      <c r="AY549" s="13" t="s">
        <v>271</v>
      </c>
      <c r="BE549" s="158">
        <f>IF(N549="základní",J549,0)</f>
        <v>0</v>
      </c>
      <c r="BF549" s="158">
        <f>IF(N549="snížená",J549,0)</f>
        <v>0</v>
      </c>
      <c r="BG549" s="158">
        <f>IF(N549="zákl. přenesená",J549,0)</f>
        <v>0</v>
      </c>
      <c r="BH549" s="158">
        <f>IF(N549="sníž. přenesená",J549,0)</f>
        <v>0</v>
      </c>
      <c r="BI549" s="158">
        <f>IF(N549="nulová",J549,0)</f>
        <v>0</v>
      </c>
      <c r="BJ549" s="13" t="s">
        <v>80</v>
      </c>
      <c r="BK549" s="158">
        <f>ROUND(I549*H549,2)</f>
        <v>0</v>
      </c>
      <c r="BL549" s="13" t="s">
        <v>348</v>
      </c>
      <c r="BM549" s="157" t="s">
        <v>1374</v>
      </c>
    </row>
    <row r="550" spans="2:65" s="1" customFormat="1" ht="67.2">
      <c r="B550" s="28"/>
      <c r="D550" s="159" t="s">
        <v>280</v>
      </c>
      <c r="F550" s="160" t="s">
        <v>1375</v>
      </c>
      <c r="I550" s="119"/>
      <c r="L550" s="28"/>
      <c r="M550" s="161"/>
      <c r="T550" s="52"/>
      <c r="AT550" s="13" t="s">
        <v>280</v>
      </c>
      <c r="AU550" s="13" t="s">
        <v>272</v>
      </c>
    </row>
    <row r="551" spans="2:65" s="1" customFormat="1" ht="37.799999999999997" customHeight="1">
      <c r="B551" s="28"/>
      <c r="C551" s="146" t="s">
        <v>1408</v>
      </c>
      <c r="D551" s="146" t="s">
        <v>274</v>
      </c>
      <c r="E551" s="147" t="s">
        <v>1377</v>
      </c>
      <c r="F551" s="148" t="s">
        <v>1378</v>
      </c>
      <c r="G551" s="149" t="s">
        <v>338</v>
      </c>
      <c r="H551" s="150">
        <v>1</v>
      </c>
      <c r="I551" s="151"/>
      <c r="J551" s="152">
        <f>ROUND(I551*H551,2)</f>
        <v>0</v>
      </c>
      <c r="K551" s="153"/>
      <c r="L551" s="28"/>
      <c r="M551" s="154" t="s">
        <v>1</v>
      </c>
      <c r="N551" s="115" t="s">
        <v>38</v>
      </c>
      <c r="P551" s="155">
        <f>O551*H551</f>
        <v>0</v>
      </c>
      <c r="Q551" s="155">
        <v>0</v>
      </c>
      <c r="R551" s="155">
        <f>Q551*H551</f>
        <v>0</v>
      </c>
      <c r="S551" s="155">
        <v>5.0000000000000002E-5</v>
      </c>
      <c r="T551" s="156">
        <f>S551*H551</f>
        <v>5.0000000000000002E-5</v>
      </c>
      <c r="AR551" s="157" t="s">
        <v>348</v>
      </c>
      <c r="AT551" s="157" t="s">
        <v>274</v>
      </c>
      <c r="AU551" s="157" t="s">
        <v>272</v>
      </c>
      <c r="AY551" s="13" t="s">
        <v>271</v>
      </c>
      <c r="BE551" s="158">
        <f>IF(N551="základní",J551,0)</f>
        <v>0</v>
      </c>
      <c r="BF551" s="158">
        <f>IF(N551="snížená",J551,0)</f>
        <v>0</v>
      </c>
      <c r="BG551" s="158">
        <f>IF(N551="zákl. přenesená",J551,0)</f>
        <v>0</v>
      </c>
      <c r="BH551" s="158">
        <f>IF(N551="sníž. přenesená",J551,0)</f>
        <v>0</v>
      </c>
      <c r="BI551" s="158">
        <f>IF(N551="nulová",J551,0)</f>
        <v>0</v>
      </c>
      <c r="BJ551" s="13" t="s">
        <v>80</v>
      </c>
      <c r="BK551" s="158">
        <f>ROUND(I551*H551,2)</f>
        <v>0</v>
      </c>
      <c r="BL551" s="13" t="s">
        <v>348</v>
      </c>
      <c r="BM551" s="157" t="s">
        <v>1379</v>
      </c>
    </row>
    <row r="552" spans="2:65" s="1" customFormat="1" ht="76.8">
      <c r="B552" s="28"/>
      <c r="D552" s="159" t="s">
        <v>280</v>
      </c>
      <c r="F552" s="160" t="s">
        <v>1380</v>
      </c>
      <c r="I552" s="119"/>
      <c r="L552" s="28"/>
      <c r="M552" s="161"/>
      <c r="T552" s="52"/>
      <c r="AT552" s="13" t="s">
        <v>280</v>
      </c>
      <c r="AU552" s="13" t="s">
        <v>272</v>
      </c>
    </row>
    <row r="553" spans="2:65" s="11" customFormat="1" ht="20.85" customHeight="1">
      <c r="B553" s="134"/>
      <c r="D553" s="135" t="s">
        <v>72</v>
      </c>
      <c r="E553" s="144" t="s">
        <v>1381</v>
      </c>
      <c r="F553" s="144" t="s">
        <v>1382</v>
      </c>
      <c r="I553" s="137"/>
      <c r="J553" s="145">
        <f>BK553</f>
        <v>0</v>
      </c>
      <c r="L553" s="134"/>
      <c r="M553" s="139"/>
      <c r="P553" s="140">
        <f>SUM(P554:P579)</f>
        <v>0</v>
      </c>
      <c r="R553" s="140">
        <f>SUM(R554:R579)</f>
        <v>4.64E-3</v>
      </c>
      <c r="T553" s="141">
        <f>SUM(T554:T579)</f>
        <v>0</v>
      </c>
      <c r="AR553" s="135" t="s">
        <v>82</v>
      </c>
      <c r="AT553" s="142" t="s">
        <v>72</v>
      </c>
      <c r="AU553" s="142" t="s">
        <v>82</v>
      </c>
      <c r="AY553" s="135" t="s">
        <v>271</v>
      </c>
      <c r="BK553" s="143">
        <f>SUM(BK554:BK579)</f>
        <v>0</v>
      </c>
    </row>
    <row r="554" spans="2:65" s="1" customFormat="1" ht="24.15" customHeight="1">
      <c r="B554" s="28"/>
      <c r="C554" s="146" t="s">
        <v>1410</v>
      </c>
      <c r="D554" s="146" t="s">
        <v>274</v>
      </c>
      <c r="E554" s="147" t="s">
        <v>1179</v>
      </c>
      <c r="F554" s="148" t="s">
        <v>1180</v>
      </c>
      <c r="G554" s="149" t="s">
        <v>338</v>
      </c>
      <c r="H554" s="150">
        <v>2</v>
      </c>
      <c r="I554" s="151"/>
      <c r="J554" s="152">
        <f>ROUND(I554*H554,2)</f>
        <v>0</v>
      </c>
      <c r="K554" s="153"/>
      <c r="L554" s="28"/>
      <c r="M554" s="154" t="s">
        <v>1</v>
      </c>
      <c r="N554" s="115" t="s">
        <v>38</v>
      </c>
      <c r="P554" s="155">
        <f>O554*H554</f>
        <v>0</v>
      </c>
      <c r="Q554" s="155">
        <v>0</v>
      </c>
      <c r="R554" s="155">
        <f>Q554*H554</f>
        <v>0</v>
      </c>
      <c r="S554" s="155">
        <v>0</v>
      </c>
      <c r="T554" s="156">
        <f>S554*H554</f>
        <v>0</v>
      </c>
      <c r="AR554" s="157" t="s">
        <v>348</v>
      </c>
      <c r="AT554" s="157" t="s">
        <v>274</v>
      </c>
      <c r="AU554" s="157" t="s">
        <v>272</v>
      </c>
      <c r="AY554" s="13" t="s">
        <v>271</v>
      </c>
      <c r="BE554" s="158">
        <f>IF(N554="základní",J554,0)</f>
        <v>0</v>
      </c>
      <c r="BF554" s="158">
        <f>IF(N554="snížená",J554,0)</f>
        <v>0</v>
      </c>
      <c r="BG554" s="158">
        <f>IF(N554="zákl. přenesená",J554,0)</f>
        <v>0</v>
      </c>
      <c r="BH554" s="158">
        <f>IF(N554="sníž. přenesená",J554,0)</f>
        <v>0</v>
      </c>
      <c r="BI554" s="158">
        <f>IF(N554="nulová",J554,0)</f>
        <v>0</v>
      </c>
      <c r="BJ554" s="13" t="s">
        <v>80</v>
      </c>
      <c r="BK554" s="158">
        <f>ROUND(I554*H554,2)</f>
        <v>0</v>
      </c>
      <c r="BL554" s="13" t="s">
        <v>348</v>
      </c>
      <c r="BM554" s="157" t="s">
        <v>1384</v>
      </c>
    </row>
    <row r="555" spans="2:65" s="1" customFormat="1" ht="19.2">
      <c r="B555" s="28"/>
      <c r="D555" s="159" t="s">
        <v>280</v>
      </c>
      <c r="F555" s="160" t="s">
        <v>1180</v>
      </c>
      <c r="I555" s="119"/>
      <c r="L555" s="28"/>
      <c r="M555" s="161"/>
      <c r="T555" s="52"/>
      <c r="AT555" s="13" t="s">
        <v>280</v>
      </c>
      <c r="AU555" s="13" t="s">
        <v>272</v>
      </c>
    </row>
    <row r="556" spans="2:65" s="1" customFormat="1" ht="24.15" customHeight="1">
      <c r="B556" s="28"/>
      <c r="C556" s="162" t="s">
        <v>1414</v>
      </c>
      <c r="D556" s="162" t="s">
        <v>335</v>
      </c>
      <c r="E556" s="163" t="s">
        <v>1386</v>
      </c>
      <c r="F556" s="164" t="s">
        <v>1387</v>
      </c>
      <c r="G556" s="165" t="s">
        <v>338</v>
      </c>
      <c r="H556" s="166">
        <v>2</v>
      </c>
      <c r="I556" s="167"/>
      <c r="J556" s="168">
        <f>ROUND(I556*H556,2)</f>
        <v>0</v>
      </c>
      <c r="K556" s="169"/>
      <c r="L556" s="170"/>
      <c r="M556" s="171" t="s">
        <v>1</v>
      </c>
      <c r="N556" s="172" t="s">
        <v>38</v>
      </c>
      <c r="P556" s="155">
        <f>O556*H556</f>
        <v>0</v>
      </c>
      <c r="Q556" s="155">
        <v>0</v>
      </c>
      <c r="R556" s="155">
        <f>Q556*H556</f>
        <v>0</v>
      </c>
      <c r="S556" s="155">
        <v>0</v>
      </c>
      <c r="T556" s="156">
        <f>S556*H556</f>
        <v>0</v>
      </c>
      <c r="AR556" s="157" t="s">
        <v>373</v>
      </c>
      <c r="AT556" s="157" t="s">
        <v>335</v>
      </c>
      <c r="AU556" s="157" t="s">
        <v>272</v>
      </c>
      <c r="AY556" s="13" t="s">
        <v>271</v>
      </c>
      <c r="BE556" s="158">
        <f>IF(N556="základní",J556,0)</f>
        <v>0</v>
      </c>
      <c r="BF556" s="158">
        <f>IF(N556="snížená",J556,0)</f>
        <v>0</v>
      </c>
      <c r="BG556" s="158">
        <f>IF(N556="zákl. přenesená",J556,0)</f>
        <v>0</v>
      </c>
      <c r="BH556" s="158">
        <f>IF(N556="sníž. přenesená",J556,0)</f>
        <v>0</v>
      </c>
      <c r="BI556" s="158">
        <f>IF(N556="nulová",J556,0)</f>
        <v>0</v>
      </c>
      <c r="BJ556" s="13" t="s">
        <v>80</v>
      </c>
      <c r="BK556" s="158">
        <f>ROUND(I556*H556,2)</f>
        <v>0</v>
      </c>
      <c r="BL556" s="13" t="s">
        <v>348</v>
      </c>
      <c r="BM556" s="157" t="s">
        <v>1388</v>
      </c>
    </row>
    <row r="557" spans="2:65" s="1" customFormat="1" ht="19.2">
      <c r="B557" s="28"/>
      <c r="D557" s="159" t="s">
        <v>280</v>
      </c>
      <c r="F557" s="160" t="s">
        <v>1387</v>
      </c>
      <c r="I557" s="119"/>
      <c r="L557" s="28"/>
      <c r="M557" s="161"/>
      <c r="T557" s="52"/>
      <c r="AT557" s="13" t="s">
        <v>280</v>
      </c>
      <c r="AU557" s="13" t="s">
        <v>272</v>
      </c>
    </row>
    <row r="558" spans="2:65" s="1" customFormat="1" ht="37.799999999999997" customHeight="1">
      <c r="B558" s="28"/>
      <c r="C558" s="146" t="s">
        <v>1416</v>
      </c>
      <c r="D558" s="146" t="s">
        <v>274</v>
      </c>
      <c r="E558" s="147" t="s">
        <v>1390</v>
      </c>
      <c r="F558" s="148" t="s">
        <v>1391</v>
      </c>
      <c r="G558" s="149" t="s">
        <v>338</v>
      </c>
      <c r="H558" s="150">
        <v>1</v>
      </c>
      <c r="I558" s="151"/>
      <c r="J558" s="152">
        <f>ROUND(I558*H558,2)</f>
        <v>0</v>
      </c>
      <c r="K558" s="153"/>
      <c r="L558" s="28"/>
      <c r="M558" s="154" t="s">
        <v>1</v>
      </c>
      <c r="N558" s="115" t="s">
        <v>38</v>
      </c>
      <c r="P558" s="155">
        <f>O558*H558</f>
        <v>0</v>
      </c>
      <c r="Q558" s="155">
        <v>0</v>
      </c>
      <c r="R558" s="155">
        <f>Q558*H558</f>
        <v>0</v>
      </c>
      <c r="S558" s="155">
        <v>0</v>
      </c>
      <c r="T558" s="156">
        <f>S558*H558</f>
        <v>0</v>
      </c>
      <c r="AR558" s="157" t="s">
        <v>348</v>
      </c>
      <c r="AT558" s="157" t="s">
        <v>274</v>
      </c>
      <c r="AU558" s="157" t="s">
        <v>272</v>
      </c>
      <c r="AY558" s="13" t="s">
        <v>271</v>
      </c>
      <c r="BE558" s="158">
        <f>IF(N558="základní",J558,0)</f>
        <v>0</v>
      </c>
      <c r="BF558" s="158">
        <f>IF(N558="snížená",J558,0)</f>
        <v>0</v>
      </c>
      <c r="BG558" s="158">
        <f>IF(N558="zákl. přenesená",J558,0)</f>
        <v>0</v>
      </c>
      <c r="BH558" s="158">
        <f>IF(N558="sníž. přenesená",J558,0)</f>
        <v>0</v>
      </c>
      <c r="BI558" s="158">
        <f>IF(N558="nulová",J558,0)</f>
        <v>0</v>
      </c>
      <c r="BJ558" s="13" t="s">
        <v>80</v>
      </c>
      <c r="BK558" s="158">
        <f>ROUND(I558*H558,2)</f>
        <v>0</v>
      </c>
      <c r="BL558" s="13" t="s">
        <v>348</v>
      </c>
      <c r="BM558" s="157" t="s">
        <v>1392</v>
      </c>
    </row>
    <row r="559" spans="2:65" s="1" customFormat="1" ht="28.8">
      <c r="B559" s="28"/>
      <c r="D559" s="159" t="s">
        <v>280</v>
      </c>
      <c r="F559" s="160" t="s">
        <v>1391</v>
      </c>
      <c r="I559" s="119"/>
      <c r="L559" s="28"/>
      <c r="M559" s="161"/>
      <c r="T559" s="52"/>
      <c r="AT559" s="13" t="s">
        <v>280</v>
      </c>
      <c r="AU559" s="13" t="s">
        <v>272</v>
      </c>
    </row>
    <row r="560" spans="2:65" s="1" customFormat="1" ht="24.15" customHeight="1">
      <c r="B560" s="28"/>
      <c r="C560" s="162" t="s">
        <v>1418</v>
      </c>
      <c r="D560" s="162" t="s">
        <v>335</v>
      </c>
      <c r="E560" s="163" t="s">
        <v>1394</v>
      </c>
      <c r="F560" s="164" t="s">
        <v>1395</v>
      </c>
      <c r="G560" s="165" t="s">
        <v>338</v>
      </c>
      <c r="H560" s="166">
        <v>1</v>
      </c>
      <c r="I560" s="167"/>
      <c r="J560" s="168">
        <f>ROUND(I560*H560,2)</f>
        <v>0</v>
      </c>
      <c r="K560" s="169"/>
      <c r="L560" s="170"/>
      <c r="M560" s="171" t="s">
        <v>1</v>
      </c>
      <c r="N560" s="172" t="s">
        <v>38</v>
      </c>
      <c r="P560" s="155">
        <f>O560*H560</f>
        <v>0</v>
      </c>
      <c r="Q560" s="155">
        <v>1E-4</v>
      </c>
      <c r="R560" s="155">
        <f>Q560*H560</f>
        <v>1E-4</v>
      </c>
      <c r="S560" s="155">
        <v>0</v>
      </c>
      <c r="T560" s="156">
        <f>S560*H560</f>
        <v>0</v>
      </c>
      <c r="AR560" s="157" t="s">
        <v>373</v>
      </c>
      <c r="AT560" s="157" t="s">
        <v>335</v>
      </c>
      <c r="AU560" s="157" t="s">
        <v>272</v>
      </c>
      <c r="AY560" s="13" t="s">
        <v>271</v>
      </c>
      <c r="BE560" s="158">
        <f>IF(N560="základní",J560,0)</f>
        <v>0</v>
      </c>
      <c r="BF560" s="158">
        <f>IF(N560="snížená",J560,0)</f>
        <v>0</v>
      </c>
      <c r="BG560" s="158">
        <f>IF(N560="zákl. přenesená",J560,0)</f>
        <v>0</v>
      </c>
      <c r="BH560" s="158">
        <f>IF(N560="sníž. přenesená",J560,0)</f>
        <v>0</v>
      </c>
      <c r="BI560" s="158">
        <f>IF(N560="nulová",J560,0)</f>
        <v>0</v>
      </c>
      <c r="BJ560" s="13" t="s">
        <v>80</v>
      </c>
      <c r="BK560" s="158">
        <f>ROUND(I560*H560,2)</f>
        <v>0</v>
      </c>
      <c r="BL560" s="13" t="s">
        <v>348</v>
      </c>
      <c r="BM560" s="157" t="s">
        <v>1396</v>
      </c>
    </row>
    <row r="561" spans="2:65" s="1" customFormat="1" ht="19.2">
      <c r="B561" s="28"/>
      <c r="D561" s="159" t="s">
        <v>280</v>
      </c>
      <c r="F561" s="160" t="s">
        <v>1395</v>
      </c>
      <c r="I561" s="119"/>
      <c r="L561" s="28"/>
      <c r="M561" s="161"/>
      <c r="T561" s="52"/>
      <c r="AT561" s="13" t="s">
        <v>280</v>
      </c>
      <c r="AU561" s="13" t="s">
        <v>272</v>
      </c>
    </row>
    <row r="562" spans="2:65" s="1" customFormat="1" ht="24.15" customHeight="1">
      <c r="B562" s="28"/>
      <c r="C562" s="146" t="s">
        <v>1420</v>
      </c>
      <c r="D562" s="146" t="s">
        <v>274</v>
      </c>
      <c r="E562" s="147" t="s">
        <v>1398</v>
      </c>
      <c r="F562" s="148" t="s">
        <v>1399</v>
      </c>
      <c r="G562" s="149" t="s">
        <v>969</v>
      </c>
      <c r="H562" s="150">
        <v>1</v>
      </c>
      <c r="I562" s="151"/>
      <c r="J562" s="152">
        <f>ROUND(I562*H562,2)</f>
        <v>0</v>
      </c>
      <c r="K562" s="153"/>
      <c r="L562" s="28"/>
      <c r="M562" s="154" t="s">
        <v>1</v>
      </c>
      <c r="N562" s="115" t="s">
        <v>38</v>
      </c>
      <c r="P562" s="155">
        <f>O562*H562</f>
        <v>0</v>
      </c>
      <c r="Q562" s="155">
        <v>0</v>
      </c>
      <c r="R562" s="155">
        <f>Q562*H562</f>
        <v>0</v>
      </c>
      <c r="S562" s="155">
        <v>0</v>
      </c>
      <c r="T562" s="156">
        <f>S562*H562</f>
        <v>0</v>
      </c>
      <c r="AR562" s="157" t="s">
        <v>348</v>
      </c>
      <c r="AT562" s="157" t="s">
        <v>274</v>
      </c>
      <c r="AU562" s="157" t="s">
        <v>272</v>
      </c>
      <c r="AY562" s="13" t="s">
        <v>271</v>
      </c>
      <c r="BE562" s="158">
        <f>IF(N562="základní",J562,0)</f>
        <v>0</v>
      </c>
      <c r="BF562" s="158">
        <f>IF(N562="snížená",J562,0)</f>
        <v>0</v>
      </c>
      <c r="BG562" s="158">
        <f>IF(N562="zákl. přenesená",J562,0)</f>
        <v>0</v>
      </c>
      <c r="BH562" s="158">
        <f>IF(N562="sníž. přenesená",J562,0)</f>
        <v>0</v>
      </c>
      <c r="BI562" s="158">
        <f>IF(N562="nulová",J562,0)</f>
        <v>0</v>
      </c>
      <c r="BJ562" s="13" t="s">
        <v>80</v>
      </c>
      <c r="BK562" s="158">
        <f>ROUND(I562*H562,2)</f>
        <v>0</v>
      </c>
      <c r="BL562" s="13" t="s">
        <v>348</v>
      </c>
      <c r="BM562" s="157" t="s">
        <v>1400</v>
      </c>
    </row>
    <row r="563" spans="2:65" s="1" customFormat="1" ht="19.2">
      <c r="B563" s="28"/>
      <c r="D563" s="159" t="s">
        <v>280</v>
      </c>
      <c r="F563" s="160" t="s">
        <v>1399</v>
      </c>
      <c r="I563" s="119"/>
      <c r="L563" s="28"/>
      <c r="M563" s="161"/>
      <c r="T563" s="52"/>
      <c r="AT563" s="13" t="s">
        <v>280</v>
      </c>
      <c r="AU563" s="13" t="s">
        <v>272</v>
      </c>
    </row>
    <row r="564" spans="2:65" s="1" customFormat="1" ht="24.15" customHeight="1">
      <c r="B564" s="28"/>
      <c r="C564" s="146" t="s">
        <v>1423</v>
      </c>
      <c r="D564" s="146" t="s">
        <v>274</v>
      </c>
      <c r="E564" s="147" t="s">
        <v>1207</v>
      </c>
      <c r="F564" s="148" t="s">
        <v>1208</v>
      </c>
      <c r="G564" s="149" t="s">
        <v>338</v>
      </c>
      <c r="H564" s="150">
        <v>2</v>
      </c>
      <c r="I564" s="151"/>
      <c r="J564" s="152">
        <f>ROUND(I564*H564,2)</f>
        <v>0</v>
      </c>
      <c r="K564" s="153"/>
      <c r="L564" s="28"/>
      <c r="M564" s="154" t="s">
        <v>1</v>
      </c>
      <c r="N564" s="115" t="s">
        <v>38</v>
      </c>
      <c r="P564" s="155">
        <f>O564*H564</f>
        <v>0</v>
      </c>
      <c r="Q564" s="155">
        <v>0</v>
      </c>
      <c r="R564" s="155">
        <f>Q564*H564</f>
        <v>0</v>
      </c>
      <c r="S564" s="155">
        <v>0</v>
      </c>
      <c r="T564" s="156">
        <f>S564*H564</f>
        <v>0</v>
      </c>
      <c r="AR564" s="157" t="s">
        <v>348</v>
      </c>
      <c r="AT564" s="157" t="s">
        <v>274</v>
      </c>
      <c r="AU564" s="157" t="s">
        <v>272</v>
      </c>
      <c r="AY564" s="13" t="s">
        <v>271</v>
      </c>
      <c r="BE564" s="158">
        <f>IF(N564="základní",J564,0)</f>
        <v>0</v>
      </c>
      <c r="BF564" s="158">
        <f>IF(N564="snížená",J564,0)</f>
        <v>0</v>
      </c>
      <c r="BG564" s="158">
        <f>IF(N564="zákl. přenesená",J564,0)</f>
        <v>0</v>
      </c>
      <c r="BH564" s="158">
        <f>IF(N564="sníž. přenesená",J564,0)</f>
        <v>0</v>
      </c>
      <c r="BI564" s="158">
        <f>IF(N564="nulová",J564,0)</f>
        <v>0</v>
      </c>
      <c r="BJ564" s="13" t="s">
        <v>80</v>
      </c>
      <c r="BK564" s="158">
        <f>ROUND(I564*H564,2)</f>
        <v>0</v>
      </c>
      <c r="BL564" s="13" t="s">
        <v>348</v>
      </c>
      <c r="BM564" s="157" t="s">
        <v>1402</v>
      </c>
    </row>
    <row r="565" spans="2:65" s="1" customFormat="1" ht="19.2">
      <c r="B565" s="28"/>
      <c r="D565" s="159" t="s">
        <v>280</v>
      </c>
      <c r="F565" s="160" t="s">
        <v>1210</v>
      </c>
      <c r="I565" s="119"/>
      <c r="L565" s="28"/>
      <c r="M565" s="161"/>
      <c r="T565" s="52"/>
      <c r="AT565" s="13" t="s">
        <v>280</v>
      </c>
      <c r="AU565" s="13" t="s">
        <v>272</v>
      </c>
    </row>
    <row r="566" spans="2:65" s="1" customFormat="1" ht="24.15" customHeight="1">
      <c r="B566" s="28"/>
      <c r="C566" s="146" t="s">
        <v>1428</v>
      </c>
      <c r="D566" s="146" t="s">
        <v>274</v>
      </c>
      <c r="E566" s="147" t="s">
        <v>1404</v>
      </c>
      <c r="F566" s="148" t="s">
        <v>1405</v>
      </c>
      <c r="G566" s="149" t="s">
        <v>412</v>
      </c>
      <c r="H566" s="150">
        <v>30</v>
      </c>
      <c r="I566" s="151"/>
      <c r="J566" s="152">
        <f>ROUND(I566*H566,2)</f>
        <v>0</v>
      </c>
      <c r="K566" s="153"/>
      <c r="L566" s="28"/>
      <c r="M566" s="154" t="s">
        <v>1</v>
      </c>
      <c r="N566" s="115" t="s">
        <v>38</v>
      </c>
      <c r="P566" s="155">
        <f>O566*H566</f>
        <v>0</v>
      </c>
      <c r="Q566" s="155">
        <v>0</v>
      </c>
      <c r="R566" s="155">
        <f>Q566*H566</f>
        <v>0</v>
      </c>
      <c r="S566" s="155">
        <v>0</v>
      </c>
      <c r="T566" s="156">
        <f>S566*H566</f>
        <v>0</v>
      </c>
      <c r="AR566" s="157" t="s">
        <v>348</v>
      </c>
      <c r="AT566" s="157" t="s">
        <v>274</v>
      </c>
      <c r="AU566" s="157" t="s">
        <v>272</v>
      </c>
      <c r="AY566" s="13" t="s">
        <v>271</v>
      </c>
      <c r="BE566" s="158">
        <f>IF(N566="základní",J566,0)</f>
        <v>0</v>
      </c>
      <c r="BF566" s="158">
        <f>IF(N566="snížená",J566,0)</f>
        <v>0</v>
      </c>
      <c r="BG566" s="158">
        <f>IF(N566="zákl. přenesená",J566,0)</f>
        <v>0</v>
      </c>
      <c r="BH566" s="158">
        <f>IF(N566="sníž. přenesená",J566,0)</f>
        <v>0</v>
      </c>
      <c r="BI566" s="158">
        <f>IF(N566="nulová",J566,0)</f>
        <v>0</v>
      </c>
      <c r="BJ566" s="13" t="s">
        <v>80</v>
      </c>
      <c r="BK566" s="158">
        <f>ROUND(I566*H566,2)</f>
        <v>0</v>
      </c>
      <c r="BL566" s="13" t="s">
        <v>348</v>
      </c>
      <c r="BM566" s="157" t="s">
        <v>1406</v>
      </c>
    </row>
    <row r="567" spans="2:65" s="1" customFormat="1" ht="19.2">
      <c r="B567" s="28"/>
      <c r="D567" s="159" t="s">
        <v>280</v>
      </c>
      <c r="F567" s="160" t="s">
        <v>1407</v>
      </c>
      <c r="I567" s="119"/>
      <c r="L567" s="28"/>
      <c r="M567" s="161"/>
      <c r="T567" s="52"/>
      <c r="AT567" s="13" t="s">
        <v>280</v>
      </c>
      <c r="AU567" s="13" t="s">
        <v>272</v>
      </c>
    </row>
    <row r="568" spans="2:65" s="1" customFormat="1" ht="24.15" customHeight="1">
      <c r="B568" s="28"/>
      <c r="C568" s="162" t="s">
        <v>1432</v>
      </c>
      <c r="D568" s="162" t="s">
        <v>335</v>
      </c>
      <c r="E568" s="163" t="s">
        <v>927</v>
      </c>
      <c r="F568" s="164" t="s">
        <v>928</v>
      </c>
      <c r="G568" s="165" t="s">
        <v>412</v>
      </c>
      <c r="H568" s="166">
        <v>10</v>
      </c>
      <c r="I568" s="167"/>
      <c r="J568" s="168">
        <f>ROUND(I568*H568,2)</f>
        <v>0</v>
      </c>
      <c r="K568" s="169"/>
      <c r="L568" s="170"/>
      <c r="M568" s="171" t="s">
        <v>1</v>
      </c>
      <c r="N568" s="172" t="s">
        <v>38</v>
      </c>
      <c r="P568" s="155">
        <f>O568*H568</f>
        <v>0</v>
      </c>
      <c r="Q568" s="155">
        <v>6.9999999999999994E-5</v>
      </c>
      <c r="R568" s="155">
        <f>Q568*H568</f>
        <v>6.9999999999999988E-4</v>
      </c>
      <c r="S568" s="155">
        <v>0</v>
      </c>
      <c r="T568" s="156">
        <f>S568*H568</f>
        <v>0</v>
      </c>
      <c r="AR568" s="157" t="s">
        <v>373</v>
      </c>
      <c r="AT568" s="157" t="s">
        <v>335</v>
      </c>
      <c r="AU568" s="157" t="s">
        <v>272</v>
      </c>
      <c r="AY568" s="13" t="s">
        <v>271</v>
      </c>
      <c r="BE568" s="158">
        <f>IF(N568="základní",J568,0)</f>
        <v>0</v>
      </c>
      <c r="BF568" s="158">
        <f>IF(N568="snížená",J568,0)</f>
        <v>0</v>
      </c>
      <c r="BG568" s="158">
        <f>IF(N568="zákl. přenesená",J568,0)</f>
        <v>0</v>
      </c>
      <c r="BH568" s="158">
        <f>IF(N568="sníž. přenesená",J568,0)</f>
        <v>0</v>
      </c>
      <c r="BI568" s="158">
        <f>IF(N568="nulová",J568,0)</f>
        <v>0</v>
      </c>
      <c r="BJ568" s="13" t="s">
        <v>80</v>
      </c>
      <c r="BK568" s="158">
        <f>ROUND(I568*H568,2)</f>
        <v>0</v>
      </c>
      <c r="BL568" s="13" t="s">
        <v>348</v>
      </c>
      <c r="BM568" s="157" t="s">
        <v>1409</v>
      </c>
    </row>
    <row r="569" spans="2:65" s="1" customFormat="1" ht="10.199999999999999">
      <c r="B569" s="28"/>
      <c r="D569" s="159" t="s">
        <v>280</v>
      </c>
      <c r="F569" s="160" t="s">
        <v>928</v>
      </c>
      <c r="I569" s="119"/>
      <c r="L569" s="28"/>
      <c r="M569" s="161"/>
      <c r="T569" s="52"/>
      <c r="AT569" s="13" t="s">
        <v>280</v>
      </c>
      <c r="AU569" s="13" t="s">
        <v>272</v>
      </c>
    </row>
    <row r="570" spans="2:65" s="1" customFormat="1" ht="24.15" customHeight="1">
      <c r="B570" s="28"/>
      <c r="C570" s="162" t="s">
        <v>1437</v>
      </c>
      <c r="D570" s="162" t="s">
        <v>335</v>
      </c>
      <c r="E570" s="163" t="s">
        <v>1411</v>
      </c>
      <c r="F570" s="164" t="s">
        <v>1412</v>
      </c>
      <c r="G570" s="165" t="s">
        <v>412</v>
      </c>
      <c r="H570" s="166">
        <v>20</v>
      </c>
      <c r="I570" s="167"/>
      <c r="J570" s="168">
        <f>ROUND(I570*H570,2)</f>
        <v>0</v>
      </c>
      <c r="K570" s="169"/>
      <c r="L570" s="170"/>
      <c r="M570" s="171" t="s">
        <v>1</v>
      </c>
      <c r="N570" s="172" t="s">
        <v>38</v>
      </c>
      <c r="P570" s="155">
        <f>O570*H570</f>
        <v>0</v>
      </c>
      <c r="Q570" s="155">
        <v>6.9999999999999994E-5</v>
      </c>
      <c r="R570" s="155">
        <f>Q570*H570</f>
        <v>1.3999999999999998E-3</v>
      </c>
      <c r="S570" s="155">
        <v>0</v>
      </c>
      <c r="T570" s="156">
        <f>S570*H570</f>
        <v>0</v>
      </c>
      <c r="AR570" s="157" t="s">
        <v>373</v>
      </c>
      <c r="AT570" s="157" t="s">
        <v>335</v>
      </c>
      <c r="AU570" s="157" t="s">
        <v>272</v>
      </c>
      <c r="AY570" s="13" t="s">
        <v>271</v>
      </c>
      <c r="BE570" s="158">
        <f>IF(N570="základní",J570,0)</f>
        <v>0</v>
      </c>
      <c r="BF570" s="158">
        <f>IF(N570="snížená",J570,0)</f>
        <v>0</v>
      </c>
      <c r="BG570" s="158">
        <f>IF(N570="zákl. přenesená",J570,0)</f>
        <v>0</v>
      </c>
      <c r="BH570" s="158">
        <f>IF(N570="sníž. přenesená",J570,0)</f>
        <v>0</v>
      </c>
      <c r="BI570" s="158">
        <f>IF(N570="nulová",J570,0)</f>
        <v>0</v>
      </c>
      <c r="BJ570" s="13" t="s">
        <v>80</v>
      </c>
      <c r="BK570" s="158">
        <f>ROUND(I570*H570,2)</f>
        <v>0</v>
      </c>
      <c r="BL570" s="13" t="s">
        <v>348</v>
      </c>
      <c r="BM570" s="157" t="s">
        <v>1413</v>
      </c>
    </row>
    <row r="571" spans="2:65" s="1" customFormat="1" ht="10.199999999999999">
      <c r="B571" s="28"/>
      <c r="D571" s="159" t="s">
        <v>280</v>
      </c>
      <c r="F571" s="160" t="s">
        <v>1412</v>
      </c>
      <c r="I571" s="119"/>
      <c r="L571" s="28"/>
      <c r="M571" s="161"/>
      <c r="T571" s="52"/>
      <c r="AT571" s="13" t="s">
        <v>280</v>
      </c>
      <c r="AU571" s="13" t="s">
        <v>272</v>
      </c>
    </row>
    <row r="572" spans="2:65" s="1" customFormat="1" ht="21.75" customHeight="1">
      <c r="B572" s="28"/>
      <c r="C572" s="146" t="s">
        <v>1442</v>
      </c>
      <c r="D572" s="146" t="s">
        <v>274</v>
      </c>
      <c r="E572" s="147" t="s">
        <v>1242</v>
      </c>
      <c r="F572" s="148" t="s">
        <v>1243</v>
      </c>
      <c r="G572" s="149" t="s">
        <v>338</v>
      </c>
      <c r="H572" s="150">
        <v>20</v>
      </c>
      <c r="I572" s="151"/>
      <c r="J572" s="152">
        <f>ROUND(I572*H572,2)</f>
        <v>0</v>
      </c>
      <c r="K572" s="153"/>
      <c r="L572" s="28"/>
      <c r="M572" s="154" t="s">
        <v>1</v>
      </c>
      <c r="N572" s="115" t="s">
        <v>38</v>
      </c>
      <c r="P572" s="155">
        <f>O572*H572</f>
        <v>0</v>
      </c>
      <c r="Q572" s="155">
        <v>0</v>
      </c>
      <c r="R572" s="155">
        <f>Q572*H572</f>
        <v>0</v>
      </c>
      <c r="S572" s="155">
        <v>0</v>
      </c>
      <c r="T572" s="156">
        <f>S572*H572</f>
        <v>0</v>
      </c>
      <c r="AR572" s="157" t="s">
        <v>348</v>
      </c>
      <c r="AT572" s="157" t="s">
        <v>274</v>
      </c>
      <c r="AU572" s="157" t="s">
        <v>272</v>
      </c>
      <c r="AY572" s="13" t="s">
        <v>271</v>
      </c>
      <c r="BE572" s="158">
        <f>IF(N572="základní",J572,0)</f>
        <v>0</v>
      </c>
      <c r="BF572" s="158">
        <f>IF(N572="snížená",J572,0)</f>
        <v>0</v>
      </c>
      <c r="BG572" s="158">
        <f>IF(N572="zákl. přenesená",J572,0)</f>
        <v>0</v>
      </c>
      <c r="BH572" s="158">
        <f>IF(N572="sníž. přenesená",J572,0)</f>
        <v>0</v>
      </c>
      <c r="BI572" s="158">
        <f>IF(N572="nulová",J572,0)</f>
        <v>0</v>
      </c>
      <c r="BJ572" s="13" t="s">
        <v>80</v>
      </c>
      <c r="BK572" s="158">
        <f>ROUND(I572*H572,2)</f>
        <v>0</v>
      </c>
      <c r="BL572" s="13" t="s">
        <v>348</v>
      </c>
      <c r="BM572" s="157" t="s">
        <v>1415</v>
      </c>
    </row>
    <row r="573" spans="2:65" s="1" customFormat="1" ht="10.199999999999999">
      <c r="B573" s="28"/>
      <c r="D573" s="159" t="s">
        <v>280</v>
      </c>
      <c r="F573" s="160" t="s">
        <v>1245</v>
      </c>
      <c r="I573" s="119"/>
      <c r="L573" s="28"/>
      <c r="M573" s="161"/>
      <c r="T573" s="52"/>
      <c r="AT573" s="13" t="s">
        <v>280</v>
      </c>
      <c r="AU573" s="13" t="s">
        <v>272</v>
      </c>
    </row>
    <row r="574" spans="2:65" s="1" customFormat="1" ht="16.5" customHeight="1">
      <c r="B574" s="28"/>
      <c r="C574" s="162" t="s">
        <v>1447</v>
      </c>
      <c r="D574" s="162" t="s">
        <v>335</v>
      </c>
      <c r="E574" s="163" t="s">
        <v>958</v>
      </c>
      <c r="F574" s="164" t="s">
        <v>959</v>
      </c>
      <c r="G574" s="165" t="s">
        <v>338</v>
      </c>
      <c r="H574" s="166">
        <v>20</v>
      </c>
      <c r="I574" s="167"/>
      <c r="J574" s="168">
        <f>ROUND(I574*H574,2)</f>
        <v>0</v>
      </c>
      <c r="K574" s="169"/>
      <c r="L574" s="170"/>
      <c r="M574" s="171" t="s">
        <v>1</v>
      </c>
      <c r="N574" s="172" t="s">
        <v>38</v>
      </c>
      <c r="P574" s="155">
        <f>O574*H574</f>
        <v>0</v>
      </c>
      <c r="Q574" s="155">
        <v>9.0000000000000006E-5</v>
      </c>
      <c r="R574" s="155">
        <f>Q574*H574</f>
        <v>1.8000000000000002E-3</v>
      </c>
      <c r="S574" s="155">
        <v>0</v>
      </c>
      <c r="T574" s="156">
        <f>S574*H574</f>
        <v>0</v>
      </c>
      <c r="AR574" s="157" t="s">
        <v>373</v>
      </c>
      <c r="AT574" s="157" t="s">
        <v>335</v>
      </c>
      <c r="AU574" s="157" t="s">
        <v>272</v>
      </c>
      <c r="AY574" s="13" t="s">
        <v>271</v>
      </c>
      <c r="BE574" s="158">
        <f>IF(N574="základní",J574,0)</f>
        <v>0</v>
      </c>
      <c r="BF574" s="158">
        <f>IF(N574="snížená",J574,0)</f>
        <v>0</v>
      </c>
      <c r="BG574" s="158">
        <f>IF(N574="zákl. přenesená",J574,0)</f>
        <v>0</v>
      </c>
      <c r="BH574" s="158">
        <f>IF(N574="sníž. přenesená",J574,0)</f>
        <v>0</v>
      </c>
      <c r="BI574" s="158">
        <f>IF(N574="nulová",J574,0)</f>
        <v>0</v>
      </c>
      <c r="BJ574" s="13" t="s">
        <v>80</v>
      </c>
      <c r="BK574" s="158">
        <f>ROUND(I574*H574,2)</f>
        <v>0</v>
      </c>
      <c r="BL574" s="13" t="s">
        <v>348</v>
      </c>
      <c r="BM574" s="157" t="s">
        <v>1417</v>
      </c>
    </row>
    <row r="575" spans="2:65" s="1" customFormat="1" ht="10.199999999999999">
      <c r="B575" s="28"/>
      <c r="D575" s="159" t="s">
        <v>280</v>
      </c>
      <c r="F575" s="160" t="s">
        <v>959</v>
      </c>
      <c r="I575" s="119"/>
      <c r="L575" s="28"/>
      <c r="M575" s="161"/>
      <c r="T575" s="52"/>
      <c r="AT575" s="13" t="s">
        <v>280</v>
      </c>
      <c r="AU575" s="13" t="s">
        <v>272</v>
      </c>
    </row>
    <row r="576" spans="2:65" s="1" customFormat="1" ht="55.5" customHeight="1">
      <c r="B576" s="28"/>
      <c r="C576" s="146" t="s">
        <v>1451</v>
      </c>
      <c r="D576" s="146" t="s">
        <v>274</v>
      </c>
      <c r="E576" s="147" t="s">
        <v>1056</v>
      </c>
      <c r="F576" s="148" t="s">
        <v>1057</v>
      </c>
      <c r="G576" s="149" t="s">
        <v>338</v>
      </c>
      <c r="H576" s="150">
        <v>1</v>
      </c>
      <c r="I576" s="151"/>
      <c r="J576" s="152">
        <f>ROUND(I576*H576,2)</f>
        <v>0</v>
      </c>
      <c r="K576" s="153"/>
      <c r="L576" s="28"/>
      <c r="M576" s="154" t="s">
        <v>1</v>
      </c>
      <c r="N576" s="115" t="s">
        <v>38</v>
      </c>
      <c r="P576" s="155">
        <f>O576*H576</f>
        <v>0</v>
      </c>
      <c r="Q576" s="155">
        <v>6.4000000000000005E-4</v>
      </c>
      <c r="R576" s="155">
        <f>Q576*H576</f>
        <v>6.4000000000000005E-4</v>
      </c>
      <c r="S576" s="155">
        <v>0</v>
      </c>
      <c r="T576" s="156">
        <f>S576*H576</f>
        <v>0</v>
      </c>
      <c r="AR576" s="157" t="s">
        <v>348</v>
      </c>
      <c r="AT576" s="157" t="s">
        <v>274</v>
      </c>
      <c r="AU576" s="157" t="s">
        <v>272</v>
      </c>
      <c r="AY576" s="13" t="s">
        <v>271</v>
      </c>
      <c r="BE576" s="158">
        <f>IF(N576="základní",J576,0)</f>
        <v>0</v>
      </c>
      <c r="BF576" s="158">
        <f>IF(N576="snížená",J576,0)</f>
        <v>0</v>
      </c>
      <c r="BG576" s="158">
        <f>IF(N576="zákl. přenesená",J576,0)</f>
        <v>0</v>
      </c>
      <c r="BH576" s="158">
        <f>IF(N576="sníž. přenesená",J576,0)</f>
        <v>0</v>
      </c>
      <c r="BI576" s="158">
        <f>IF(N576="nulová",J576,0)</f>
        <v>0</v>
      </c>
      <c r="BJ576" s="13" t="s">
        <v>80</v>
      </c>
      <c r="BK576" s="158">
        <f>ROUND(I576*H576,2)</f>
        <v>0</v>
      </c>
      <c r="BL576" s="13" t="s">
        <v>348</v>
      </c>
      <c r="BM576" s="157" t="s">
        <v>1419</v>
      </c>
    </row>
    <row r="577" spans="2:65" s="1" customFormat="1" ht="38.4">
      <c r="B577" s="28"/>
      <c r="D577" s="159" t="s">
        <v>280</v>
      </c>
      <c r="F577" s="160" t="s">
        <v>1057</v>
      </c>
      <c r="I577" s="119"/>
      <c r="L577" s="28"/>
      <c r="M577" s="161"/>
      <c r="T577" s="52"/>
      <c r="AT577" s="13" t="s">
        <v>280</v>
      </c>
      <c r="AU577" s="13" t="s">
        <v>272</v>
      </c>
    </row>
    <row r="578" spans="2:65" s="1" customFormat="1" ht="37.799999999999997" customHeight="1">
      <c r="B578" s="28"/>
      <c r="C578" s="162" t="s">
        <v>1455</v>
      </c>
      <c r="D578" s="162" t="s">
        <v>335</v>
      </c>
      <c r="E578" s="163" t="s">
        <v>1060</v>
      </c>
      <c r="F578" s="164" t="s">
        <v>1061</v>
      </c>
      <c r="G578" s="165" t="s">
        <v>692</v>
      </c>
      <c r="H578" s="166">
        <v>1</v>
      </c>
      <c r="I578" s="167"/>
      <c r="J578" s="168">
        <f>ROUND(I578*H578,2)</f>
        <v>0</v>
      </c>
      <c r="K578" s="169"/>
      <c r="L578" s="170"/>
      <c r="M578" s="171" t="s">
        <v>1</v>
      </c>
      <c r="N578" s="172" t="s">
        <v>38</v>
      </c>
      <c r="P578" s="155">
        <f>O578*H578</f>
        <v>0</v>
      </c>
      <c r="Q578" s="155">
        <v>0</v>
      </c>
      <c r="R578" s="155">
        <f>Q578*H578</f>
        <v>0</v>
      </c>
      <c r="S578" s="155">
        <v>0</v>
      </c>
      <c r="T578" s="156">
        <f>S578*H578</f>
        <v>0</v>
      </c>
      <c r="AR578" s="157" t="s">
        <v>373</v>
      </c>
      <c r="AT578" s="157" t="s">
        <v>335</v>
      </c>
      <c r="AU578" s="157" t="s">
        <v>272</v>
      </c>
      <c r="AY578" s="13" t="s">
        <v>271</v>
      </c>
      <c r="BE578" s="158">
        <f>IF(N578="základní",J578,0)</f>
        <v>0</v>
      </c>
      <c r="BF578" s="158">
        <f>IF(N578="snížená",J578,0)</f>
        <v>0</v>
      </c>
      <c r="BG578" s="158">
        <f>IF(N578="zákl. přenesená",J578,0)</f>
        <v>0</v>
      </c>
      <c r="BH578" s="158">
        <f>IF(N578="sníž. přenesená",J578,0)</f>
        <v>0</v>
      </c>
      <c r="BI578" s="158">
        <f>IF(N578="nulová",J578,0)</f>
        <v>0</v>
      </c>
      <c r="BJ578" s="13" t="s">
        <v>80</v>
      </c>
      <c r="BK578" s="158">
        <f>ROUND(I578*H578,2)</f>
        <v>0</v>
      </c>
      <c r="BL578" s="13" t="s">
        <v>348</v>
      </c>
      <c r="BM578" s="157" t="s">
        <v>1421</v>
      </c>
    </row>
    <row r="579" spans="2:65" s="1" customFormat="1" ht="28.8">
      <c r="B579" s="28"/>
      <c r="D579" s="159" t="s">
        <v>280</v>
      </c>
      <c r="F579" s="160" t="s">
        <v>1061</v>
      </c>
      <c r="I579" s="119"/>
      <c r="L579" s="28"/>
      <c r="M579" s="161"/>
      <c r="T579" s="52"/>
      <c r="AT579" s="13" t="s">
        <v>280</v>
      </c>
      <c r="AU579" s="13" t="s">
        <v>272</v>
      </c>
    </row>
    <row r="580" spans="2:65" s="11" customFormat="1" ht="22.8" customHeight="1">
      <c r="B580" s="134"/>
      <c r="D580" s="135" t="s">
        <v>72</v>
      </c>
      <c r="E580" s="144" t="s">
        <v>1422</v>
      </c>
      <c r="F580" s="144" t="s">
        <v>620</v>
      </c>
      <c r="I580" s="137"/>
      <c r="J580" s="145">
        <f>BK580</f>
        <v>0</v>
      </c>
      <c r="L580" s="134"/>
      <c r="M580" s="139"/>
      <c r="P580" s="140">
        <f>SUM(P581:P596)</f>
        <v>0</v>
      </c>
      <c r="R580" s="140">
        <f>SUM(R581:R596)</f>
        <v>0</v>
      </c>
      <c r="T580" s="141">
        <f>SUM(T581:T596)</f>
        <v>0</v>
      </c>
      <c r="AR580" s="135" t="s">
        <v>82</v>
      </c>
      <c r="AT580" s="142" t="s">
        <v>72</v>
      </c>
      <c r="AU580" s="142" t="s">
        <v>80</v>
      </c>
      <c r="AY580" s="135" t="s">
        <v>271</v>
      </c>
      <c r="BK580" s="143">
        <f>SUM(BK581:BK596)</f>
        <v>0</v>
      </c>
    </row>
    <row r="581" spans="2:65" s="1" customFormat="1" ht="33" customHeight="1">
      <c r="B581" s="28"/>
      <c r="C581" s="146" t="s">
        <v>1562</v>
      </c>
      <c r="D581" s="146" t="s">
        <v>274</v>
      </c>
      <c r="E581" s="147" t="s">
        <v>1424</v>
      </c>
      <c r="F581" s="148" t="s">
        <v>1425</v>
      </c>
      <c r="G581" s="149" t="s">
        <v>969</v>
      </c>
      <c r="H581" s="150">
        <v>1</v>
      </c>
      <c r="I581" s="151"/>
      <c r="J581" s="152">
        <f>ROUND(I581*H581,2)</f>
        <v>0</v>
      </c>
      <c r="K581" s="153"/>
      <c r="L581" s="28"/>
      <c r="M581" s="154" t="s">
        <v>1</v>
      </c>
      <c r="N581" s="115" t="s">
        <v>38</v>
      </c>
      <c r="P581" s="155">
        <f>O581*H581</f>
        <v>0</v>
      </c>
      <c r="Q581" s="155">
        <v>0</v>
      </c>
      <c r="R581" s="155">
        <f>Q581*H581</f>
        <v>0</v>
      </c>
      <c r="S581" s="155">
        <v>0</v>
      </c>
      <c r="T581" s="156">
        <f>S581*H581</f>
        <v>0</v>
      </c>
      <c r="AR581" s="157" t="s">
        <v>348</v>
      </c>
      <c r="AT581" s="157" t="s">
        <v>274</v>
      </c>
      <c r="AU581" s="157" t="s">
        <v>82</v>
      </c>
      <c r="AY581" s="13" t="s">
        <v>271</v>
      </c>
      <c r="BE581" s="158">
        <f>IF(N581="základní",J581,0)</f>
        <v>0</v>
      </c>
      <c r="BF581" s="158">
        <f>IF(N581="snížená",J581,0)</f>
        <v>0</v>
      </c>
      <c r="BG581" s="158">
        <f>IF(N581="zákl. přenesená",J581,0)</f>
        <v>0</v>
      </c>
      <c r="BH581" s="158">
        <f>IF(N581="sníž. přenesená",J581,0)</f>
        <v>0</v>
      </c>
      <c r="BI581" s="158">
        <f>IF(N581="nulová",J581,0)</f>
        <v>0</v>
      </c>
      <c r="BJ581" s="13" t="s">
        <v>80</v>
      </c>
      <c r="BK581" s="158">
        <f>ROUND(I581*H581,2)</f>
        <v>0</v>
      </c>
      <c r="BL581" s="13" t="s">
        <v>348</v>
      </c>
      <c r="BM581" s="157" t="s">
        <v>1426</v>
      </c>
    </row>
    <row r="582" spans="2:65" s="1" customFormat="1" ht="38.4">
      <c r="B582" s="28"/>
      <c r="D582" s="159" t="s">
        <v>280</v>
      </c>
      <c r="F582" s="160" t="s">
        <v>1427</v>
      </c>
      <c r="I582" s="119"/>
      <c r="L582" s="28"/>
      <c r="M582" s="161"/>
      <c r="T582" s="52"/>
      <c r="AT582" s="13" t="s">
        <v>280</v>
      </c>
      <c r="AU582" s="13" t="s">
        <v>82</v>
      </c>
    </row>
    <row r="583" spans="2:65" s="1" customFormat="1" ht="24.15" customHeight="1">
      <c r="B583" s="28"/>
      <c r="C583" s="146" t="s">
        <v>1563</v>
      </c>
      <c r="D583" s="146" t="s">
        <v>274</v>
      </c>
      <c r="E583" s="147" t="s">
        <v>1429</v>
      </c>
      <c r="F583" s="148" t="s">
        <v>1430</v>
      </c>
      <c r="G583" s="149" t="s">
        <v>969</v>
      </c>
      <c r="H583" s="150">
        <v>1</v>
      </c>
      <c r="I583" s="151"/>
      <c r="J583" s="152">
        <f>ROUND(I583*H583,2)</f>
        <v>0</v>
      </c>
      <c r="K583" s="153"/>
      <c r="L583" s="28"/>
      <c r="M583" s="154" t="s">
        <v>1</v>
      </c>
      <c r="N583" s="115" t="s">
        <v>38</v>
      </c>
      <c r="P583" s="155">
        <f>O583*H583</f>
        <v>0</v>
      </c>
      <c r="Q583" s="155">
        <v>0</v>
      </c>
      <c r="R583" s="155">
        <f>Q583*H583</f>
        <v>0</v>
      </c>
      <c r="S583" s="155">
        <v>0</v>
      </c>
      <c r="T583" s="156">
        <f>S583*H583</f>
        <v>0</v>
      </c>
      <c r="AR583" s="157" t="s">
        <v>348</v>
      </c>
      <c r="AT583" s="157" t="s">
        <v>274</v>
      </c>
      <c r="AU583" s="157" t="s">
        <v>82</v>
      </c>
      <c r="AY583" s="13" t="s">
        <v>271</v>
      </c>
      <c r="BE583" s="158">
        <f>IF(N583="základní",J583,0)</f>
        <v>0</v>
      </c>
      <c r="BF583" s="158">
        <f>IF(N583="snížená",J583,0)</f>
        <v>0</v>
      </c>
      <c r="BG583" s="158">
        <f>IF(N583="zákl. přenesená",J583,0)</f>
        <v>0</v>
      </c>
      <c r="BH583" s="158">
        <f>IF(N583="sníž. přenesená",J583,0)</f>
        <v>0</v>
      </c>
      <c r="BI583" s="158">
        <f>IF(N583="nulová",J583,0)</f>
        <v>0</v>
      </c>
      <c r="BJ583" s="13" t="s">
        <v>80</v>
      </c>
      <c r="BK583" s="158">
        <f>ROUND(I583*H583,2)</f>
        <v>0</v>
      </c>
      <c r="BL583" s="13" t="s">
        <v>348</v>
      </c>
      <c r="BM583" s="157" t="s">
        <v>1431</v>
      </c>
    </row>
    <row r="584" spans="2:65" s="1" customFormat="1" ht="38.4">
      <c r="B584" s="28"/>
      <c r="D584" s="159" t="s">
        <v>280</v>
      </c>
      <c r="F584" s="160" t="s">
        <v>1427</v>
      </c>
      <c r="I584" s="119"/>
      <c r="L584" s="28"/>
      <c r="M584" s="161"/>
      <c r="T584" s="52"/>
      <c r="AT584" s="13" t="s">
        <v>280</v>
      </c>
      <c r="AU584" s="13" t="s">
        <v>82</v>
      </c>
    </row>
    <row r="585" spans="2:65" s="1" customFormat="1" ht="33" customHeight="1">
      <c r="B585" s="28"/>
      <c r="C585" s="146" t="s">
        <v>1564</v>
      </c>
      <c r="D585" s="146" t="s">
        <v>274</v>
      </c>
      <c r="E585" s="147" t="s">
        <v>1433</v>
      </c>
      <c r="F585" s="148" t="s">
        <v>1434</v>
      </c>
      <c r="G585" s="149" t="s">
        <v>969</v>
      </c>
      <c r="H585" s="150">
        <v>1</v>
      </c>
      <c r="I585" s="151"/>
      <c r="J585" s="152">
        <f>ROUND(I585*H585,2)</f>
        <v>0</v>
      </c>
      <c r="K585" s="153"/>
      <c r="L585" s="28"/>
      <c r="M585" s="154" t="s">
        <v>1</v>
      </c>
      <c r="N585" s="115" t="s">
        <v>38</v>
      </c>
      <c r="P585" s="155">
        <f>O585*H585</f>
        <v>0</v>
      </c>
      <c r="Q585" s="155">
        <v>0</v>
      </c>
      <c r="R585" s="155">
        <f>Q585*H585</f>
        <v>0</v>
      </c>
      <c r="S585" s="155">
        <v>0</v>
      </c>
      <c r="T585" s="156">
        <f>S585*H585</f>
        <v>0</v>
      </c>
      <c r="AR585" s="157" t="s">
        <v>348</v>
      </c>
      <c r="AT585" s="157" t="s">
        <v>274</v>
      </c>
      <c r="AU585" s="157" t="s">
        <v>82</v>
      </c>
      <c r="AY585" s="13" t="s">
        <v>271</v>
      </c>
      <c r="BE585" s="158">
        <f>IF(N585="základní",J585,0)</f>
        <v>0</v>
      </c>
      <c r="BF585" s="158">
        <f>IF(N585="snížená",J585,0)</f>
        <v>0</v>
      </c>
      <c r="BG585" s="158">
        <f>IF(N585="zákl. přenesená",J585,0)</f>
        <v>0</v>
      </c>
      <c r="BH585" s="158">
        <f>IF(N585="sníž. přenesená",J585,0)</f>
        <v>0</v>
      </c>
      <c r="BI585" s="158">
        <f>IF(N585="nulová",J585,0)</f>
        <v>0</v>
      </c>
      <c r="BJ585" s="13" t="s">
        <v>80</v>
      </c>
      <c r="BK585" s="158">
        <f>ROUND(I585*H585,2)</f>
        <v>0</v>
      </c>
      <c r="BL585" s="13" t="s">
        <v>348</v>
      </c>
      <c r="BM585" s="157" t="s">
        <v>1435</v>
      </c>
    </row>
    <row r="586" spans="2:65" s="1" customFormat="1" ht="28.8">
      <c r="B586" s="28"/>
      <c r="D586" s="159" t="s">
        <v>280</v>
      </c>
      <c r="F586" s="160" t="s">
        <v>1436</v>
      </c>
      <c r="I586" s="119"/>
      <c r="L586" s="28"/>
      <c r="M586" s="161"/>
      <c r="T586" s="52"/>
      <c r="AT586" s="13" t="s">
        <v>280</v>
      </c>
      <c r="AU586" s="13" t="s">
        <v>82</v>
      </c>
    </row>
    <row r="587" spans="2:65" s="1" customFormat="1" ht="24.15" customHeight="1">
      <c r="B587" s="28"/>
      <c r="C587" s="146" t="s">
        <v>1565</v>
      </c>
      <c r="D587" s="146" t="s">
        <v>274</v>
      </c>
      <c r="E587" s="147" t="s">
        <v>1438</v>
      </c>
      <c r="F587" s="148" t="s">
        <v>1439</v>
      </c>
      <c r="G587" s="149" t="s">
        <v>338</v>
      </c>
      <c r="H587" s="150">
        <v>1</v>
      </c>
      <c r="I587" s="151"/>
      <c r="J587" s="152">
        <f>ROUND(I587*H587,2)</f>
        <v>0</v>
      </c>
      <c r="K587" s="153"/>
      <c r="L587" s="28"/>
      <c r="M587" s="154" t="s">
        <v>1</v>
      </c>
      <c r="N587" s="115" t="s">
        <v>38</v>
      </c>
      <c r="P587" s="155">
        <f>O587*H587</f>
        <v>0</v>
      </c>
      <c r="Q587" s="155">
        <v>0</v>
      </c>
      <c r="R587" s="155">
        <f>Q587*H587</f>
        <v>0</v>
      </c>
      <c r="S587" s="155">
        <v>0</v>
      </c>
      <c r="T587" s="156">
        <f>S587*H587</f>
        <v>0</v>
      </c>
      <c r="AR587" s="157" t="s">
        <v>348</v>
      </c>
      <c r="AT587" s="157" t="s">
        <v>274</v>
      </c>
      <c r="AU587" s="157" t="s">
        <v>82</v>
      </c>
      <c r="AY587" s="13" t="s">
        <v>271</v>
      </c>
      <c r="BE587" s="158">
        <f>IF(N587="základní",J587,0)</f>
        <v>0</v>
      </c>
      <c r="BF587" s="158">
        <f>IF(N587="snížená",J587,0)</f>
        <v>0</v>
      </c>
      <c r="BG587" s="158">
        <f>IF(N587="zákl. přenesená",J587,0)</f>
        <v>0</v>
      </c>
      <c r="BH587" s="158">
        <f>IF(N587="sníž. přenesená",J587,0)</f>
        <v>0</v>
      </c>
      <c r="BI587" s="158">
        <f>IF(N587="nulová",J587,0)</f>
        <v>0</v>
      </c>
      <c r="BJ587" s="13" t="s">
        <v>80</v>
      </c>
      <c r="BK587" s="158">
        <f>ROUND(I587*H587,2)</f>
        <v>0</v>
      </c>
      <c r="BL587" s="13" t="s">
        <v>348</v>
      </c>
      <c r="BM587" s="157" t="s">
        <v>1440</v>
      </c>
    </row>
    <row r="588" spans="2:65" s="1" customFormat="1" ht="38.4">
      <c r="B588" s="28"/>
      <c r="D588" s="159" t="s">
        <v>280</v>
      </c>
      <c r="F588" s="160" t="s">
        <v>1441</v>
      </c>
      <c r="I588" s="119"/>
      <c r="L588" s="28"/>
      <c r="M588" s="161"/>
      <c r="T588" s="52"/>
      <c r="AT588" s="13" t="s">
        <v>280</v>
      </c>
      <c r="AU588" s="13" t="s">
        <v>82</v>
      </c>
    </row>
    <row r="589" spans="2:65" s="1" customFormat="1" ht="24.15" customHeight="1">
      <c r="B589" s="28"/>
      <c r="C589" s="146" t="s">
        <v>1566</v>
      </c>
      <c r="D589" s="146" t="s">
        <v>274</v>
      </c>
      <c r="E589" s="147" t="s">
        <v>1443</v>
      </c>
      <c r="F589" s="148" t="s">
        <v>1444</v>
      </c>
      <c r="G589" s="149" t="s">
        <v>969</v>
      </c>
      <c r="H589" s="150">
        <v>1</v>
      </c>
      <c r="I589" s="151"/>
      <c r="J589" s="152">
        <f>ROUND(I589*H589,2)</f>
        <v>0</v>
      </c>
      <c r="K589" s="153"/>
      <c r="L589" s="28"/>
      <c r="M589" s="154" t="s">
        <v>1</v>
      </c>
      <c r="N589" s="115" t="s">
        <v>38</v>
      </c>
      <c r="P589" s="155">
        <f>O589*H589</f>
        <v>0</v>
      </c>
      <c r="Q589" s="155">
        <v>0</v>
      </c>
      <c r="R589" s="155">
        <f>Q589*H589</f>
        <v>0</v>
      </c>
      <c r="S589" s="155">
        <v>0</v>
      </c>
      <c r="T589" s="156">
        <f>S589*H589</f>
        <v>0</v>
      </c>
      <c r="AR589" s="157" t="s">
        <v>348</v>
      </c>
      <c r="AT589" s="157" t="s">
        <v>274</v>
      </c>
      <c r="AU589" s="157" t="s">
        <v>82</v>
      </c>
      <c r="AY589" s="13" t="s">
        <v>271</v>
      </c>
      <c r="BE589" s="158">
        <f>IF(N589="základní",J589,0)</f>
        <v>0</v>
      </c>
      <c r="BF589" s="158">
        <f>IF(N589="snížená",J589,0)</f>
        <v>0</v>
      </c>
      <c r="BG589" s="158">
        <f>IF(N589="zákl. přenesená",J589,0)</f>
        <v>0</v>
      </c>
      <c r="BH589" s="158">
        <f>IF(N589="sníž. přenesená",J589,0)</f>
        <v>0</v>
      </c>
      <c r="BI589" s="158">
        <f>IF(N589="nulová",J589,0)</f>
        <v>0</v>
      </c>
      <c r="BJ589" s="13" t="s">
        <v>80</v>
      </c>
      <c r="BK589" s="158">
        <f>ROUND(I589*H589,2)</f>
        <v>0</v>
      </c>
      <c r="BL589" s="13" t="s">
        <v>348</v>
      </c>
      <c r="BM589" s="157" t="s">
        <v>1445</v>
      </c>
    </row>
    <row r="590" spans="2:65" s="1" customFormat="1" ht="10.199999999999999">
      <c r="B590" s="28"/>
      <c r="D590" s="159" t="s">
        <v>280</v>
      </c>
      <c r="F590" s="160" t="s">
        <v>1446</v>
      </c>
      <c r="I590" s="119"/>
      <c r="L590" s="28"/>
      <c r="M590" s="161"/>
      <c r="T590" s="52"/>
      <c r="AT590" s="13" t="s">
        <v>280</v>
      </c>
      <c r="AU590" s="13" t="s">
        <v>82</v>
      </c>
    </row>
    <row r="591" spans="2:65" s="1" customFormat="1" ht="16.5" customHeight="1">
      <c r="B591" s="28"/>
      <c r="C591" s="146" t="s">
        <v>1567</v>
      </c>
      <c r="D591" s="146" t="s">
        <v>274</v>
      </c>
      <c r="E591" s="147" t="s">
        <v>1448</v>
      </c>
      <c r="F591" s="148" t="s">
        <v>1449</v>
      </c>
      <c r="G591" s="149" t="s">
        <v>969</v>
      </c>
      <c r="H591" s="150">
        <v>1</v>
      </c>
      <c r="I591" s="151"/>
      <c r="J591" s="152">
        <f>ROUND(I591*H591,2)</f>
        <v>0</v>
      </c>
      <c r="K591" s="153"/>
      <c r="L591" s="28"/>
      <c r="M591" s="154" t="s">
        <v>1</v>
      </c>
      <c r="N591" s="115" t="s">
        <v>38</v>
      </c>
      <c r="P591" s="155">
        <f>O591*H591</f>
        <v>0</v>
      </c>
      <c r="Q591" s="155">
        <v>0</v>
      </c>
      <c r="R591" s="155">
        <f>Q591*H591</f>
        <v>0</v>
      </c>
      <c r="S591" s="155">
        <v>0</v>
      </c>
      <c r="T591" s="156">
        <f>S591*H591</f>
        <v>0</v>
      </c>
      <c r="AR591" s="157" t="s">
        <v>348</v>
      </c>
      <c r="AT591" s="157" t="s">
        <v>274</v>
      </c>
      <c r="AU591" s="157" t="s">
        <v>82</v>
      </c>
      <c r="AY591" s="13" t="s">
        <v>271</v>
      </c>
      <c r="BE591" s="158">
        <f>IF(N591="základní",J591,0)</f>
        <v>0</v>
      </c>
      <c r="BF591" s="158">
        <f>IF(N591="snížená",J591,0)</f>
        <v>0</v>
      </c>
      <c r="BG591" s="158">
        <f>IF(N591="zákl. přenesená",J591,0)</f>
        <v>0</v>
      </c>
      <c r="BH591" s="158">
        <f>IF(N591="sníž. přenesená",J591,0)</f>
        <v>0</v>
      </c>
      <c r="BI591" s="158">
        <f>IF(N591="nulová",J591,0)</f>
        <v>0</v>
      </c>
      <c r="BJ591" s="13" t="s">
        <v>80</v>
      </c>
      <c r="BK591" s="158">
        <f>ROUND(I591*H591,2)</f>
        <v>0</v>
      </c>
      <c r="BL591" s="13" t="s">
        <v>348</v>
      </c>
      <c r="BM591" s="157" t="s">
        <v>1450</v>
      </c>
    </row>
    <row r="592" spans="2:65" s="1" customFormat="1" ht="10.199999999999999">
      <c r="B592" s="28"/>
      <c r="D592" s="159" t="s">
        <v>280</v>
      </c>
      <c r="F592" s="160" t="s">
        <v>1449</v>
      </c>
      <c r="I592" s="119"/>
      <c r="L592" s="28"/>
      <c r="M592" s="161"/>
      <c r="T592" s="52"/>
      <c r="AT592" s="13" t="s">
        <v>280</v>
      </c>
      <c r="AU592" s="13" t="s">
        <v>82</v>
      </c>
    </row>
    <row r="593" spans="2:65" s="1" customFormat="1" ht="37.799999999999997" customHeight="1">
      <c r="B593" s="28"/>
      <c r="C593" s="146" t="s">
        <v>1568</v>
      </c>
      <c r="D593" s="146" t="s">
        <v>274</v>
      </c>
      <c r="E593" s="147" t="s">
        <v>1452</v>
      </c>
      <c r="F593" s="148" t="s">
        <v>1453</v>
      </c>
      <c r="G593" s="149" t="s">
        <v>969</v>
      </c>
      <c r="H593" s="150">
        <v>1</v>
      </c>
      <c r="I593" s="151"/>
      <c r="J593" s="152">
        <f>ROUND(I593*H593,2)</f>
        <v>0</v>
      </c>
      <c r="K593" s="153"/>
      <c r="L593" s="28"/>
      <c r="M593" s="154" t="s">
        <v>1</v>
      </c>
      <c r="N593" s="115" t="s">
        <v>38</v>
      </c>
      <c r="P593" s="155">
        <f>O593*H593</f>
        <v>0</v>
      </c>
      <c r="Q593" s="155">
        <v>0</v>
      </c>
      <c r="R593" s="155">
        <f>Q593*H593</f>
        <v>0</v>
      </c>
      <c r="S593" s="155">
        <v>0</v>
      </c>
      <c r="T593" s="156">
        <f>S593*H593</f>
        <v>0</v>
      </c>
      <c r="AR593" s="157" t="s">
        <v>348</v>
      </c>
      <c r="AT593" s="157" t="s">
        <v>274</v>
      </c>
      <c r="AU593" s="157" t="s">
        <v>82</v>
      </c>
      <c r="AY593" s="13" t="s">
        <v>271</v>
      </c>
      <c r="BE593" s="158">
        <f>IF(N593="základní",J593,0)</f>
        <v>0</v>
      </c>
      <c r="BF593" s="158">
        <f>IF(N593="snížená",J593,0)</f>
        <v>0</v>
      </c>
      <c r="BG593" s="158">
        <f>IF(N593="zákl. přenesená",J593,0)</f>
        <v>0</v>
      </c>
      <c r="BH593" s="158">
        <f>IF(N593="sníž. přenesená",J593,0)</f>
        <v>0</v>
      </c>
      <c r="BI593" s="158">
        <f>IF(N593="nulová",J593,0)</f>
        <v>0</v>
      </c>
      <c r="BJ593" s="13" t="s">
        <v>80</v>
      </c>
      <c r="BK593" s="158">
        <f>ROUND(I593*H593,2)</f>
        <v>0</v>
      </c>
      <c r="BL593" s="13" t="s">
        <v>348</v>
      </c>
      <c r="BM593" s="157" t="s">
        <v>1454</v>
      </c>
    </row>
    <row r="594" spans="2:65" s="1" customFormat="1" ht="19.2">
      <c r="B594" s="28"/>
      <c r="D594" s="159" t="s">
        <v>280</v>
      </c>
      <c r="F594" s="160" t="s">
        <v>1453</v>
      </c>
      <c r="I594" s="119"/>
      <c r="L594" s="28"/>
      <c r="M594" s="161"/>
      <c r="T594" s="52"/>
      <c r="AT594" s="13" t="s">
        <v>280</v>
      </c>
      <c r="AU594" s="13" t="s">
        <v>82</v>
      </c>
    </row>
    <row r="595" spans="2:65" s="1" customFormat="1" ht="62.7" customHeight="1">
      <c r="B595" s="28"/>
      <c r="C595" s="146" t="s">
        <v>1569</v>
      </c>
      <c r="D595" s="146" t="s">
        <v>274</v>
      </c>
      <c r="E595" s="147" t="s">
        <v>1456</v>
      </c>
      <c r="F595" s="148" t="s">
        <v>1457</v>
      </c>
      <c r="G595" s="149" t="s">
        <v>969</v>
      </c>
      <c r="H595" s="150">
        <v>1</v>
      </c>
      <c r="I595" s="151"/>
      <c r="J595" s="152">
        <f>ROUND(I595*H595,2)</f>
        <v>0</v>
      </c>
      <c r="K595" s="153"/>
      <c r="L595" s="28"/>
      <c r="M595" s="154" t="s">
        <v>1</v>
      </c>
      <c r="N595" s="115" t="s">
        <v>38</v>
      </c>
      <c r="P595" s="155">
        <f>O595*H595</f>
        <v>0</v>
      </c>
      <c r="Q595" s="155">
        <v>0</v>
      </c>
      <c r="R595" s="155">
        <f>Q595*H595</f>
        <v>0</v>
      </c>
      <c r="S595" s="155">
        <v>0</v>
      </c>
      <c r="T595" s="156">
        <f>S595*H595</f>
        <v>0</v>
      </c>
      <c r="AR595" s="157" t="s">
        <v>348</v>
      </c>
      <c r="AT595" s="157" t="s">
        <v>274</v>
      </c>
      <c r="AU595" s="157" t="s">
        <v>82</v>
      </c>
      <c r="AY595" s="13" t="s">
        <v>271</v>
      </c>
      <c r="BE595" s="158">
        <f>IF(N595="základní",J595,0)</f>
        <v>0</v>
      </c>
      <c r="BF595" s="158">
        <f>IF(N595="snížená",J595,0)</f>
        <v>0</v>
      </c>
      <c r="BG595" s="158">
        <f>IF(N595="zákl. přenesená",J595,0)</f>
        <v>0</v>
      </c>
      <c r="BH595" s="158">
        <f>IF(N595="sníž. přenesená",J595,0)</f>
        <v>0</v>
      </c>
      <c r="BI595" s="158">
        <f>IF(N595="nulová",J595,0)</f>
        <v>0</v>
      </c>
      <c r="BJ595" s="13" t="s">
        <v>80</v>
      </c>
      <c r="BK595" s="158">
        <f>ROUND(I595*H595,2)</f>
        <v>0</v>
      </c>
      <c r="BL595" s="13" t="s">
        <v>348</v>
      </c>
      <c r="BM595" s="157" t="s">
        <v>1458</v>
      </c>
    </row>
    <row r="596" spans="2:65" s="1" customFormat="1" ht="38.4">
      <c r="B596" s="28"/>
      <c r="D596" s="159" t="s">
        <v>280</v>
      </c>
      <c r="F596" s="160" t="s">
        <v>1457</v>
      </c>
      <c r="I596" s="119"/>
      <c r="L596" s="28"/>
      <c r="M596" s="173"/>
      <c r="N596" s="174"/>
      <c r="O596" s="174"/>
      <c r="P596" s="174"/>
      <c r="Q596" s="174"/>
      <c r="R596" s="174"/>
      <c r="S596" s="174"/>
      <c r="T596" s="175"/>
      <c r="AT596" s="13" t="s">
        <v>280</v>
      </c>
      <c r="AU596" s="13" t="s">
        <v>82</v>
      </c>
    </row>
    <row r="597" spans="2:65" s="1" customFormat="1" ht="6.9" customHeight="1">
      <c r="B597" s="40"/>
      <c r="C597" s="41"/>
      <c r="D597" s="41"/>
      <c r="E597" s="41"/>
      <c r="F597" s="41"/>
      <c r="G597" s="41"/>
      <c r="H597" s="41"/>
      <c r="I597" s="41"/>
      <c r="J597" s="41"/>
      <c r="K597" s="41"/>
      <c r="L597" s="28"/>
    </row>
  </sheetData>
  <sheetProtection algorithmName="SHA-512" hashValue="NOOyyr4SG2OaJ/Gcq3ZUjGBHSYjG6rPQCBGjp3oJwpBltS7fV2R/FSB3L6Bjq81TifbxOWL1u2vh3vBoZPfcYQ==" saltValue="SvV8J/SSe7nxqVY8iFwDvIjMZGTFd5lyvkOffhDdYqdPaNgDTcXUSVWxwZM4RL6ncdkPg2tMsS8+0V7aZPF2kg==" spinCount="100000" sheet="1" objects="1" scenarios="1" formatColumns="0" formatRows="0" autoFilter="0"/>
  <autoFilter ref="C143:K596" xr:uid="{00000000-0009-0000-0000-000005000000}"/>
  <mergeCells count="17">
    <mergeCell ref="E136:H136"/>
    <mergeCell ref="L2:V2"/>
    <mergeCell ref="D118:F118"/>
    <mergeCell ref="D119:F119"/>
    <mergeCell ref="D120:F120"/>
    <mergeCell ref="E132:H132"/>
    <mergeCell ref="E134:H134"/>
    <mergeCell ref="E85:H85"/>
    <mergeCell ref="E87:H87"/>
    <mergeCell ref="E89:H89"/>
    <mergeCell ref="D116:F116"/>
    <mergeCell ref="D117:F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95"/>
  <sheetViews>
    <sheetView showGridLines="0" topLeftCell="A105" workbookViewId="0">
      <selection activeCell="D119" sqref="D119:F11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108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23.25" customHeight="1">
      <c r="B9" s="28"/>
      <c r="E9" s="218" t="s">
        <v>1570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1571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J114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ROUND((SUM(BE114:BE121) + SUM(BE143:BE294)),  2)</f>
        <v>0</v>
      </c>
      <c r="I37" s="94">
        <v>0.21</v>
      </c>
      <c r="J37" s="82">
        <f>ROUND(((SUM(BE114:BE121) + SUM(BE143:BE294))*I37),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ROUND((SUM(BF114:BF121) + SUM(BF143:BF294)),  2)</f>
        <v>0</v>
      </c>
      <c r="I38" s="94">
        <v>0.12</v>
      </c>
      <c r="J38" s="82">
        <f>ROUND(((SUM(BF114:BF121) + SUM(BF143:BF294))*I38),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ROUND((SUM(BG114:BG121) + SUM(BG143:BG294)),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ROUND((SUM(BH114:BH121) + SUM(BH143:BH294)),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ROUND((SUM(BI114:BI121) + SUM(BI143:BI294)),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23.25" customHeight="1">
      <c r="B87" s="28"/>
      <c r="E87" s="218" t="s">
        <v>1570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61.4.1 - učebna přírodopisu dv. č. 10 -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J143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J144</f>
        <v>0</v>
      </c>
      <c r="L99" s="106"/>
    </row>
    <row r="100" spans="2:47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J145</f>
        <v>0</v>
      </c>
      <c r="L100" s="110"/>
    </row>
    <row r="101" spans="2:47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J156</f>
        <v>0</v>
      </c>
      <c r="L101" s="110"/>
    </row>
    <row r="102" spans="2:47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J165</f>
        <v>0</v>
      </c>
      <c r="L102" s="106"/>
    </row>
    <row r="103" spans="2:47" s="9" customFormat="1" ht="19.95" customHeight="1">
      <c r="B103" s="110"/>
      <c r="D103" s="111" t="s">
        <v>241</v>
      </c>
      <c r="E103" s="112"/>
      <c r="F103" s="112"/>
      <c r="G103" s="112"/>
      <c r="H103" s="112"/>
      <c r="I103" s="112"/>
      <c r="J103" s="113">
        <f>J166</f>
        <v>0</v>
      </c>
      <c r="L103" s="110"/>
    </row>
    <row r="104" spans="2:47" s="9" customFormat="1" ht="19.95" customHeight="1">
      <c r="B104" s="110"/>
      <c r="D104" s="111" t="s">
        <v>1496</v>
      </c>
      <c r="E104" s="112"/>
      <c r="F104" s="112"/>
      <c r="G104" s="112"/>
      <c r="H104" s="112"/>
      <c r="I104" s="112"/>
      <c r="J104" s="113">
        <f>J175</f>
        <v>0</v>
      </c>
      <c r="L104" s="110"/>
    </row>
    <row r="105" spans="2:47" s="9" customFormat="1" ht="19.95" customHeight="1">
      <c r="B105" s="110"/>
      <c r="D105" s="111" t="s">
        <v>242</v>
      </c>
      <c r="E105" s="112"/>
      <c r="F105" s="112"/>
      <c r="G105" s="112"/>
      <c r="H105" s="112"/>
      <c r="I105" s="112"/>
      <c r="J105" s="113">
        <f>J182</f>
        <v>0</v>
      </c>
      <c r="L105" s="110"/>
    </row>
    <row r="106" spans="2:47" s="9" customFormat="1" ht="19.95" customHeight="1">
      <c r="B106" s="110"/>
      <c r="D106" s="111" t="s">
        <v>243</v>
      </c>
      <c r="E106" s="112"/>
      <c r="F106" s="112"/>
      <c r="G106" s="112"/>
      <c r="H106" s="112"/>
      <c r="I106" s="112"/>
      <c r="J106" s="113">
        <f>J213</f>
        <v>0</v>
      </c>
      <c r="L106" s="110"/>
    </row>
    <row r="107" spans="2:47" s="9" customFormat="1" ht="19.95" customHeight="1">
      <c r="B107" s="110"/>
      <c r="D107" s="111" t="s">
        <v>244</v>
      </c>
      <c r="E107" s="112"/>
      <c r="F107" s="112"/>
      <c r="G107" s="112"/>
      <c r="H107" s="112"/>
      <c r="I107" s="112"/>
      <c r="J107" s="113">
        <f>J244</f>
        <v>0</v>
      </c>
      <c r="L107" s="110"/>
    </row>
    <row r="108" spans="2:47" s="9" customFormat="1" ht="19.95" customHeight="1">
      <c r="B108" s="110"/>
      <c r="D108" s="111" t="s">
        <v>245</v>
      </c>
      <c r="E108" s="112"/>
      <c r="F108" s="112"/>
      <c r="G108" s="112"/>
      <c r="H108" s="112"/>
      <c r="I108" s="112"/>
      <c r="J108" s="113">
        <f>J257</f>
        <v>0</v>
      </c>
      <c r="L108" s="110"/>
    </row>
    <row r="109" spans="2:47" s="9" customFormat="1" ht="19.95" customHeight="1">
      <c r="B109" s="110"/>
      <c r="D109" s="111" t="s">
        <v>246</v>
      </c>
      <c r="E109" s="112"/>
      <c r="F109" s="112"/>
      <c r="G109" s="112"/>
      <c r="H109" s="112"/>
      <c r="I109" s="112"/>
      <c r="J109" s="113">
        <f>J266</f>
        <v>0</v>
      </c>
      <c r="L109" s="110"/>
    </row>
    <row r="110" spans="2:47" s="8" customFormat="1" ht="24.9" customHeight="1">
      <c r="B110" s="106"/>
      <c r="D110" s="107" t="s">
        <v>247</v>
      </c>
      <c r="E110" s="108"/>
      <c r="F110" s="108"/>
      <c r="G110" s="108"/>
      <c r="H110" s="108"/>
      <c r="I110" s="108"/>
      <c r="J110" s="109">
        <f>J285</f>
        <v>0</v>
      </c>
      <c r="L110" s="106"/>
    </row>
    <row r="111" spans="2:47" s="9" customFormat="1" ht="19.95" customHeight="1">
      <c r="B111" s="110"/>
      <c r="D111" s="111" t="s">
        <v>248</v>
      </c>
      <c r="E111" s="112"/>
      <c r="F111" s="112"/>
      <c r="G111" s="112"/>
      <c r="H111" s="112"/>
      <c r="I111" s="112"/>
      <c r="J111" s="113">
        <f>J286</f>
        <v>0</v>
      </c>
      <c r="L111" s="110"/>
    </row>
    <row r="112" spans="2:47" s="1" customFormat="1" ht="21.75" customHeight="1">
      <c r="B112" s="28"/>
      <c r="L112" s="28"/>
    </row>
    <row r="113" spans="2:65" s="1" customFormat="1" ht="6.9" customHeight="1">
      <c r="B113" s="28"/>
      <c r="L113" s="28"/>
    </row>
    <row r="114" spans="2:65" s="1" customFormat="1" ht="29.25" customHeight="1">
      <c r="B114" s="28"/>
      <c r="C114" s="105" t="s">
        <v>249</v>
      </c>
      <c r="J114" s="114">
        <f>ROUND(J115 + J116 + J117 + J118 + J119 + J120,2)</f>
        <v>0</v>
      </c>
      <c r="L114" s="28"/>
      <c r="N114" s="115" t="s">
        <v>37</v>
      </c>
    </row>
    <row r="115" spans="2:65" s="1" customFormat="1" ht="18" customHeight="1">
      <c r="B115" s="28"/>
      <c r="D115" s="222" t="s">
        <v>250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ref="BE115:BE120" si="0">IF(N115="základní",J115,0)</f>
        <v>0</v>
      </c>
      <c r="BF115" s="122">
        <f t="shared" ref="BF115:BF120" si="1">IF(N115="snížená",J115,0)</f>
        <v>0</v>
      </c>
      <c r="BG115" s="122">
        <f t="shared" ref="BG115:BG120" si="2">IF(N115="zákl. přenesená",J115,0)</f>
        <v>0</v>
      </c>
      <c r="BH115" s="122">
        <f t="shared" ref="BH115:BH120" si="3">IF(N115="sníž. přenesená",J115,0)</f>
        <v>0</v>
      </c>
      <c r="BI115" s="122">
        <f t="shared" ref="BI115:BI120" si="4">IF(N115="nulová",J115,0)</f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252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2429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2427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2430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116" t="s">
        <v>253</v>
      </c>
      <c r="J120" s="117">
        <f>ROUND(J32*T120,2)</f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254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0.199999999999999">
      <c r="B121" s="28"/>
      <c r="L121" s="28"/>
    </row>
    <row r="122" spans="2:65" s="1" customFormat="1" ht="29.25" customHeight="1">
      <c r="B122" s="28"/>
      <c r="C122" s="123" t="s">
        <v>255</v>
      </c>
      <c r="D122" s="95"/>
      <c r="E122" s="95"/>
      <c r="F122" s="95"/>
      <c r="G122" s="95"/>
      <c r="H122" s="95"/>
      <c r="I122" s="95"/>
      <c r="J122" s="124">
        <f>ROUND(J98+J114,2)</f>
        <v>0</v>
      </c>
      <c r="K122" s="95"/>
      <c r="L122" s="28"/>
    </row>
    <row r="123" spans="2:65" s="1" customFormat="1" ht="6.9" customHeight="1"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28"/>
    </row>
    <row r="127" spans="2:65" s="1" customFormat="1" ht="6.9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28"/>
    </row>
    <row r="128" spans="2:65" s="1" customFormat="1" ht="24.9" customHeight="1">
      <c r="B128" s="28"/>
      <c r="C128" s="17" t="s">
        <v>256</v>
      </c>
      <c r="L128" s="28"/>
    </row>
    <row r="129" spans="2:63" s="1" customFormat="1" ht="6.9" customHeight="1">
      <c r="B129" s="28"/>
      <c r="L129" s="28"/>
    </row>
    <row r="130" spans="2:63" s="1" customFormat="1" ht="12" customHeight="1">
      <c r="B130" s="28"/>
      <c r="C130" s="23" t="s">
        <v>16</v>
      </c>
      <c r="L130" s="28"/>
    </row>
    <row r="131" spans="2:63" s="1" customFormat="1" ht="26.25" customHeight="1">
      <c r="B131" s="28"/>
      <c r="E131" s="218" t="str">
        <f>E7</f>
        <v>Rekonstrukce silno a slaboproudé instalace, dobudování WC pro imobilní aj., ZŠ Ivanovice na Hané, ul. Tyršova 218/4</v>
      </c>
      <c r="F131" s="219"/>
      <c r="G131" s="219"/>
      <c r="H131" s="219"/>
      <c r="L131" s="28"/>
    </row>
    <row r="132" spans="2:63" ht="12" customHeight="1">
      <c r="B132" s="16"/>
      <c r="C132" s="23" t="s">
        <v>224</v>
      </c>
      <c r="L132" s="16"/>
    </row>
    <row r="133" spans="2:63" s="1" customFormat="1" ht="23.25" customHeight="1">
      <c r="B133" s="28"/>
      <c r="E133" s="218" t="s">
        <v>1570</v>
      </c>
      <c r="F133" s="220"/>
      <c r="G133" s="220"/>
      <c r="H133" s="220"/>
      <c r="L133" s="28"/>
    </row>
    <row r="134" spans="2:63" s="1" customFormat="1" ht="12" customHeight="1">
      <c r="B134" s="28"/>
      <c r="C134" s="23" t="s">
        <v>226</v>
      </c>
      <c r="L134" s="28"/>
    </row>
    <row r="135" spans="2:63" s="1" customFormat="1" ht="16.5" customHeight="1">
      <c r="B135" s="28"/>
      <c r="E135" s="200" t="str">
        <f>E11</f>
        <v>61.4.1 - učebna přírodopisu dv. č. 10 - stavba</v>
      </c>
      <c r="F135" s="220"/>
      <c r="G135" s="220"/>
      <c r="H135" s="220"/>
      <c r="L135" s="28"/>
    </row>
    <row r="136" spans="2:63" s="1" customFormat="1" ht="6.9" customHeight="1">
      <c r="B136" s="28"/>
      <c r="L136" s="28"/>
    </row>
    <row r="137" spans="2:63" s="1" customFormat="1" ht="12" customHeight="1">
      <c r="B137" s="28"/>
      <c r="C137" s="23" t="s">
        <v>20</v>
      </c>
      <c r="F137" s="21" t="str">
        <f>F14</f>
        <v>ZŠ Ivanovice na Hané, okres Vyškov p. o.</v>
      </c>
      <c r="I137" s="23" t="s">
        <v>22</v>
      </c>
      <c r="J137" s="48" t="str">
        <f>IF(J14="","",J14)</f>
        <v>xx.xx.xxxx</v>
      </c>
      <c r="L137" s="28"/>
    </row>
    <row r="138" spans="2:63" s="1" customFormat="1" ht="6.9" customHeight="1">
      <c r="B138" s="28"/>
      <c r="L138" s="28"/>
    </row>
    <row r="139" spans="2:63" s="1" customFormat="1" ht="15.15" customHeight="1">
      <c r="B139" s="28"/>
      <c r="C139" s="23" t="s">
        <v>23</v>
      </c>
      <c r="F139" s="21" t="str">
        <f>E17</f>
        <v xml:space="preserve"> </v>
      </c>
      <c r="I139" s="23" t="s">
        <v>29</v>
      </c>
      <c r="J139" s="26" t="str">
        <f>E23</f>
        <v xml:space="preserve"> </v>
      </c>
      <c r="L139" s="28"/>
    </row>
    <row r="140" spans="2:63" s="1" customFormat="1" ht="15.15" customHeight="1">
      <c r="B140" s="28"/>
      <c r="C140" s="23" t="s">
        <v>27</v>
      </c>
      <c r="F140" s="21" t="str">
        <f>IF(E20="","",E20)</f>
        <v>Vyplň údaj</v>
      </c>
      <c r="I140" s="23" t="s">
        <v>31</v>
      </c>
      <c r="J140" s="26" t="str">
        <f>E26</f>
        <v xml:space="preserve"> </v>
      </c>
      <c r="L140" s="28"/>
    </row>
    <row r="141" spans="2:63" s="1" customFormat="1" ht="10.35" customHeight="1">
      <c r="B141" s="28"/>
      <c r="L141" s="28"/>
    </row>
    <row r="142" spans="2:63" s="10" customFormat="1" ht="29.25" customHeight="1">
      <c r="B142" s="125"/>
      <c r="C142" s="126" t="s">
        <v>257</v>
      </c>
      <c r="D142" s="127" t="s">
        <v>58</v>
      </c>
      <c r="E142" s="127" t="s">
        <v>54</v>
      </c>
      <c r="F142" s="127" t="s">
        <v>55</v>
      </c>
      <c r="G142" s="127" t="s">
        <v>258</v>
      </c>
      <c r="H142" s="127" t="s">
        <v>259</v>
      </c>
      <c r="I142" s="127" t="s">
        <v>260</v>
      </c>
      <c r="J142" s="128" t="s">
        <v>232</v>
      </c>
      <c r="K142" s="129" t="s">
        <v>261</v>
      </c>
      <c r="L142" s="125"/>
      <c r="M142" s="55" t="s">
        <v>1</v>
      </c>
      <c r="N142" s="56" t="s">
        <v>37</v>
      </c>
      <c r="O142" s="56" t="s">
        <v>262</v>
      </c>
      <c r="P142" s="56" t="s">
        <v>263</v>
      </c>
      <c r="Q142" s="56" t="s">
        <v>264</v>
      </c>
      <c r="R142" s="56" t="s">
        <v>265</v>
      </c>
      <c r="S142" s="56" t="s">
        <v>266</v>
      </c>
      <c r="T142" s="57" t="s">
        <v>267</v>
      </c>
    </row>
    <row r="143" spans="2:63" s="1" customFormat="1" ht="22.8" customHeight="1">
      <c r="B143" s="28"/>
      <c r="C143" s="60" t="s">
        <v>268</v>
      </c>
      <c r="J143" s="130">
        <f>BK143</f>
        <v>0</v>
      </c>
      <c r="L143" s="28"/>
      <c r="M143" s="58"/>
      <c r="N143" s="49"/>
      <c r="O143" s="49"/>
      <c r="P143" s="131">
        <f>P144+P165+P285</f>
        <v>0</v>
      </c>
      <c r="Q143" s="49"/>
      <c r="R143" s="131">
        <f>R144+R165+R285</f>
        <v>2.2627659199999997</v>
      </c>
      <c r="S143" s="49"/>
      <c r="T143" s="132">
        <f>T144+T165+T285</f>
        <v>2.2839200000000002</v>
      </c>
      <c r="AT143" s="13" t="s">
        <v>72</v>
      </c>
      <c r="AU143" s="13" t="s">
        <v>234</v>
      </c>
      <c r="BK143" s="133">
        <f>BK144+BK165+BK285</f>
        <v>0</v>
      </c>
    </row>
    <row r="144" spans="2:63" s="11" customFormat="1" ht="25.95" customHeight="1">
      <c r="B144" s="134"/>
      <c r="D144" s="135" t="s">
        <v>72</v>
      </c>
      <c r="E144" s="136" t="s">
        <v>269</v>
      </c>
      <c r="F144" s="136" t="s">
        <v>270</v>
      </c>
      <c r="I144" s="137"/>
      <c r="J144" s="138">
        <f>BK144</f>
        <v>0</v>
      </c>
      <c r="L144" s="134"/>
      <c r="M144" s="139"/>
      <c r="P144" s="140">
        <f>P145+P156</f>
        <v>0</v>
      </c>
      <c r="R144" s="140">
        <f>R145+R156</f>
        <v>1.027E-2</v>
      </c>
      <c r="T144" s="141">
        <f>T145+T156</f>
        <v>0</v>
      </c>
      <c r="AR144" s="135" t="s">
        <v>80</v>
      </c>
      <c r="AT144" s="142" t="s">
        <v>72</v>
      </c>
      <c r="AU144" s="142" t="s">
        <v>73</v>
      </c>
      <c r="AY144" s="135" t="s">
        <v>271</v>
      </c>
      <c r="BK144" s="143">
        <f>BK145+BK156</f>
        <v>0</v>
      </c>
    </row>
    <row r="145" spans="2:65" s="11" customFormat="1" ht="22.8" customHeight="1">
      <c r="B145" s="134"/>
      <c r="D145" s="135" t="s">
        <v>72</v>
      </c>
      <c r="E145" s="144" t="s">
        <v>292</v>
      </c>
      <c r="F145" s="144" t="s">
        <v>293</v>
      </c>
      <c r="I145" s="137"/>
      <c r="J145" s="145">
        <f>BK145</f>
        <v>0</v>
      </c>
      <c r="L145" s="134"/>
      <c r="M145" s="139"/>
      <c r="P145" s="140">
        <f>SUM(P146:P155)</f>
        <v>0</v>
      </c>
      <c r="R145" s="140">
        <f>SUM(R146:R155)</f>
        <v>1.027E-2</v>
      </c>
      <c r="T145" s="141">
        <f>SUM(T146:T155)</f>
        <v>0</v>
      </c>
      <c r="AR145" s="135" t="s">
        <v>80</v>
      </c>
      <c r="AT145" s="142" t="s">
        <v>72</v>
      </c>
      <c r="AU145" s="142" t="s">
        <v>80</v>
      </c>
      <c r="AY145" s="135" t="s">
        <v>271</v>
      </c>
      <c r="BK145" s="143">
        <f>SUM(BK146:BK155)</f>
        <v>0</v>
      </c>
    </row>
    <row r="146" spans="2:65" s="1" customFormat="1" ht="33" customHeight="1">
      <c r="B146" s="28"/>
      <c r="C146" s="146" t="s">
        <v>80</v>
      </c>
      <c r="D146" s="146" t="s">
        <v>274</v>
      </c>
      <c r="E146" s="147" t="s">
        <v>294</v>
      </c>
      <c r="F146" s="148" t="s">
        <v>295</v>
      </c>
      <c r="G146" s="149" t="s">
        <v>277</v>
      </c>
      <c r="H146" s="150">
        <v>79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1.2999999999999999E-4</v>
      </c>
      <c r="R146" s="155">
        <f>Q146*H146</f>
        <v>1.027E-2</v>
      </c>
      <c r="S146" s="155">
        <v>0</v>
      </c>
      <c r="T146" s="156">
        <f>S146*H146</f>
        <v>0</v>
      </c>
      <c r="AR146" s="157" t="s">
        <v>278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278</v>
      </c>
      <c r="BM146" s="157" t="s">
        <v>1572</v>
      </c>
    </row>
    <row r="147" spans="2:65" s="1" customFormat="1" ht="19.2">
      <c r="B147" s="28"/>
      <c r="D147" s="159" t="s">
        <v>280</v>
      </c>
      <c r="F147" s="160" t="s">
        <v>297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" customFormat="1" ht="16.5" customHeight="1">
      <c r="B148" s="28"/>
      <c r="C148" s="146" t="s">
        <v>82</v>
      </c>
      <c r="D148" s="146" t="s">
        <v>274</v>
      </c>
      <c r="E148" s="147" t="s">
        <v>299</v>
      </c>
      <c r="F148" s="148" t="s">
        <v>300</v>
      </c>
      <c r="G148" s="149" t="s">
        <v>301</v>
      </c>
      <c r="H148" s="150">
        <v>1</v>
      </c>
      <c r="I148" s="151"/>
      <c r="J148" s="152">
        <f>ROUND(I148*H148,2)</f>
        <v>0</v>
      </c>
      <c r="K148" s="153"/>
      <c r="L148" s="28"/>
      <c r="M148" s="154" t="s">
        <v>1</v>
      </c>
      <c r="N148" s="115" t="s">
        <v>38</v>
      </c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57" t="s">
        <v>278</v>
      </c>
      <c r="AT148" s="157" t="s">
        <v>274</v>
      </c>
      <c r="AU148" s="157" t="s">
        <v>82</v>
      </c>
      <c r="AY148" s="13" t="s">
        <v>271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3" t="s">
        <v>80</v>
      </c>
      <c r="BK148" s="158">
        <f>ROUND(I148*H148,2)</f>
        <v>0</v>
      </c>
      <c r="BL148" s="13" t="s">
        <v>278</v>
      </c>
      <c r="BM148" s="157" t="s">
        <v>302</v>
      </c>
    </row>
    <row r="149" spans="2:65" s="1" customFormat="1" ht="19.2">
      <c r="B149" s="28"/>
      <c r="D149" s="159" t="s">
        <v>280</v>
      </c>
      <c r="F149" s="160" t="s">
        <v>1573</v>
      </c>
      <c r="I149" s="119"/>
      <c r="L149" s="28"/>
      <c r="M149" s="161"/>
      <c r="T149" s="52"/>
      <c r="AT149" s="13" t="s">
        <v>280</v>
      </c>
      <c r="AU149" s="13" t="s">
        <v>82</v>
      </c>
    </row>
    <row r="150" spans="2:65" s="1" customFormat="1" ht="16.5" customHeight="1">
      <c r="B150" s="28"/>
      <c r="C150" s="146" t="s">
        <v>272</v>
      </c>
      <c r="D150" s="146" t="s">
        <v>274</v>
      </c>
      <c r="E150" s="147" t="s">
        <v>304</v>
      </c>
      <c r="F150" s="148" t="s">
        <v>305</v>
      </c>
      <c r="G150" s="149" t="s">
        <v>301</v>
      </c>
      <c r="H150" s="150">
        <v>1</v>
      </c>
      <c r="I150" s="151"/>
      <c r="J150" s="152">
        <f>ROUND(I150*H150,2)</f>
        <v>0</v>
      </c>
      <c r="K150" s="153"/>
      <c r="L150" s="28"/>
      <c r="M150" s="154" t="s">
        <v>1</v>
      </c>
      <c r="N150" s="115" t="s">
        <v>38</v>
      </c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AR150" s="157" t="s">
        <v>306</v>
      </c>
      <c r="AT150" s="157" t="s">
        <v>274</v>
      </c>
      <c r="AU150" s="157" t="s">
        <v>82</v>
      </c>
      <c r="AY150" s="13" t="s">
        <v>271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3" t="s">
        <v>80</v>
      </c>
      <c r="BK150" s="158">
        <f>ROUND(I150*H150,2)</f>
        <v>0</v>
      </c>
      <c r="BL150" s="13" t="s">
        <v>306</v>
      </c>
      <c r="BM150" s="157" t="s">
        <v>307</v>
      </c>
    </row>
    <row r="151" spans="2:65" s="1" customFormat="1" ht="10.199999999999999">
      <c r="B151" s="28"/>
      <c r="D151" s="159" t="s">
        <v>280</v>
      </c>
      <c r="F151" s="160" t="s">
        <v>305</v>
      </c>
      <c r="I151" s="119"/>
      <c r="L151" s="28"/>
      <c r="M151" s="161"/>
      <c r="T151" s="52"/>
      <c r="AT151" s="13" t="s">
        <v>280</v>
      </c>
      <c r="AU151" s="13" t="s">
        <v>82</v>
      </c>
    </row>
    <row r="152" spans="2:65" s="1" customFormat="1" ht="16.5" customHeight="1">
      <c r="B152" s="28"/>
      <c r="C152" s="146" t="s">
        <v>278</v>
      </c>
      <c r="D152" s="146" t="s">
        <v>274</v>
      </c>
      <c r="E152" s="147" t="s">
        <v>309</v>
      </c>
      <c r="F152" s="148" t="s">
        <v>310</v>
      </c>
      <c r="G152" s="149" t="s">
        <v>311</v>
      </c>
      <c r="H152" s="150">
        <v>1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306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306</v>
      </c>
      <c r="BM152" s="157" t="s">
        <v>312</v>
      </c>
    </row>
    <row r="153" spans="2:65" s="1" customFormat="1" ht="19.2">
      <c r="B153" s="28"/>
      <c r="D153" s="159" t="s">
        <v>280</v>
      </c>
      <c r="F153" s="160" t="s">
        <v>1574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16.5" customHeight="1">
      <c r="B154" s="28"/>
      <c r="C154" s="146" t="s">
        <v>298</v>
      </c>
      <c r="D154" s="146" t="s">
        <v>274</v>
      </c>
      <c r="E154" s="147" t="s">
        <v>315</v>
      </c>
      <c r="F154" s="148" t="s">
        <v>316</v>
      </c>
      <c r="G154" s="149" t="s">
        <v>301</v>
      </c>
      <c r="H154" s="150">
        <v>1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306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306</v>
      </c>
      <c r="BM154" s="157" t="s">
        <v>317</v>
      </c>
    </row>
    <row r="155" spans="2:65" s="1" customFormat="1" ht="10.199999999999999">
      <c r="B155" s="28"/>
      <c r="D155" s="159" t="s">
        <v>280</v>
      </c>
      <c r="F155" s="160" t="s">
        <v>316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1" customFormat="1" ht="22.8" customHeight="1">
      <c r="B156" s="134"/>
      <c r="D156" s="135" t="s">
        <v>72</v>
      </c>
      <c r="E156" s="144" t="s">
        <v>318</v>
      </c>
      <c r="F156" s="144" t="s">
        <v>319</v>
      </c>
      <c r="I156" s="137"/>
      <c r="J156" s="145">
        <f>BK156</f>
        <v>0</v>
      </c>
      <c r="L156" s="134"/>
      <c r="M156" s="139"/>
      <c r="P156" s="140">
        <f>SUM(P157:P164)</f>
        <v>0</v>
      </c>
      <c r="R156" s="140">
        <f>SUM(R157:R164)</f>
        <v>0</v>
      </c>
      <c r="T156" s="141">
        <f>SUM(T157:T164)</f>
        <v>0</v>
      </c>
      <c r="AR156" s="135" t="s">
        <v>80</v>
      </c>
      <c r="AT156" s="142" t="s">
        <v>72</v>
      </c>
      <c r="AU156" s="142" t="s">
        <v>80</v>
      </c>
      <c r="AY156" s="135" t="s">
        <v>271</v>
      </c>
      <c r="BK156" s="143">
        <f>SUM(BK157:BK164)</f>
        <v>0</v>
      </c>
    </row>
    <row r="157" spans="2:65" s="1" customFormat="1" ht="24.15" customHeight="1">
      <c r="B157" s="28"/>
      <c r="C157" s="146" t="s">
        <v>282</v>
      </c>
      <c r="D157" s="146" t="s">
        <v>274</v>
      </c>
      <c r="E157" s="147" t="s">
        <v>320</v>
      </c>
      <c r="F157" s="148" t="s">
        <v>321</v>
      </c>
      <c r="G157" s="149" t="s">
        <v>322</v>
      </c>
      <c r="H157" s="150">
        <v>1.3</v>
      </c>
      <c r="I157" s="151"/>
      <c r="J157" s="152">
        <f>ROUND(I157*H157,2)</f>
        <v>0</v>
      </c>
      <c r="K157" s="153"/>
      <c r="L157" s="28"/>
      <c r="M157" s="154" t="s">
        <v>1</v>
      </c>
      <c r="N157" s="115" t="s">
        <v>38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278</v>
      </c>
      <c r="AT157" s="157" t="s">
        <v>274</v>
      </c>
      <c r="AU157" s="157" t="s">
        <v>82</v>
      </c>
      <c r="AY157" s="13" t="s">
        <v>271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3" t="s">
        <v>80</v>
      </c>
      <c r="BK157" s="158">
        <f>ROUND(I157*H157,2)</f>
        <v>0</v>
      </c>
      <c r="BL157" s="13" t="s">
        <v>278</v>
      </c>
      <c r="BM157" s="157" t="s">
        <v>323</v>
      </c>
    </row>
    <row r="158" spans="2:65" s="1" customFormat="1" ht="28.8">
      <c r="B158" s="28"/>
      <c r="D158" s="159" t="s">
        <v>280</v>
      </c>
      <c r="F158" s="160" t="s">
        <v>324</v>
      </c>
      <c r="I158" s="119"/>
      <c r="L158" s="28"/>
      <c r="M158" s="161"/>
      <c r="T158" s="52"/>
      <c r="AT158" s="13" t="s">
        <v>280</v>
      </c>
      <c r="AU158" s="13" t="s">
        <v>82</v>
      </c>
    </row>
    <row r="159" spans="2:65" s="1" customFormat="1" ht="24.15" customHeight="1">
      <c r="B159" s="28"/>
      <c r="C159" s="146" t="s">
        <v>308</v>
      </c>
      <c r="D159" s="146" t="s">
        <v>274</v>
      </c>
      <c r="E159" s="147" t="s">
        <v>326</v>
      </c>
      <c r="F159" s="148" t="s">
        <v>327</v>
      </c>
      <c r="G159" s="149" t="s">
        <v>322</v>
      </c>
      <c r="H159" s="150">
        <v>1.3</v>
      </c>
      <c r="I159" s="151"/>
      <c r="J159" s="152">
        <f>ROUND(I159*H159,2)</f>
        <v>0</v>
      </c>
      <c r="K159" s="153"/>
      <c r="L159" s="28"/>
      <c r="M159" s="154" t="s">
        <v>1</v>
      </c>
      <c r="N159" s="115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278</v>
      </c>
      <c r="AT159" s="157" t="s">
        <v>274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278</v>
      </c>
      <c r="BM159" s="157" t="s">
        <v>328</v>
      </c>
    </row>
    <row r="160" spans="2:65" s="1" customFormat="1" ht="19.2">
      <c r="B160" s="28"/>
      <c r="D160" s="159" t="s">
        <v>280</v>
      </c>
      <c r="F160" s="160" t="s">
        <v>329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" customFormat="1" ht="16.5" customHeight="1">
      <c r="B161" s="28"/>
      <c r="C161" s="146" t="s">
        <v>314</v>
      </c>
      <c r="D161" s="146" t="s">
        <v>274</v>
      </c>
      <c r="E161" s="147" t="s">
        <v>331</v>
      </c>
      <c r="F161" s="148" t="s">
        <v>332</v>
      </c>
      <c r="G161" s="149" t="s">
        <v>322</v>
      </c>
      <c r="H161" s="150">
        <v>1.3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278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278</v>
      </c>
      <c r="BM161" s="157" t="s">
        <v>333</v>
      </c>
    </row>
    <row r="162" spans="2:65" s="1" customFormat="1" ht="19.2">
      <c r="B162" s="28"/>
      <c r="D162" s="159" t="s">
        <v>280</v>
      </c>
      <c r="F162" s="160" t="s">
        <v>334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" customFormat="1" ht="24.15" customHeight="1">
      <c r="B163" s="28"/>
      <c r="C163" s="162" t="s">
        <v>292</v>
      </c>
      <c r="D163" s="162" t="s">
        <v>335</v>
      </c>
      <c r="E163" s="163" t="s">
        <v>336</v>
      </c>
      <c r="F163" s="164" t="s">
        <v>337</v>
      </c>
      <c r="G163" s="165" t="s">
        <v>338</v>
      </c>
      <c r="H163" s="166">
        <v>2</v>
      </c>
      <c r="I163" s="167"/>
      <c r="J163" s="168">
        <f>ROUND(I163*H163,2)</f>
        <v>0</v>
      </c>
      <c r="K163" s="169"/>
      <c r="L163" s="170"/>
      <c r="M163" s="171" t="s">
        <v>1</v>
      </c>
      <c r="N163" s="172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314</v>
      </c>
      <c r="AT163" s="157" t="s">
        <v>335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278</v>
      </c>
      <c r="BM163" s="157" t="s">
        <v>339</v>
      </c>
    </row>
    <row r="164" spans="2:65" s="1" customFormat="1" ht="28.8">
      <c r="B164" s="28"/>
      <c r="D164" s="159" t="s">
        <v>280</v>
      </c>
      <c r="F164" s="160" t="s">
        <v>340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1" customFormat="1" ht="25.95" customHeight="1">
      <c r="B165" s="134"/>
      <c r="D165" s="135" t="s">
        <v>72</v>
      </c>
      <c r="E165" s="136" t="s">
        <v>341</v>
      </c>
      <c r="F165" s="136" t="s">
        <v>342</v>
      </c>
      <c r="I165" s="137"/>
      <c r="J165" s="138">
        <f>BK165</f>
        <v>0</v>
      </c>
      <c r="L165" s="134"/>
      <c r="M165" s="139"/>
      <c r="P165" s="140">
        <f>P166+P175+P182+P213+P244+P257+P266</f>
        <v>0</v>
      </c>
      <c r="R165" s="140">
        <f>R166+R175+R182+R213+R244+R257+R266</f>
        <v>2.2524959199999999</v>
      </c>
      <c r="T165" s="141">
        <f>T166+T175+T182+T213+T244+T257+T266</f>
        <v>2.2839200000000002</v>
      </c>
      <c r="AR165" s="135" t="s">
        <v>82</v>
      </c>
      <c r="AT165" s="142" t="s">
        <v>72</v>
      </c>
      <c r="AU165" s="142" t="s">
        <v>73</v>
      </c>
      <c r="AY165" s="135" t="s">
        <v>271</v>
      </c>
      <c r="BK165" s="143">
        <f>BK166+BK175+BK182+BK213+BK244+BK257+BK266</f>
        <v>0</v>
      </c>
    </row>
    <row r="166" spans="2:65" s="11" customFormat="1" ht="22.8" customHeight="1">
      <c r="B166" s="134"/>
      <c r="D166" s="135" t="s">
        <v>72</v>
      </c>
      <c r="E166" s="144" t="s">
        <v>343</v>
      </c>
      <c r="F166" s="144" t="s">
        <v>344</v>
      </c>
      <c r="I166" s="137"/>
      <c r="J166" s="145">
        <f>BK166</f>
        <v>0</v>
      </c>
      <c r="L166" s="134"/>
      <c r="M166" s="139"/>
      <c r="P166" s="140">
        <f>SUM(P167:P174)</f>
        <v>0</v>
      </c>
      <c r="R166" s="140">
        <f>SUM(R167:R174)</f>
        <v>0</v>
      </c>
      <c r="T166" s="141">
        <f>SUM(T167:T174)</f>
        <v>0</v>
      </c>
      <c r="AR166" s="135" t="s">
        <v>82</v>
      </c>
      <c r="AT166" s="142" t="s">
        <v>72</v>
      </c>
      <c r="AU166" s="142" t="s">
        <v>80</v>
      </c>
      <c r="AY166" s="135" t="s">
        <v>271</v>
      </c>
      <c r="BK166" s="143">
        <f>SUM(BK167:BK174)</f>
        <v>0</v>
      </c>
    </row>
    <row r="167" spans="2:65" s="1" customFormat="1" ht="16.5" customHeight="1">
      <c r="B167" s="28"/>
      <c r="C167" s="146" t="s">
        <v>325</v>
      </c>
      <c r="D167" s="146" t="s">
        <v>274</v>
      </c>
      <c r="E167" s="147" t="s">
        <v>1575</v>
      </c>
      <c r="F167" s="148" t="s">
        <v>1576</v>
      </c>
      <c r="G167" s="149" t="s">
        <v>692</v>
      </c>
      <c r="H167" s="150">
        <v>3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AR167" s="157" t="s">
        <v>306</v>
      </c>
      <c r="AT167" s="157" t="s">
        <v>274</v>
      </c>
      <c r="AU167" s="157" t="s">
        <v>82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306</v>
      </c>
      <c r="BM167" s="157" t="s">
        <v>1577</v>
      </c>
    </row>
    <row r="168" spans="2:65" s="1" customFormat="1" ht="10.199999999999999">
      <c r="B168" s="28"/>
      <c r="D168" s="159" t="s">
        <v>280</v>
      </c>
      <c r="F168" s="160" t="s">
        <v>1578</v>
      </c>
      <c r="I168" s="119"/>
      <c r="L168" s="28"/>
      <c r="M168" s="161"/>
      <c r="T168" s="52"/>
      <c r="AT168" s="13" t="s">
        <v>280</v>
      </c>
      <c r="AU168" s="13" t="s">
        <v>82</v>
      </c>
    </row>
    <row r="169" spans="2:65" s="1" customFormat="1" ht="16.5" customHeight="1">
      <c r="B169" s="28"/>
      <c r="C169" s="146" t="s">
        <v>330</v>
      </c>
      <c r="D169" s="146" t="s">
        <v>274</v>
      </c>
      <c r="E169" s="147" t="s">
        <v>1579</v>
      </c>
      <c r="F169" s="148" t="s">
        <v>1580</v>
      </c>
      <c r="G169" s="149" t="s">
        <v>692</v>
      </c>
      <c r="H169" s="150">
        <v>2</v>
      </c>
      <c r="I169" s="151"/>
      <c r="J169" s="152">
        <f>ROUND(I169*H169,2)</f>
        <v>0</v>
      </c>
      <c r="K169" s="153"/>
      <c r="L169" s="28"/>
      <c r="M169" s="154" t="s">
        <v>1</v>
      </c>
      <c r="N169" s="115" t="s">
        <v>38</v>
      </c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AR169" s="157" t="s">
        <v>306</v>
      </c>
      <c r="AT169" s="157" t="s">
        <v>274</v>
      </c>
      <c r="AU169" s="157" t="s">
        <v>82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306</v>
      </c>
      <c r="BM169" s="157" t="s">
        <v>1581</v>
      </c>
    </row>
    <row r="170" spans="2:65" s="1" customFormat="1" ht="10.199999999999999">
      <c r="B170" s="28"/>
      <c r="D170" s="159" t="s">
        <v>280</v>
      </c>
      <c r="F170" s="160" t="s">
        <v>1582</v>
      </c>
      <c r="I170" s="119"/>
      <c r="L170" s="28"/>
      <c r="M170" s="161"/>
      <c r="T170" s="52"/>
      <c r="AT170" s="13" t="s">
        <v>280</v>
      </c>
      <c r="AU170" s="13" t="s">
        <v>82</v>
      </c>
    </row>
    <row r="171" spans="2:65" s="1" customFormat="1" ht="24.15" customHeight="1">
      <c r="B171" s="28"/>
      <c r="C171" s="146" t="s">
        <v>8</v>
      </c>
      <c r="D171" s="146" t="s">
        <v>274</v>
      </c>
      <c r="E171" s="147" t="s">
        <v>357</v>
      </c>
      <c r="F171" s="148" t="s">
        <v>358</v>
      </c>
      <c r="G171" s="149" t="s">
        <v>311</v>
      </c>
      <c r="H171" s="150">
        <v>1</v>
      </c>
      <c r="I171" s="151"/>
      <c r="J171" s="152">
        <f>ROUND(I171*H171,2)</f>
        <v>0</v>
      </c>
      <c r="K171" s="153"/>
      <c r="L171" s="28"/>
      <c r="M171" s="154" t="s">
        <v>1</v>
      </c>
      <c r="N171" s="115" t="s">
        <v>38</v>
      </c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AR171" s="157" t="s">
        <v>306</v>
      </c>
      <c r="AT171" s="157" t="s">
        <v>274</v>
      </c>
      <c r="AU171" s="157" t="s">
        <v>82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306</v>
      </c>
      <c r="BM171" s="157" t="s">
        <v>1583</v>
      </c>
    </row>
    <row r="172" spans="2:65" s="1" customFormat="1" ht="19.2">
      <c r="B172" s="28"/>
      <c r="D172" s="159" t="s">
        <v>280</v>
      </c>
      <c r="F172" s="160" t="s">
        <v>358</v>
      </c>
      <c r="I172" s="119"/>
      <c r="L172" s="28"/>
      <c r="M172" s="161"/>
      <c r="T172" s="52"/>
      <c r="AT172" s="13" t="s">
        <v>280</v>
      </c>
      <c r="AU172" s="13" t="s">
        <v>82</v>
      </c>
    </row>
    <row r="173" spans="2:65" s="1" customFormat="1" ht="16.5" customHeight="1">
      <c r="B173" s="28"/>
      <c r="C173" s="146" t="s">
        <v>345</v>
      </c>
      <c r="D173" s="146" t="s">
        <v>274</v>
      </c>
      <c r="E173" s="147" t="s">
        <v>360</v>
      </c>
      <c r="F173" s="148" t="s">
        <v>361</v>
      </c>
      <c r="G173" s="149" t="s">
        <v>301</v>
      </c>
      <c r="H173" s="150">
        <v>1</v>
      </c>
      <c r="I173" s="151"/>
      <c r="J173" s="152">
        <f>ROUND(I173*H173,2)</f>
        <v>0</v>
      </c>
      <c r="K173" s="153"/>
      <c r="L173" s="28"/>
      <c r="M173" s="154" t="s">
        <v>1</v>
      </c>
      <c r="N173" s="115" t="s">
        <v>38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AR173" s="157" t="s">
        <v>306</v>
      </c>
      <c r="AT173" s="157" t="s">
        <v>274</v>
      </c>
      <c r="AU173" s="157" t="s">
        <v>82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306</v>
      </c>
      <c r="BM173" s="157" t="s">
        <v>362</v>
      </c>
    </row>
    <row r="174" spans="2:65" s="1" customFormat="1" ht="38.4">
      <c r="B174" s="28"/>
      <c r="D174" s="159" t="s">
        <v>280</v>
      </c>
      <c r="F174" s="160" t="s">
        <v>1584</v>
      </c>
      <c r="I174" s="119"/>
      <c r="L174" s="28"/>
      <c r="M174" s="161"/>
      <c r="T174" s="52"/>
      <c r="AT174" s="13" t="s">
        <v>280</v>
      </c>
      <c r="AU174" s="13" t="s">
        <v>82</v>
      </c>
    </row>
    <row r="175" spans="2:65" s="11" customFormat="1" ht="22.8" customHeight="1">
      <c r="B175" s="134"/>
      <c r="D175" s="135" t="s">
        <v>72</v>
      </c>
      <c r="E175" s="144" t="s">
        <v>1499</v>
      </c>
      <c r="F175" s="144" t="s">
        <v>1500</v>
      </c>
      <c r="I175" s="137"/>
      <c r="J175" s="145">
        <f>BK175</f>
        <v>0</v>
      </c>
      <c r="L175" s="134"/>
      <c r="M175" s="139"/>
      <c r="P175" s="140">
        <f>SUM(P176:P181)</f>
        <v>0</v>
      </c>
      <c r="R175" s="140">
        <f>SUM(R176:R181)</f>
        <v>0</v>
      </c>
      <c r="T175" s="141">
        <f>SUM(T176:T181)</f>
        <v>0</v>
      </c>
      <c r="AR175" s="135" t="s">
        <v>82</v>
      </c>
      <c r="AT175" s="142" t="s">
        <v>72</v>
      </c>
      <c r="AU175" s="142" t="s">
        <v>80</v>
      </c>
      <c r="AY175" s="135" t="s">
        <v>271</v>
      </c>
      <c r="BK175" s="143">
        <f>SUM(BK176:BK181)</f>
        <v>0</v>
      </c>
    </row>
    <row r="176" spans="2:65" s="1" customFormat="1" ht="16.5" customHeight="1">
      <c r="B176" s="28"/>
      <c r="C176" s="146" t="s">
        <v>351</v>
      </c>
      <c r="D176" s="146" t="s">
        <v>274</v>
      </c>
      <c r="E176" s="147" t="s">
        <v>1501</v>
      </c>
      <c r="F176" s="148" t="s">
        <v>1502</v>
      </c>
      <c r="G176" s="149" t="s">
        <v>277</v>
      </c>
      <c r="H176" s="150">
        <v>4</v>
      </c>
      <c r="I176" s="151"/>
      <c r="J176" s="152">
        <f>ROUND(I176*H176,2)</f>
        <v>0</v>
      </c>
      <c r="K176" s="153"/>
      <c r="L176" s="28"/>
      <c r="M176" s="154" t="s">
        <v>1</v>
      </c>
      <c r="N176" s="115" t="s">
        <v>38</v>
      </c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AR176" s="157" t="s">
        <v>348</v>
      </c>
      <c r="AT176" s="157" t="s">
        <v>274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348</v>
      </c>
      <c r="BM176" s="157" t="s">
        <v>1503</v>
      </c>
    </row>
    <row r="177" spans="2:65" s="1" customFormat="1" ht="10.199999999999999">
      <c r="B177" s="28"/>
      <c r="D177" s="159" t="s">
        <v>280</v>
      </c>
      <c r="F177" s="160" t="s">
        <v>1502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" customFormat="1" ht="16.5" customHeight="1">
      <c r="B178" s="28"/>
      <c r="C178" s="146" t="s">
        <v>356</v>
      </c>
      <c r="D178" s="146" t="s">
        <v>274</v>
      </c>
      <c r="E178" s="147" t="s">
        <v>1504</v>
      </c>
      <c r="F178" s="148" t="s">
        <v>1505</v>
      </c>
      <c r="G178" s="149" t="s">
        <v>692</v>
      </c>
      <c r="H178" s="150">
        <v>2</v>
      </c>
      <c r="I178" s="151"/>
      <c r="J178" s="152">
        <f>ROUND(I178*H178,2)</f>
        <v>0</v>
      </c>
      <c r="K178" s="153"/>
      <c r="L178" s="28"/>
      <c r="M178" s="154" t="s">
        <v>1</v>
      </c>
      <c r="N178" s="115" t="s">
        <v>38</v>
      </c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AR178" s="157" t="s">
        <v>306</v>
      </c>
      <c r="AT178" s="157" t="s">
        <v>274</v>
      </c>
      <c r="AU178" s="157" t="s">
        <v>82</v>
      </c>
      <c r="AY178" s="13" t="s">
        <v>271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3" t="s">
        <v>80</v>
      </c>
      <c r="BK178" s="158">
        <f>ROUND(I178*H178,2)</f>
        <v>0</v>
      </c>
      <c r="BL178" s="13" t="s">
        <v>306</v>
      </c>
      <c r="BM178" s="157" t="s">
        <v>1506</v>
      </c>
    </row>
    <row r="179" spans="2:65" s="1" customFormat="1" ht="19.2">
      <c r="B179" s="28"/>
      <c r="D179" s="159" t="s">
        <v>280</v>
      </c>
      <c r="F179" s="160" t="s">
        <v>1507</v>
      </c>
      <c r="I179" s="119"/>
      <c r="L179" s="28"/>
      <c r="M179" s="161"/>
      <c r="T179" s="52"/>
      <c r="AT179" s="13" t="s">
        <v>280</v>
      </c>
      <c r="AU179" s="13" t="s">
        <v>82</v>
      </c>
    </row>
    <row r="180" spans="2:65" s="1" customFormat="1" ht="16.5" customHeight="1">
      <c r="B180" s="28"/>
      <c r="C180" s="146" t="s">
        <v>348</v>
      </c>
      <c r="D180" s="146" t="s">
        <v>274</v>
      </c>
      <c r="E180" s="147" t="s">
        <v>1508</v>
      </c>
      <c r="F180" s="148" t="s">
        <v>1509</v>
      </c>
      <c r="G180" s="149" t="s">
        <v>692</v>
      </c>
      <c r="H180" s="150">
        <v>2</v>
      </c>
      <c r="I180" s="151"/>
      <c r="J180" s="152">
        <f>ROUND(I180*H180,2)</f>
        <v>0</v>
      </c>
      <c r="K180" s="153"/>
      <c r="L180" s="28"/>
      <c r="M180" s="154" t="s">
        <v>1</v>
      </c>
      <c r="N180" s="115" t="s">
        <v>38</v>
      </c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AR180" s="157" t="s">
        <v>306</v>
      </c>
      <c r="AT180" s="157" t="s">
        <v>274</v>
      </c>
      <c r="AU180" s="157" t="s">
        <v>82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306</v>
      </c>
      <c r="BM180" s="157" t="s">
        <v>1510</v>
      </c>
    </row>
    <row r="181" spans="2:65" s="1" customFormat="1" ht="10.199999999999999">
      <c r="B181" s="28"/>
      <c r="D181" s="159" t="s">
        <v>280</v>
      </c>
      <c r="F181" s="160" t="s">
        <v>1509</v>
      </c>
      <c r="I181" s="119"/>
      <c r="L181" s="28"/>
      <c r="M181" s="161"/>
      <c r="T181" s="52"/>
      <c r="AT181" s="13" t="s">
        <v>280</v>
      </c>
      <c r="AU181" s="13" t="s">
        <v>82</v>
      </c>
    </row>
    <row r="182" spans="2:65" s="11" customFormat="1" ht="22.8" customHeight="1">
      <c r="B182" s="134"/>
      <c r="D182" s="135" t="s">
        <v>72</v>
      </c>
      <c r="E182" s="144" t="s">
        <v>363</v>
      </c>
      <c r="F182" s="144" t="s">
        <v>364</v>
      </c>
      <c r="I182" s="137"/>
      <c r="J182" s="145">
        <f>BK182</f>
        <v>0</v>
      </c>
      <c r="L182" s="134"/>
      <c r="M182" s="139"/>
      <c r="P182" s="140">
        <f>SUM(P183:P212)</f>
        <v>0</v>
      </c>
      <c r="R182" s="140">
        <f>SUM(R183:R212)</f>
        <v>0.80084292000000012</v>
      </c>
      <c r="T182" s="141">
        <f>SUM(T183:T212)</f>
        <v>0</v>
      </c>
      <c r="AR182" s="135" t="s">
        <v>82</v>
      </c>
      <c r="AT182" s="142" t="s">
        <v>72</v>
      </c>
      <c r="AU182" s="142" t="s">
        <v>80</v>
      </c>
      <c r="AY182" s="135" t="s">
        <v>271</v>
      </c>
      <c r="BK182" s="143">
        <f>SUM(BK183:BK212)</f>
        <v>0</v>
      </c>
    </row>
    <row r="183" spans="2:65" s="1" customFormat="1" ht="37.799999999999997" customHeight="1">
      <c r="B183" s="28"/>
      <c r="C183" s="146" t="s">
        <v>365</v>
      </c>
      <c r="D183" s="146" t="s">
        <v>274</v>
      </c>
      <c r="E183" s="147" t="s">
        <v>366</v>
      </c>
      <c r="F183" s="148" t="s">
        <v>367</v>
      </c>
      <c r="G183" s="149" t="s">
        <v>277</v>
      </c>
      <c r="H183" s="150">
        <v>4.4000000000000004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3.2499999999999999E-3</v>
      </c>
      <c r="R183" s="155">
        <f>Q183*H183</f>
        <v>1.43E-2</v>
      </c>
      <c r="S183" s="155">
        <v>0</v>
      </c>
      <c r="T183" s="156">
        <f>S183*H183</f>
        <v>0</v>
      </c>
      <c r="AR183" s="157" t="s">
        <v>348</v>
      </c>
      <c r="AT183" s="157" t="s">
        <v>274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1585</v>
      </c>
    </row>
    <row r="184" spans="2:65" s="1" customFormat="1" ht="28.8">
      <c r="B184" s="28"/>
      <c r="D184" s="159" t="s">
        <v>280</v>
      </c>
      <c r="F184" s="160" t="s">
        <v>369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" customFormat="1" ht="21.75" customHeight="1">
      <c r="B185" s="28"/>
      <c r="C185" s="162" t="s">
        <v>370</v>
      </c>
      <c r="D185" s="162" t="s">
        <v>335</v>
      </c>
      <c r="E185" s="163" t="s">
        <v>371</v>
      </c>
      <c r="F185" s="164" t="s">
        <v>372</v>
      </c>
      <c r="G185" s="165" t="s">
        <v>277</v>
      </c>
      <c r="H185" s="166">
        <v>4.84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38</v>
      </c>
      <c r="P185" s="155">
        <f>O185*H185</f>
        <v>0</v>
      </c>
      <c r="Q185" s="155">
        <v>9.7999999999999997E-3</v>
      </c>
      <c r="R185" s="155">
        <f>Q185*H185</f>
        <v>4.7431999999999995E-2</v>
      </c>
      <c r="S185" s="155">
        <v>0</v>
      </c>
      <c r="T185" s="156">
        <f>S185*H185</f>
        <v>0</v>
      </c>
      <c r="AR185" s="157" t="s">
        <v>373</v>
      </c>
      <c r="AT185" s="157" t="s">
        <v>335</v>
      </c>
      <c r="AU185" s="157" t="s">
        <v>82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348</v>
      </c>
      <c r="BM185" s="157" t="s">
        <v>1586</v>
      </c>
    </row>
    <row r="186" spans="2:65" s="1" customFormat="1" ht="28.8">
      <c r="B186" s="28"/>
      <c r="D186" s="159" t="s">
        <v>280</v>
      </c>
      <c r="F186" s="160" t="s">
        <v>375</v>
      </c>
      <c r="I186" s="119"/>
      <c r="L186" s="28"/>
      <c r="M186" s="161"/>
      <c r="T186" s="52"/>
      <c r="AT186" s="13" t="s">
        <v>280</v>
      </c>
      <c r="AU186" s="13" t="s">
        <v>82</v>
      </c>
    </row>
    <row r="187" spans="2:65" s="1" customFormat="1" ht="21.75" customHeight="1">
      <c r="B187" s="28"/>
      <c r="C187" s="162" t="s">
        <v>376</v>
      </c>
      <c r="D187" s="162" t="s">
        <v>335</v>
      </c>
      <c r="E187" s="163" t="s">
        <v>1587</v>
      </c>
      <c r="F187" s="164" t="s">
        <v>1588</v>
      </c>
      <c r="G187" s="165" t="s">
        <v>277</v>
      </c>
      <c r="H187" s="166">
        <v>4.84</v>
      </c>
      <c r="I187" s="167"/>
      <c r="J187" s="168">
        <f>ROUND(I187*H187,2)</f>
        <v>0</v>
      </c>
      <c r="K187" s="169"/>
      <c r="L187" s="170"/>
      <c r="M187" s="171" t="s">
        <v>1</v>
      </c>
      <c r="N187" s="172" t="s">
        <v>38</v>
      </c>
      <c r="P187" s="155">
        <f>O187*H187</f>
        <v>0</v>
      </c>
      <c r="Q187" s="155">
        <v>3.0000000000000001E-3</v>
      </c>
      <c r="R187" s="155">
        <f>Q187*H187</f>
        <v>1.452E-2</v>
      </c>
      <c r="S187" s="155">
        <v>0</v>
      </c>
      <c r="T187" s="156">
        <f>S187*H187</f>
        <v>0</v>
      </c>
      <c r="AR187" s="157" t="s">
        <v>373</v>
      </c>
      <c r="AT187" s="157" t="s">
        <v>335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1589</v>
      </c>
    </row>
    <row r="188" spans="2:65" s="1" customFormat="1" ht="19.2">
      <c r="B188" s="28"/>
      <c r="D188" s="159" t="s">
        <v>280</v>
      </c>
      <c r="F188" s="160" t="s">
        <v>1590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" customFormat="1" ht="24.15" customHeight="1">
      <c r="B189" s="28"/>
      <c r="C189" s="146" t="s">
        <v>381</v>
      </c>
      <c r="D189" s="146" t="s">
        <v>274</v>
      </c>
      <c r="E189" s="147" t="s">
        <v>382</v>
      </c>
      <c r="F189" s="148" t="s">
        <v>383</v>
      </c>
      <c r="G189" s="149" t="s">
        <v>277</v>
      </c>
      <c r="H189" s="150">
        <v>4.4000000000000004</v>
      </c>
      <c r="I189" s="151"/>
      <c r="J189" s="152">
        <f>ROUND(I189*H189,2)</f>
        <v>0</v>
      </c>
      <c r="K189" s="153"/>
      <c r="L189" s="28"/>
      <c r="M189" s="154" t="s">
        <v>1</v>
      </c>
      <c r="N189" s="115" t="s">
        <v>38</v>
      </c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AR189" s="157" t="s">
        <v>348</v>
      </c>
      <c r="AT189" s="157" t="s">
        <v>274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1591</v>
      </c>
    </row>
    <row r="190" spans="2:65" s="1" customFormat="1" ht="19.2">
      <c r="B190" s="28"/>
      <c r="D190" s="159" t="s">
        <v>280</v>
      </c>
      <c r="F190" s="160" t="s">
        <v>385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" customFormat="1" ht="33" customHeight="1">
      <c r="B191" s="28"/>
      <c r="C191" s="146" t="s">
        <v>7</v>
      </c>
      <c r="D191" s="146" t="s">
        <v>274</v>
      </c>
      <c r="E191" s="147" t="s">
        <v>386</v>
      </c>
      <c r="F191" s="148" t="s">
        <v>387</v>
      </c>
      <c r="G191" s="149" t="s">
        <v>277</v>
      </c>
      <c r="H191" s="150">
        <v>79</v>
      </c>
      <c r="I191" s="151"/>
      <c r="J191" s="152">
        <f>ROUND(I191*H191,2)</f>
        <v>0</v>
      </c>
      <c r="K191" s="153"/>
      <c r="L191" s="28"/>
      <c r="M191" s="154" t="s">
        <v>1</v>
      </c>
      <c r="N191" s="115" t="s">
        <v>38</v>
      </c>
      <c r="P191" s="155">
        <f>O191*H191</f>
        <v>0</v>
      </c>
      <c r="Q191" s="155">
        <v>1.17E-3</v>
      </c>
      <c r="R191" s="155">
        <f>Q191*H191</f>
        <v>9.2429999999999998E-2</v>
      </c>
      <c r="S191" s="155">
        <v>0</v>
      </c>
      <c r="T191" s="156">
        <f>S191*H191</f>
        <v>0</v>
      </c>
      <c r="AR191" s="157" t="s">
        <v>348</v>
      </c>
      <c r="AT191" s="157" t="s">
        <v>274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1592</v>
      </c>
    </row>
    <row r="192" spans="2:65" s="1" customFormat="1" ht="28.8">
      <c r="B192" s="28"/>
      <c r="D192" s="159" t="s">
        <v>280</v>
      </c>
      <c r="F192" s="160" t="s">
        <v>389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" customFormat="1" ht="16.5" customHeight="1">
      <c r="B193" s="28"/>
      <c r="C193" s="162" t="s">
        <v>390</v>
      </c>
      <c r="D193" s="162" t="s">
        <v>335</v>
      </c>
      <c r="E193" s="163" t="s">
        <v>391</v>
      </c>
      <c r="F193" s="164" t="s">
        <v>392</v>
      </c>
      <c r="G193" s="165" t="s">
        <v>393</v>
      </c>
      <c r="H193" s="166">
        <v>0.61599999999999999</v>
      </c>
      <c r="I193" s="167"/>
      <c r="J193" s="168">
        <f>ROUND(I193*H193,2)</f>
        <v>0</v>
      </c>
      <c r="K193" s="169"/>
      <c r="L193" s="170"/>
      <c r="M193" s="171" t="s">
        <v>1</v>
      </c>
      <c r="N193" s="172" t="s">
        <v>38</v>
      </c>
      <c r="P193" s="155">
        <f>O193*H193</f>
        <v>0</v>
      </c>
      <c r="Q193" s="155">
        <v>2.0000000000000002E-5</v>
      </c>
      <c r="R193" s="155">
        <f>Q193*H193</f>
        <v>1.2320000000000001E-5</v>
      </c>
      <c r="S193" s="155">
        <v>0</v>
      </c>
      <c r="T193" s="156">
        <f>S193*H193</f>
        <v>0</v>
      </c>
      <c r="AR193" s="157" t="s">
        <v>306</v>
      </c>
      <c r="AT193" s="157" t="s">
        <v>335</v>
      </c>
      <c r="AU193" s="157" t="s">
        <v>82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306</v>
      </c>
      <c r="BM193" s="157" t="s">
        <v>1593</v>
      </c>
    </row>
    <row r="194" spans="2:65" s="1" customFormat="1" ht="10.199999999999999">
      <c r="B194" s="28"/>
      <c r="D194" s="159" t="s">
        <v>280</v>
      </c>
      <c r="F194" s="160" t="s">
        <v>392</v>
      </c>
      <c r="I194" s="119"/>
      <c r="L194" s="28"/>
      <c r="M194" s="161"/>
      <c r="T194" s="52"/>
      <c r="AT194" s="13" t="s">
        <v>280</v>
      </c>
      <c r="AU194" s="13" t="s">
        <v>82</v>
      </c>
    </row>
    <row r="195" spans="2:65" s="1" customFormat="1" ht="16.5" customHeight="1">
      <c r="B195" s="28"/>
      <c r="C195" s="162" t="s">
        <v>395</v>
      </c>
      <c r="D195" s="162" t="s">
        <v>335</v>
      </c>
      <c r="E195" s="163" t="s">
        <v>396</v>
      </c>
      <c r="F195" s="164" t="s">
        <v>397</v>
      </c>
      <c r="G195" s="165" t="s">
        <v>393</v>
      </c>
      <c r="H195" s="166">
        <v>1.353</v>
      </c>
      <c r="I195" s="167"/>
      <c r="J195" s="168">
        <f>ROUND(I195*H195,2)</f>
        <v>0</v>
      </c>
      <c r="K195" s="169"/>
      <c r="L195" s="170"/>
      <c r="M195" s="171" t="s">
        <v>1</v>
      </c>
      <c r="N195" s="172" t="s">
        <v>38</v>
      </c>
      <c r="P195" s="155">
        <f>O195*H195</f>
        <v>0</v>
      </c>
      <c r="Q195" s="155">
        <v>2.0000000000000001E-4</v>
      </c>
      <c r="R195" s="155">
        <f>Q195*H195</f>
        <v>2.7060000000000002E-4</v>
      </c>
      <c r="S195" s="155">
        <v>0</v>
      </c>
      <c r="T195" s="156">
        <f>S195*H195</f>
        <v>0</v>
      </c>
      <c r="AR195" s="157" t="s">
        <v>373</v>
      </c>
      <c r="AT195" s="157" t="s">
        <v>335</v>
      </c>
      <c r="AU195" s="157" t="s">
        <v>82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348</v>
      </c>
      <c r="BM195" s="157" t="s">
        <v>1594</v>
      </c>
    </row>
    <row r="196" spans="2:65" s="1" customFormat="1" ht="10.199999999999999">
      <c r="B196" s="28"/>
      <c r="D196" s="159" t="s">
        <v>280</v>
      </c>
      <c r="F196" s="160" t="s">
        <v>397</v>
      </c>
      <c r="I196" s="119"/>
      <c r="L196" s="28"/>
      <c r="M196" s="161"/>
      <c r="T196" s="52"/>
      <c r="AT196" s="13" t="s">
        <v>280</v>
      </c>
      <c r="AU196" s="13" t="s">
        <v>82</v>
      </c>
    </row>
    <row r="197" spans="2:65" s="1" customFormat="1" ht="16.5" customHeight="1">
      <c r="B197" s="28"/>
      <c r="C197" s="162" t="s">
        <v>399</v>
      </c>
      <c r="D197" s="162" t="s">
        <v>335</v>
      </c>
      <c r="E197" s="163" t="s">
        <v>400</v>
      </c>
      <c r="F197" s="164" t="s">
        <v>401</v>
      </c>
      <c r="G197" s="165" t="s">
        <v>277</v>
      </c>
      <c r="H197" s="166">
        <v>50.49</v>
      </c>
      <c r="I197" s="167"/>
      <c r="J197" s="168">
        <f>ROUND(I197*H197,2)</f>
        <v>0</v>
      </c>
      <c r="K197" s="169"/>
      <c r="L197" s="170"/>
      <c r="M197" s="171" t="s">
        <v>1</v>
      </c>
      <c r="N197" s="172" t="s">
        <v>38</v>
      </c>
      <c r="P197" s="155">
        <f>O197*H197</f>
        <v>0</v>
      </c>
      <c r="Q197" s="155">
        <v>6.0000000000000001E-3</v>
      </c>
      <c r="R197" s="155">
        <f>Q197*H197</f>
        <v>0.30294000000000004</v>
      </c>
      <c r="S197" s="155">
        <v>0</v>
      </c>
      <c r="T197" s="156">
        <f>S197*H197</f>
        <v>0</v>
      </c>
      <c r="AR197" s="157" t="s">
        <v>373</v>
      </c>
      <c r="AT197" s="157" t="s">
        <v>335</v>
      </c>
      <c r="AU197" s="157" t="s">
        <v>82</v>
      </c>
      <c r="AY197" s="13" t="s">
        <v>271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3" t="s">
        <v>80</v>
      </c>
      <c r="BK197" s="158">
        <f>ROUND(I197*H197,2)</f>
        <v>0</v>
      </c>
      <c r="BL197" s="13" t="s">
        <v>348</v>
      </c>
      <c r="BM197" s="157" t="s">
        <v>1595</v>
      </c>
    </row>
    <row r="198" spans="2:65" s="1" customFormat="1" ht="76.8">
      <c r="B198" s="28"/>
      <c r="D198" s="159" t="s">
        <v>280</v>
      </c>
      <c r="F198" s="160" t="s">
        <v>403</v>
      </c>
      <c r="I198" s="119"/>
      <c r="L198" s="28"/>
      <c r="M198" s="161"/>
      <c r="T198" s="52"/>
      <c r="AT198" s="13" t="s">
        <v>280</v>
      </c>
      <c r="AU198" s="13" t="s">
        <v>82</v>
      </c>
    </row>
    <row r="199" spans="2:65" s="1" customFormat="1" ht="16.5" customHeight="1">
      <c r="B199" s="28"/>
      <c r="C199" s="162" t="s">
        <v>404</v>
      </c>
      <c r="D199" s="162" t="s">
        <v>335</v>
      </c>
      <c r="E199" s="163" t="s">
        <v>405</v>
      </c>
      <c r="F199" s="164" t="s">
        <v>406</v>
      </c>
      <c r="G199" s="165" t="s">
        <v>277</v>
      </c>
      <c r="H199" s="166">
        <v>31.8</v>
      </c>
      <c r="I199" s="167"/>
      <c r="J199" s="168">
        <f>ROUND(I199*H199,2)</f>
        <v>0</v>
      </c>
      <c r="K199" s="169"/>
      <c r="L199" s="170"/>
      <c r="M199" s="171" t="s">
        <v>1</v>
      </c>
      <c r="N199" s="172" t="s">
        <v>38</v>
      </c>
      <c r="P199" s="155">
        <f>O199*H199</f>
        <v>0</v>
      </c>
      <c r="Q199" s="155">
        <v>6.0000000000000001E-3</v>
      </c>
      <c r="R199" s="155">
        <f>Q199*H199</f>
        <v>0.1908</v>
      </c>
      <c r="S199" s="155">
        <v>0</v>
      </c>
      <c r="T199" s="156">
        <f>S199*H199</f>
        <v>0</v>
      </c>
      <c r="AR199" s="157" t="s">
        <v>373</v>
      </c>
      <c r="AT199" s="157" t="s">
        <v>335</v>
      </c>
      <c r="AU199" s="157" t="s">
        <v>82</v>
      </c>
      <c r="AY199" s="13" t="s">
        <v>271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3" t="s">
        <v>80</v>
      </c>
      <c r="BK199" s="158">
        <f>ROUND(I199*H199,2)</f>
        <v>0</v>
      </c>
      <c r="BL199" s="13" t="s">
        <v>348</v>
      </c>
      <c r="BM199" s="157" t="s">
        <v>1596</v>
      </c>
    </row>
    <row r="200" spans="2:65" s="1" customFormat="1" ht="57.6">
      <c r="B200" s="28"/>
      <c r="D200" s="159" t="s">
        <v>280</v>
      </c>
      <c r="F200" s="160" t="s">
        <v>408</v>
      </c>
      <c r="I200" s="119"/>
      <c r="L200" s="28"/>
      <c r="M200" s="161"/>
      <c r="T200" s="52"/>
      <c r="AT200" s="13" t="s">
        <v>280</v>
      </c>
      <c r="AU200" s="13" t="s">
        <v>82</v>
      </c>
    </row>
    <row r="201" spans="2:65" s="1" customFormat="1" ht="16.5" customHeight="1">
      <c r="B201" s="28"/>
      <c r="C201" s="162" t="s">
        <v>409</v>
      </c>
      <c r="D201" s="162" t="s">
        <v>335</v>
      </c>
      <c r="E201" s="163" t="s">
        <v>410</v>
      </c>
      <c r="F201" s="164" t="s">
        <v>411</v>
      </c>
      <c r="G201" s="165" t="s">
        <v>412</v>
      </c>
      <c r="H201" s="166">
        <v>89.65</v>
      </c>
      <c r="I201" s="167"/>
      <c r="J201" s="168">
        <f>ROUND(I201*H201,2)</f>
        <v>0</v>
      </c>
      <c r="K201" s="169"/>
      <c r="L201" s="170"/>
      <c r="M201" s="171" t="s">
        <v>1</v>
      </c>
      <c r="N201" s="172" t="s">
        <v>38</v>
      </c>
      <c r="P201" s="155">
        <f>O201*H201</f>
        <v>0</v>
      </c>
      <c r="Q201" s="155">
        <v>3.8000000000000002E-4</v>
      </c>
      <c r="R201" s="155">
        <f>Q201*H201</f>
        <v>3.4067000000000007E-2</v>
      </c>
      <c r="S201" s="155">
        <v>0</v>
      </c>
      <c r="T201" s="156">
        <f>S201*H201</f>
        <v>0</v>
      </c>
      <c r="AR201" s="157" t="s">
        <v>373</v>
      </c>
      <c r="AT201" s="157" t="s">
        <v>335</v>
      </c>
      <c r="AU201" s="157" t="s">
        <v>82</v>
      </c>
      <c r="AY201" s="13" t="s">
        <v>271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3" t="s">
        <v>80</v>
      </c>
      <c r="BK201" s="158">
        <f>ROUND(I201*H201,2)</f>
        <v>0</v>
      </c>
      <c r="BL201" s="13" t="s">
        <v>348</v>
      </c>
      <c r="BM201" s="157" t="s">
        <v>1597</v>
      </c>
    </row>
    <row r="202" spans="2:65" s="1" customFormat="1" ht="10.199999999999999">
      <c r="B202" s="28"/>
      <c r="D202" s="159" t="s">
        <v>280</v>
      </c>
      <c r="F202" s="160" t="s">
        <v>414</v>
      </c>
      <c r="I202" s="119"/>
      <c r="L202" s="28"/>
      <c r="M202" s="161"/>
      <c r="T202" s="52"/>
      <c r="AT202" s="13" t="s">
        <v>280</v>
      </c>
      <c r="AU202" s="13" t="s">
        <v>82</v>
      </c>
    </row>
    <row r="203" spans="2:65" s="1" customFormat="1" ht="16.5" customHeight="1">
      <c r="B203" s="28"/>
      <c r="C203" s="162" t="s">
        <v>415</v>
      </c>
      <c r="D203" s="162" t="s">
        <v>335</v>
      </c>
      <c r="E203" s="163" t="s">
        <v>416</v>
      </c>
      <c r="F203" s="164" t="s">
        <v>417</v>
      </c>
      <c r="G203" s="165" t="s">
        <v>412</v>
      </c>
      <c r="H203" s="166">
        <v>132</v>
      </c>
      <c r="I203" s="167"/>
      <c r="J203" s="168">
        <f>ROUND(I203*H203,2)</f>
        <v>0</v>
      </c>
      <c r="K203" s="169"/>
      <c r="L203" s="170"/>
      <c r="M203" s="171" t="s">
        <v>1</v>
      </c>
      <c r="N203" s="172" t="s">
        <v>38</v>
      </c>
      <c r="P203" s="155">
        <f>O203*H203</f>
        <v>0</v>
      </c>
      <c r="Q203" s="155">
        <v>3.5E-4</v>
      </c>
      <c r="R203" s="155">
        <f>Q203*H203</f>
        <v>4.6199999999999998E-2</v>
      </c>
      <c r="S203" s="155">
        <v>0</v>
      </c>
      <c r="T203" s="156">
        <f>S203*H203</f>
        <v>0</v>
      </c>
      <c r="AR203" s="157" t="s">
        <v>373</v>
      </c>
      <c r="AT203" s="157" t="s">
        <v>335</v>
      </c>
      <c r="AU203" s="157" t="s">
        <v>82</v>
      </c>
      <c r="AY203" s="13" t="s">
        <v>271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3" t="s">
        <v>80</v>
      </c>
      <c r="BK203" s="158">
        <f>ROUND(I203*H203,2)</f>
        <v>0</v>
      </c>
      <c r="BL203" s="13" t="s">
        <v>348</v>
      </c>
      <c r="BM203" s="157" t="s">
        <v>1598</v>
      </c>
    </row>
    <row r="204" spans="2:65" s="1" customFormat="1" ht="10.199999999999999">
      <c r="B204" s="28"/>
      <c r="D204" s="159" t="s">
        <v>280</v>
      </c>
      <c r="F204" s="160" t="s">
        <v>417</v>
      </c>
      <c r="I204" s="119"/>
      <c r="L204" s="28"/>
      <c r="M204" s="161"/>
      <c r="T204" s="52"/>
      <c r="AT204" s="13" t="s">
        <v>280</v>
      </c>
      <c r="AU204" s="13" t="s">
        <v>82</v>
      </c>
    </row>
    <row r="205" spans="2:65" s="1" customFormat="1" ht="16.5" customHeight="1">
      <c r="B205" s="28"/>
      <c r="C205" s="162" t="s">
        <v>419</v>
      </c>
      <c r="D205" s="162" t="s">
        <v>335</v>
      </c>
      <c r="E205" s="163" t="s">
        <v>420</v>
      </c>
      <c r="F205" s="164" t="s">
        <v>421</v>
      </c>
      <c r="G205" s="165" t="s">
        <v>412</v>
      </c>
      <c r="H205" s="166">
        <v>92.4</v>
      </c>
      <c r="I205" s="167"/>
      <c r="J205" s="168">
        <f>ROUND(I205*H205,2)</f>
        <v>0</v>
      </c>
      <c r="K205" s="169"/>
      <c r="L205" s="170"/>
      <c r="M205" s="171" t="s">
        <v>1</v>
      </c>
      <c r="N205" s="172" t="s">
        <v>38</v>
      </c>
      <c r="P205" s="155">
        <f>O205*H205</f>
        <v>0</v>
      </c>
      <c r="Q205" s="155">
        <v>3.5E-4</v>
      </c>
      <c r="R205" s="155">
        <f>Q205*H205</f>
        <v>3.2340000000000001E-2</v>
      </c>
      <c r="S205" s="155">
        <v>0</v>
      </c>
      <c r="T205" s="156">
        <f>S205*H205</f>
        <v>0</v>
      </c>
      <c r="AR205" s="157" t="s">
        <v>373</v>
      </c>
      <c r="AT205" s="157" t="s">
        <v>335</v>
      </c>
      <c r="AU205" s="157" t="s">
        <v>82</v>
      </c>
      <c r="AY205" s="13" t="s">
        <v>271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3" t="s">
        <v>80</v>
      </c>
      <c r="BK205" s="158">
        <f>ROUND(I205*H205,2)</f>
        <v>0</v>
      </c>
      <c r="BL205" s="13" t="s">
        <v>348</v>
      </c>
      <c r="BM205" s="157" t="s">
        <v>1599</v>
      </c>
    </row>
    <row r="206" spans="2:65" s="1" customFormat="1" ht="10.199999999999999">
      <c r="B206" s="28"/>
      <c r="D206" s="159" t="s">
        <v>280</v>
      </c>
      <c r="F206" s="160" t="s">
        <v>421</v>
      </c>
      <c r="I206" s="119"/>
      <c r="L206" s="28"/>
      <c r="M206" s="161"/>
      <c r="T206" s="52"/>
      <c r="AT206" s="13" t="s">
        <v>280</v>
      </c>
      <c r="AU206" s="13" t="s">
        <v>82</v>
      </c>
    </row>
    <row r="207" spans="2:65" s="1" customFormat="1" ht="16.5" customHeight="1">
      <c r="B207" s="28"/>
      <c r="C207" s="162" t="s">
        <v>423</v>
      </c>
      <c r="D207" s="162" t="s">
        <v>335</v>
      </c>
      <c r="E207" s="163" t="s">
        <v>424</v>
      </c>
      <c r="F207" s="164" t="s">
        <v>425</v>
      </c>
      <c r="G207" s="165" t="s">
        <v>412</v>
      </c>
      <c r="H207" s="166">
        <v>43.67</v>
      </c>
      <c r="I207" s="167"/>
      <c r="J207" s="168">
        <f>ROUND(I207*H207,2)</f>
        <v>0</v>
      </c>
      <c r="K207" s="169"/>
      <c r="L207" s="170"/>
      <c r="M207" s="171" t="s">
        <v>1</v>
      </c>
      <c r="N207" s="172" t="s">
        <v>38</v>
      </c>
      <c r="P207" s="155">
        <f>O207*H207</f>
        <v>0</v>
      </c>
      <c r="Q207" s="155">
        <v>5.0000000000000001E-4</v>
      </c>
      <c r="R207" s="155">
        <f>Q207*H207</f>
        <v>2.1835E-2</v>
      </c>
      <c r="S207" s="155">
        <v>0</v>
      </c>
      <c r="T207" s="156">
        <f>S207*H207</f>
        <v>0</v>
      </c>
      <c r="AR207" s="157" t="s">
        <v>373</v>
      </c>
      <c r="AT207" s="157" t="s">
        <v>335</v>
      </c>
      <c r="AU207" s="157" t="s">
        <v>82</v>
      </c>
      <c r="AY207" s="13" t="s">
        <v>271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3" t="s">
        <v>80</v>
      </c>
      <c r="BK207" s="158">
        <f>ROUND(I207*H207,2)</f>
        <v>0</v>
      </c>
      <c r="BL207" s="13" t="s">
        <v>348</v>
      </c>
      <c r="BM207" s="157" t="s">
        <v>1600</v>
      </c>
    </row>
    <row r="208" spans="2:65" s="1" customFormat="1" ht="10.199999999999999">
      <c r="B208" s="28"/>
      <c r="D208" s="159" t="s">
        <v>280</v>
      </c>
      <c r="F208" s="160" t="s">
        <v>427</v>
      </c>
      <c r="I208" s="119"/>
      <c r="L208" s="28"/>
      <c r="M208" s="161"/>
      <c r="T208" s="52"/>
      <c r="AT208" s="13" t="s">
        <v>280</v>
      </c>
      <c r="AU208" s="13" t="s">
        <v>82</v>
      </c>
    </row>
    <row r="209" spans="2:65" s="1" customFormat="1" ht="16.5" customHeight="1">
      <c r="B209" s="28"/>
      <c r="C209" s="162" t="s">
        <v>428</v>
      </c>
      <c r="D209" s="162" t="s">
        <v>335</v>
      </c>
      <c r="E209" s="163" t="s">
        <v>429</v>
      </c>
      <c r="F209" s="164" t="s">
        <v>430</v>
      </c>
      <c r="G209" s="165" t="s">
        <v>338</v>
      </c>
      <c r="H209" s="166">
        <v>61.6</v>
      </c>
      <c r="I209" s="167"/>
      <c r="J209" s="168">
        <f>ROUND(I209*H209,2)</f>
        <v>0</v>
      </c>
      <c r="K209" s="169"/>
      <c r="L209" s="170"/>
      <c r="M209" s="171" t="s">
        <v>1</v>
      </c>
      <c r="N209" s="172" t="s">
        <v>38</v>
      </c>
      <c r="P209" s="155">
        <f>O209*H209</f>
        <v>0</v>
      </c>
      <c r="Q209" s="155">
        <v>4.0000000000000003E-5</v>
      </c>
      <c r="R209" s="155">
        <f>Q209*H209</f>
        <v>2.464E-3</v>
      </c>
      <c r="S209" s="155">
        <v>0</v>
      </c>
      <c r="T209" s="156">
        <f>S209*H209</f>
        <v>0</v>
      </c>
      <c r="AR209" s="157" t="s">
        <v>373</v>
      </c>
      <c r="AT209" s="157" t="s">
        <v>335</v>
      </c>
      <c r="AU209" s="157" t="s">
        <v>82</v>
      </c>
      <c r="AY209" s="13" t="s">
        <v>271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3" t="s">
        <v>80</v>
      </c>
      <c r="BK209" s="158">
        <f>ROUND(I209*H209,2)</f>
        <v>0</v>
      </c>
      <c r="BL209" s="13" t="s">
        <v>348</v>
      </c>
      <c r="BM209" s="157" t="s">
        <v>1601</v>
      </c>
    </row>
    <row r="210" spans="2:65" s="1" customFormat="1" ht="10.199999999999999">
      <c r="B210" s="28"/>
      <c r="D210" s="159" t="s">
        <v>280</v>
      </c>
      <c r="F210" s="160" t="s">
        <v>430</v>
      </c>
      <c r="I210" s="119"/>
      <c r="L210" s="28"/>
      <c r="M210" s="161"/>
      <c r="T210" s="52"/>
      <c r="AT210" s="13" t="s">
        <v>280</v>
      </c>
      <c r="AU210" s="13" t="s">
        <v>82</v>
      </c>
    </row>
    <row r="211" spans="2:65" s="1" customFormat="1" ht="16.5" customHeight="1">
      <c r="B211" s="28"/>
      <c r="C211" s="162" t="s">
        <v>432</v>
      </c>
      <c r="D211" s="162" t="s">
        <v>335</v>
      </c>
      <c r="E211" s="163" t="s">
        <v>433</v>
      </c>
      <c r="F211" s="164" t="s">
        <v>434</v>
      </c>
      <c r="G211" s="165" t="s">
        <v>338</v>
      </c>
      <c r="H211" s="166">
        <v>61.6</v>
      </c>
      <c r="I211" s="167"/>
      <c r="J211" s="168">
        <f>ROUND(I211*H211,2)</f>
        <v>0</v>
      </c>
      <c r="K211" s="169"/>
      <c r="L211" s="170"/>
      <c r="M211" s="171" t="s">
        <v>1</v>
      </c>
      <c r="N211" s="172" t="s">
        <v>38</v>
      </c>
      <c r="P211" s="155">
        <f>O211*H211</f>
        <v>0</v>
      </c>
      <c r="Q211" s="155">
        <v>2.0000000000000002E-5</v>
      </c>
      <c r="R211" s="155">
        <f>Q211*H211</f>
        <v>1.232E-3</v>
      </c>
      <c r="S211" s="155">
        <v>0</v>
      </c>
      <c r="T211" s="156">
        <f>S211*H211</f>
        <v>0</v>
      </c>
      <c r="AR211" s="157" t="s">
        <v>373</v>
      </c>
      <c r="AT211" s="157" t="s">
        <v>335</v>
      </c>
      <c r="AU211" s="157" t="s">
        <v>82</v>
      </c>
      <c r="AY211" s="13" t="s">
        <v>271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3" t="s">
        <v>80</v>
      </c>
      <c r="BK211" s="158">
        <f>ROUND(I211*H211,2)</f>
        <v>0</v>
      </c>
      <c r="BL211" s="13" t="s">
        <v>348</v>
      </c>
      <c r="BM211" s="157" t="s">
        <v>1602</v>
      </c>
    </row>
    <row r="212" spans="2:65" s="1" customFormat="1" ht="10.199999999999999">
      <c r="B212" s="28"/>
      <c r="D212" s="159" t="s">
        <v>280</v>
      </c>
      <c r="F212" s="160" t="s">
        <v>434</v>
      </c>
      <c r="I212" s="119"/>
      <c r="L212" s="28"/>
      <c r="M212" s="161"/>
      <c r="T212" s="52"/>
      <c r="AT212" s="13" t="s">
        <v>280</v>
      </c>
      <c r="AU212" s="13" t="s">
        <v>82</v>
      </c>
    </row>
    <row r="213" spans="2:65" s="11" customFormat="1" ht="22.8" customHeight="1">
      <c r="B213" s="134"/>
      <c r="D213" s="135" t="s">
        <v>72</v>
      </c>
      <c r="E213" s="144" t="s">
        <v>436</v>
      </c>
      <c r="F213" s="144" t="s">
        <v>437</v>
      </c>
      <c r="I213" s="137"/>
      <c r="J213" s="145">
        <f>BK213</f>
        <v>0</v>
      </c>
      <c r="L213" s="134"/>
      <c r="M213" s="139"/>
      <c r="P213" s="140">
        <f>SUM(P214:P243)</f>
        <v>0</v>
      </c>
      <c r="R213" s="140">
        <f>SUM(R214:R243)</f>
        <v>1.2348970000000001</v>
      </c>
      <c r="T213" s="141">
        <f>SUM(T214:T243)</f>
        <v>0.20860000000000001</v>
      </c>
      <c r="AR213" s="135" t="s">
        <v>82</v>
      </c>
      <c r="AT213" s="142" t="s">
        <v>72</v>
      </c>
      <c r="AU213" s="142" t="s">
        <v>80</v>
      </c>
      <c r="AY213" s="135" t="s">
        <v>271</v>
      </c>
      <c r="BK213" s="143">
        <f>SUM(BK214:BK243)</f>
        <v>0</v>
      </c>
    </row>
    <row r="214" spans="2:65" s="1" customFormat="1" ht="21.75" customHeight="1">
      <c r="B214" s="28"/>
      <c r="C214" s="146" t="s">
        <v>373</v>
      </c>
      <c r="D214" s="146" t="s">
        <v>274</v>
      </c>
      <c r="E214" s="147" t="s">
        <v>438</v>
      </c>
      <c r="F214" s="148" t="s">
        <v>439</v>
      </c>
      <c r="G214" s="149" t="s">
        <v>277</v>
      </c>
      <c r="H214" s="150">
        <v>79</v>
      </c>
      <c r="I214" s="151"/>
      <c r="J214" s="152">
        <f>ROUND(I214*H214,2)</f>
        <v>0</v>
      </c>
      <c r="K214" s="153"/>
      <c r="L214" s="28"/>
      <c r="M214" s="154" t="s">
        <v>1</v>
      </c>
      <c r="N214" s="115" t="s">
        <v>38</v>
      </c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AR214" s="157" t="s">
        <v>348</v>
      </c>
      <c r="AT214" s="157" t="s">
        <v>274</v>
      </c>
      <c r="AU214" s="157" t="s">
        <v>82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1603</v>
      </c>
    </row>
    <row r="215" spans="2:65" s="1" customFormat="1" ht="19.2">
      <c r="B215" s="28"/>
      <c r="D215" s="159" t="s">
        <v>280</v>
      </c>
      <c r="F215" s="160" t="s">
        <v>441</v>
      </c>
      <c r="I215" s="119"/>
      <c r="L215" s="28"/>
      <c r="M215" s="161"/>
      <c r="T215" s="52"/>
      <c r="AT215" s="13" t="s">
        <v>280</v>
      </c>
      <c r="AU215" s="13" t="s">
        <v>82</v>
      </c>
    </row>
    <row r="216" spans="2:65" s="1" customFormat="1" ht="24.15" customHeight="1">
      <c r="B216" s="28"/>
      <c r="C216" s="146" t="s">
        <v>442</v>
      </c>
      <c r="D216" s="146" t="s">
        <v>274</v>
      </c>
      <c r="E216" s="147" t="s">
        <v>443</v>
      </c>
      <c r="F216" s="148" t="s">
        <v>444</v>
      </c>
      <c r="G216" s="149" t="s">
        <v>277</v>
      </c>
      <c r="H216" s="150">
        <v>79</v>
      </c>
      <c r="I216" s="151"/>
      <c r="J216" s="152">
        <f>ROUND(I216*H216,2)</f>
        <v>0</v>
      </c>
      <c r="K216" s="153"/>
      <c r="L216" s="28"/>
      <c r="M216" s="154" t="s">
        <v>1</v>
      </c>
      <c r="N216" s="115" t="s">
        <v>38</v>
      </c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AR216" s="157" t="s">
        <v>348</v>
      </c>
      <c r="AT216" s="157" t="s">
        <v>274</v>
      </c>
      <c r="AU216" s="157" t="s">
        <v>82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445</v>
      </c>
    </row>
    <row r="217" spans="2:65" s="1" customFormat="1" ht="28.8">
      <c r="B217" s="28"/>
      <c r="D217" s="159" t="s">
        <v>280</v>
      </c>
      <c r="F217" s="160" t="s">
        <v>446</v>
      </c>
      <c r="I217" s="119"/>
      <c r="L217" s="28"/>
      <c r="M217" s="161"/>
      <c r="T217" s="52"/>
      <c r="AT217" s="13" t="s">
        <v>280</v>
      </c>
      <c r="AU217" s="13" t="s">
        <v>82</v>
      </c>
    </row>
    <row r="218" spans="2:65" s="1" customFormat="1" ht="16.5" customHeight="1">
      <c r="B218" s="28"/>
      <c r="C218" s="146" t="s">
        <v>447</v>
      </c>
      <c r="D218" s="146" t="s">
        <v>274</v>
      </c>
      <c r="E218" s="147" t="s">
        <v>448</v>
      </c>
      <c r="F218" s="148" t="s">
        <v>449</v>
      </c>
      <c r="G218" s="149" t="s">
        <v>277</v>
      </c>
      <c r="H218" s="150">
        <v>79</v>
      </c>
      <c r="I218" s="151"/>
      <c r="J218" s="152">
        <f>ROUND(I218*H218,2)</f>
        <v>0</v>
      </c>
      <c r="K218" s="153"/>
      <c r="L218" s="28"/>
      <c r="M218" s="154" t="s">
        <v>1</v>
      </c>
      <c r="N218" s="115" t="s">
        <v>38</v>
      </c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AR218" s="157" t="s">
        <v>348</v>
      </c>
      <c r="AT218" s="157" t="s">
        <v>274</v>
      </c>
      <c r="AU218" s="157" t="s">
        <v>82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450</v>
      </c>
    </row>
    <row r="219" spans="2:65" s="1" customFormat="1" ht="10.199999999999999">
      <c r="B219" s="28"/>
      <c r="D219" s="159" t="s">
        <v>280</v>
      </c>
      <c r="F219" s="160" t="s">
        <v>451</v>
      </c>
      <c r="I219" s="119"/>
      <c r="L219" s="28"/>
      <c r="M219" s="161"/>
      <c r="T219" s="52"/>
      <c r="AT219" s="13" t="s">
        <v>280</v>
      </c>
      <c r="AU219" s="13" t="s">
        <v>82</v>
      </c>
    </row>
    <row r="220" spans="2:65" s="1" customFormat="1" ht="16.5" customHeight="1">
      <c r="B220" s="28"/>
      <c r="C220" s="146" t="s">
        <v>452</v>
      </c>
      <c r="D220" s="146" t="s">
        <v>274</v>
      </c>
      <c r="E220" s="147" t="s">
        <v>453</v>
      </c>
      <c r="F220" s="148" t="s">
        <v>454</v>
      </c>
      <c r="G220" s="149" t="s">
        <v>412</v>
      </c>
      <c r="H220" s="150">
        <v>37</v>
      </c>
      <c r="I220" s="151"/>
      <c r="J220" s="152">
        <f>ROUND(I220*H220,2)</f>
        <v>0</v>
      </c>
      <c r="K220" s="153"/>
      <c r="L220" s="28"/>
      <c r="M220" s="154" t="s">
        <v>1</v>
      </c>
      <c r="N220" s="115" t="s">
        <v>38</v>
      </c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AR220" s="157" t="s">
        <v>348</v>
      </c>
      <c r="AT220" s="157" t="s">
        <v>274</v>
      </c>
      <c r="AU220" s="157" t="s">
        <v>82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1604</v>
      </c>
    </row>
    <row r="221" spans="2:65" s="1" customFormat="1" ht="19.2">
      <c r="B221" s="28"/>
      <c r="D221" s="159" t="s">
        <v>280</v>
      </c>
      <c r="F221" s="160" t="s">
        <v>456</v>
      </c>
      <c r="I221" s="119"/>
      <c r="L221" s="28"/>
      <c r="M221" s="161"/>
      <c r="T221" s="52"/>
      <c r="AT221" s="13" t="s">
        <v>280</v>
      </c>
      <c r="AU221" s="13" t="s">
        <v>82</v>
      </c>
    </row>
    <row r="222" spans="2:65" s="1" customFormat="1" ht="16.5" customHeight="1">
      <c r="B222" s="28"/>
      <c r="C222" s="162" t="s">
        <v>457</v>
      </c>
      <c r="D222" s="162" t="s">
        <v>335</v>
      </c>
      <c r="E222" s="163" t="s">
        <v>458</v>
      </c>
      <c r="F222" s="164" t="s">
        <v>459</v>
      </c>
      <c r="G222" s="165" t="s">
        <v>412</v>
      </c>
      <c r="H222" s="166">
        <v>37.74</v>
      </c>
      <c r="I222" s="167"/>
      <c r="J222" s="168">
        <f>ROUND(I222*H222,2)</f>
        <v>0</v>
      </c>
      <c r="K222" s="169"/>
      <c r="L222" s="170"/>
      <c r="M222" s="171" t="s">
        <v>1</v>
      </c>
      <c r="N222" s="172" t="s">
        <v>38</v>
      </c>
      <c r="P222" s="155">
        <f>O222*H222</f>
        <v>0</v>
      </c>
      <c r="Q222" s="155">
        <v>5.0000000000000002E-5</v>
      </c>
      <c r="R222" s="155">
        <f>Q222*H222</f>
        <v>1.8870000000000002E-3</v>
      </c>
      <c r="S222" s="155">
        <v>0</v>
      </c>
      <c r="T222" s="156">
        <f>S222*H222</f>
        <v>0</v>
      </c>
      <c r="AR222" s="157" t="s">
        <v>373</v>
      </c>
      <c r="AT222" s="157" t="s">
        <v>335</v>
      </c>
      <c r="AU222" s="157" t="s">
        <v>82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1605</v>
      </c>
    </row>
    <row r="223" spans="2:65" s="1" customFormat="1" ht="10.199999999999999">
      <c r="B223" s="28"/>
      <c r="D223" s="159" t="s">
        <v>280</v>
      </c>
      <c r="F223" s="160" t="s">
        <v>459</v>
      </c>
      <c r="I223" s="119"/>
      <c r="L223" s="28"/>
      <c r="M223" s="161"/>
      <c r="T223" s="52"/>
      <c r="AT223" s="13" t="s">
        <v>280</v>
      </c>
      <c r="AU223" s="13" t="s">
        <v>82</v>
      </c>
    </row>
    <row r="224" spans="2:65" s="1" customFormat="1" ht="24.15" customHeight="1">
      <c r="B224" s="28"/>
      <c r="C224" s="146" t="s">
        <v>461</v>
      </c>
      <c r="D224" s="146" t="s">
        <v>274</v>
      </c>
      <c r="E224" s="147" t="s">
        <v>462</v>
      </c>
      <c r="F224" s="148" t="s">
        <v>463</v>
      </c>
      <c r="G224" s="149" t="s">
        <v>277</v>
      </c>
      <c r="H224" s="150">
        <v>79</v>
      </c>
      <c r="I224" s="151"/>
      <c r="J224" s="152">
        <f>ROUND(I224*H224,2)</f>
        <v>0</v>
      </c>
      <c r="K224" s="153"/>
      <c r="L224" s="28"/>
      <c r="M224" s="154" t="s">
        <v>1</v>
      </c>
      <c r="N224" s="115" t="s">
        <v>38</v>
      </c>
      <c r="P224" s="155">
        <f>O224*H224</f>
        <v>0</v>
      </c>
      <c r="Q224" s="155">
        <v>2.0000000000000001E-4</v>
      </c>
      <c r="R224" s="155">
        <f>Q224*H224</f>
        <v>1.5800000000000002E-2</v>
      </c>
      <c r="S224" s="155">
        <v>0</v>
      </c>
      <c r="T224" s="156">
        <f>S224*H224</f>
        <v>0</v>
      </c>
      <c r="AR224" s="157" t="s">
        <v>348</v>
      </c>
      <c r="AT224" s="157" t="s">
        <v>274</v>
      </c>
      <c r="AU224" s="157" t="s">
        <v>82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464</v>
      </c>
    </row>
    <row r="225" spans="2:65" s="1" customFormat="1" ht="19.2">
      <c r="B225" s="28"/>
      <c r="D225" s="159" t="s">
        <v>280</v>
      </c>
      <c r="F225" s="160" t="s">
        <v>465</v>
      </c>
      <c r="I225" s="119"/>
      <c r="L225" s="28"/>
      <c r="M225" s="161"/>
      <c r="T225" s="52"/>
      <c r="AT225" s="13" t="s">
        <v>280</v>
      </c>
      <c r="AU225" s="13" t="s">
        <v>82</v>
      </c>
    </row>
    <row r="226" spans="2:65" s="1" customFormat="1" ht="37.799999999999997" customHeight="1">
      <c r="B226" s="28"/>
      <c r="C226" s="146" t="s">
        <v>466</v>
      </c>
      <c r="D226" s="146" t="s">
        <v>274</v>
      </c>
      <c r="E226" s="147" t="s">
        <v>467</v>
      </c>
      <c r="F226" s="148" t="s">
        <v>468</v>
      </c>
      <c r="G226" s="149" t="s">
        <v>277</v>
      </c>
      <c r="H226" s="150">
        <v>79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1.4999999999999999E-2</v>
      </c>
      <c r="R226" s="155">
        <f>Q226*H226</f>
        <v>1.1850000000000001</v>
      </c>
      <c r="S226" s="155">
        <v>0</v>
      </c>
      <c r="T226" s="156">
        <f>S226*H226</f>
        <v>0</v>
      </c>
      <c r="AR226" s="157" t="s">
        <v>348</v>
      </c>
      <c r="AT226" s="157" t="s">
        <v>274</v>
      </c>
      <c r="AU226" s="157" t="s">
        <v>82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469</v>
      </c>
    </row>
    <row r="227" spans="2:65" s="1" customFormat="1" ht="28.8">
      <c r="B227" s="28"/>
      <c r="D227" s="159" t="s">
        <v>280</v>
      </c>
      <c r="F227" s="160" t="s">
        <v>470</v>
      </c>
      <c r="I227" s="119"/>
      <c r="L227" s="28"/>
      <c r="M227" s="161"/>
      <c r="T227" s="52"/>
      <c r="AT227" s="13" t="s">
        <v>280</v>
      </c>
      <c r="AU227" s="13" t="s">
        <v>82</v>
      </c>
    </row>
    <row r="228" spans="2:65" s="1" customFormat="1" ht="21.75" customHeight="1">
      <c r="B228" s="28"/>
      <c r="C228" s="146" t="s">
        <v>471</v>
      </c>
      <c r="D228" s="146" t="s">
        <v>274</v>
      </c>
      <c r="E228" s="147" t="s">
        <v>472</v>
      </c>
      <c r="F228" s="148" t="s">
        <v>473</v>
      </c>
      <c r="G228" s="149" t="s">
        <v>412</v>
      </c>
      <c r="H228" s="150">
        <v>37</v>
      </c>
      <c r="I228" s="151"/>
      <c r="J228" s="152">
        <f>ROUND(I228*H228,2)</f>
        <v>0</v>
      </c>
      <c r="K228" s="153"/>
      <c r="L228" s="28"/>
      <c r="M228" s="154" t="s">
        <v>1</v>
      </c>
      <c r="N228" s="115" t="s">
        <v>38</v>
      </c>
      <c r="P228" s="155">
        <f>O228*H228</f>
        <v>0</v>
      </c>
      <c r="Q228" s="155">
        <v>0</v>
      </c>
      <c r="R228" s="155">
        <f>Q228*H228</f>
        <v>0</v>
      </c>
      <c r="S228" s="155">
        <v>2.9999999999999997E-4</v>
      </c>
      <c r="T228" s="156">
        <f>S228*H228</f>
        <v>1.1099999999999999E-2</v>
      </c>
      <c r="AR228" s="157" t="s">
        <v>348</v>
      </c>
      <c r="AT228" s="157" t="s">
        <v>274</v>
      </c>
      <c r="AU228" s="157" t="s">
        <v>82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474</v>
      </c>
    </row>
    <row r="229" spans="2:65" s="1" customFormat="1" ht="10.199999999999999">
      <c r="B229" s="28"/>
      <c r="D229" s="159" t="s">
        <v>280</v>
      </c>
      <c r="F229" s="160" t="s">
        <v>475</v>
      </c>
      <c r="I229" s="119"/>
      <c r="L229" s="28"/>
      <c r="M229" s="161"/>
      <c r="T229" s="52"/>
      <c r="AT229" s="13" t="s">
        <v>280</v>
      </c>
      <c r="AU229" s="13" t="s">
        <v>82</v>
      </c>
    </row>
    <row r="230" spans="2:65" s="1" customFormat="1" ht="66.75" customHeight="1">
      <c r="B230" s="28"/>
      <c r="C230" s="162" t="s">
        <v>476</v>
      </c>
      <c r="D230" s="162" t="s">
        <v>335</v>
      </c>
      <c r="E230" s="163" t="s">
        <v>477</v>
      </c>
      <c r="F230" s="164" t="s">
        <v>478</v>
      </c>
      <c r="G230" s="165" t="s">
        <v>277</v>
      </c>
      <c r="H230" s="166">
        <v>86</v>
      </c>
      <c r="I230" s="167"/>
      <c r="J230" s="168">
        <f>ROUND(I230*H230,2)</f>
        <v>0</v>
      </c>
      <c r="K230" s="169"/>
      <c r="L230" s="170"/>
      <c r="M230" s="171" t="s">
        <v>1</v>
      </c>
      <c r="N230" s="172" t="s">
        <v>38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AR230" s="157" t="s">
        <v>306</v>
      </c>
      <c r="AT230" s="157" t="s">
        <v>335</v>
      </c>
      <c r="AU230" s="157" t="s">
        <v>82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306</v>
      </c>
      <c r="BM230" s="157" t="s">
        <v>479</v>
      </c>
    </row>
    <row r="231" spans="2:65" s="1" customFormat="1" ht="48">
      <c r="B231" s="28"/>
      <c r="D231" s="159" t="s">
        <v>280</v>
      </c>
      <c r="F231" s="160" t="s">
        <v>478</v>
      </c>
      <c r="I231" s="119"/>
      <c r="L231" s="28"/>
      <c r="M231" s="161"/>
      <c r="T231" s="52"/>
      <c r="AT231" s="13" t="s">
        <v>280</v>
      </c>
      <c r="AU231" s="13" t="s">
        <v>82</v>
      </c>
    </row>
    <row r="232" spans="2:65" s="1" customFormat="1" ht="24.15" customHeight="1">
      <c r="B232" s="28"/>
      <c r="C232" s="146" t="s">
        <v>480</v>
      </c>
      <c r="D232" s="146" t="s">
        <v>274</v>
      </c>
      <c r="E232" s="147" t="s">
        <v>481</v>
      </c>
      <c r="F232" s="148" t="s">
        <v>482</v>
      </c>
      <c r="G232" s="149" t="s">
        <v>277</v>
      </c>
      <c r="H232" s="150">
        <v>79</v>
      </c>
      <c r="I232" s="151"/>
      <c r="J232" s="152">
        <f>ROUND(I232*H232,2)</f>
        <v>0</v>
      </c>
      <c r="K232" s="153"/>
      <c r="L232" s="28"/>
      <c r="M232" s="154" t="s">
        <v>1</v>
      </c>
      <c r="N232" s="115" t="s">
        <v>38</v>
      </c>
      <c r="P232" s="155">
        <f>O232*H232</f>
        <v>0</v>
      </c>
      <c r="Q232" s="155">
        <v>0</v>
      </c>
      <c r="R232" s="155">
        <f>Q232*H232</f>
        <v>0</v>
      </c>
      <c r="S232" s="155">
        <v>2.5000000000000001E-3</v>
      </c>
      <c r="T232" s="156">
        <f>S232*H232</f>
        <v>0.19750000000000001</v>
      </c>
      <c r="AR232" s="157" t="s">
        <v>348</v>
      </c>
      <c r="AT232" s="157" t="s">
        <v>274</v>
      </c>
      <c r="AU232" s="157" t="s">
        <v>82</v>
      </c>
      <c r="AY232" s="13" t="s">
        <v>271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3" t="s">
        <v>80</v>
      </c>
      <c r="BK232" s="158">
        <f>ROUND(I232*H232,2)</f>
        <v>0</v>
      </c>
      <c r="BL232" s="13" t="s">
        <v>348</v>
      </c>
      <c r="BM232" s="157" t="s">
        <v>483</v>
      </c>
    </row>
    <row r="233" spans="2:65" s="1" customFormat="1" ht="19.2">
      <c r="B233" s="28"/>
      <c r="D233" s="159" t="s">
        <v>280</v>
      </c>
      <c r="F233" s="160" t="s">
        <v>484</v>
      </c>
      <c r="I233" s="119"/>
      <c r="L233" s="28"/>
      <c r="M233" s="161"/>
      <c r="T233" s="52"/>
      <c r="AT233" s="13" t="s">
        <v>280</v>
      </c>
      <c r="AU233" s="13" t="s">
        <v>82</v>
      </c>
    </row>
    <row r="234" spans="2:65" s="1" customFormat="1" ht="16.5" customHeight="1">
      <c r="B234" s="28"/>
      <c r="C234" s="146" t="s">
        <v>485</v>
      </c>
      <c r="D234" s="146" t="s">
        <v>274</v>
      </c>
      <c r="E234" s="147" t="s">
        <v>486</v>
      </c>
      <c r="F234" s="148" t="s">
        <v>487</v>
      </c>
      <c r="G234" s="149" t="s">
        <v>277</v>
      </c>
      <c r="H234" s="150">
        <v>79</v>
      </c>
      <c r="I234" s="151"/>
      <c r="J234" s="152">
        <f>ROUND(I234*H234,2)</f>
        <v>0</v>
      </c>
      <c r="K234" s="153"/>
      <c r="L234" s="28"/>
      <c r="M234" s="154" t="s">
        <v>1</v>
      </c>
      <c r="N234" s="115" t="s">
        <v>38</v>
      </c>
      <c r="P234" s="155">
        <f>O234*H234</f>
        <v>0</v>
      </c>
      <c r="Q234" s="155">
        <v>2.9999999999999997E-4</v>
      </c>
      <c r="R234" s="155">
        <f>Q234*H234</f>
        <v>2.3699999999999999E-2</v>
      </c>
      <c r="S234" s="155">
        <v>0</v>
      </c>
      <c r="T234" s="156">
        <f>S234*H234</f>
        <v>0</v>
      </c>
      <c r="AR234" s="157" t="s">
        <v>348</v>
      </c>
      <c r="AT234" s="157" t="s">
        <v>274</v>
      </c>
      <c r="AU234" s="157" t="s">
        <v>82</v>
      </c>
      <c r="AY234" s="13" t="s">
        <v>271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3" t="s">
        <v>80</v>
      </c>
      <c r="BK234" s="158">
        <f>ROUND(I234*H234,2)</f>
        <v>0</v>
      </c>
      <c r="BL234" s="13" t="s">
        <v>348</v>
      </c>
      <c r="BM234" s="157" t="s">
        <v>488</v>
      </c>
    </row>
    <row r="235" spans="2:65" s="1" customFormat="1" ht="19.2">
      <c r="B235" s="28"/>
      <c r="D235" s="159" t="s">
        <v>280</v>
      </c>
      <c r="F235" s="160" t="s">
        <v>489</v>
      </c>
      <c r="I235" s="119"/>
      <c r="L235" s="28"/>
      <c r="M235" s="161"/>
      <c r="T235" s="52"/>
      <c r="AT235" s="13" t="s">
        <v>280</v>
      </c>
      <c r="AU235" s="13" t="s">
        <v>82</v>
      </c>
    </row>
    <row r="236" spans="2:65" s="1" customFormat="1" ht="16.5" customHeight="1">
      <c r="B236" s="28"/>
      <c r="C236" s="162" t="s">
        <v>490</v>
      </c>
      <c r="D236" s="162" t="s">
        <v>335</v>
      </c>
      <c r="E236" s="163" t="s">
        <v>491</v>
      </c>
      <c r="F236" s="164" t="s">
        <v>492</v>
      </c>
      <c r="G236" s="165" t="s">
        <v>412</v>
      </c>
      <c r="H236" s="166">
        <v>37</v>
      </c>
      <c r="I236" s="167"/>
      <c r="J236" s="168">
        <f>ROUND(I236*H236,2)</f>
        <v>0</v>
      </c>
      <c r="K236" s="169"/>
      <c r="L236" s="170"/>
      <c r="M236" s="171" t="s">
        <v>1</v>
      </c>
      <c r="N236" s="172" t="s">
        <v>38</v>
      </c>
      <c r="P236" s="155">
        <f>O236*H236</f>
        <v>0</v>
      </c>
      <c r="Q236" s="155">
        <v>2.2000000000000001E-4</v>
      </c>
      <c r="R236" s="155">
        <f>Q236*H236</f>
        <v>8.1399999999999997E-3</v>
      </c>
      <c r="S236" s="155">
        <v>0</v>
      </c>
      <c r="T236" s="156">
        <f>S236*H236</f>
        <v>0</v>
      </c>
      <c r="AR236" s="157" t="s">
        <v>373</v>
      </c>
      <c r="AT236" s="157" t="s">
        <v>335</v>
      </c>
      <c r="AU236" s="157" t="s">
        <v>82</v>
      </c>
      <c r="AY236" s="13" t="s">
        <v>271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3" t="s">
        <v>80</v>
      </c>
      <c r="BK236" s="158">
        <f>ROUND(I236*H236,2)</f>
        <v>0</v>
      </c>
      <c r="BL236" s="13" t="s">
        <v>348</v>
      </c>
      <c r="BM236" s="157" t="s">
        <v>493</v>
      </c>
    </row>
    <row r="237" spans="2:65" s="1" customFormat="1" ht="10.199999999999999">
      <c r="B237" s="28"/>
      <c r="D237" s="159" t="s">
        <v>280</v>
      </c>
      <c r="F237" s="160" t="s">
        <v>492</v>
      </c>
      <c r="I237" s="119"/>
      <c r="L237" s="28"/>
      <c r="M237" s="161"/>
      <c r="T237" s="52"/>
      <c r="AT237" s="13" t="s">
        <v>280</v>
      </c>
      <c r="AU237" s="13" t="s">
        <v>82</v>
      </c>
    </row>
    <row r="238" spans="2:65" s="1" customFormat="1" ht="24.15" customHeight="1">
      <c r="B238" s="28"/>
      <c r="C238" s="146" t="s">
        <v>494</v>
      </c>
      <c r="D238" s="146" t="s">
        <v>274</v>
      </c>
      <c r="E238" s="147" t="s">
        <v>495</v>
      </c>
      <c r="F238" s="148" t="s">
        <v>496</v>
      </c>
      <c r="G238" s="149" t="s">
        <v>412</v>
      </c>
      <c r="H238" s="150">
        <v>46</v>
      </c>
      <c r="I238" s="151"/>
      <c r="J238" s="152">
        <f>ROUND(I238*H238,2)</f>
        <v>0</v>
      </c>
      <c r="K238" s="153"/>
      <c r="L238" s="28"/>
      <c r="M238" s="154" t="s">
        <v>1</v>
      </c>
      <c r="N238" s="115" t="s">
        <v>38</v>
      </c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AR238" s="157" t="s">
        <v>348</v>
      </c>
      <c r="AT238" s="157" t="s">
        <v>274</v>
      </c>
      <c r="AU238" s="157" t="s">
        <v>82</v>
      </c>
      <c r="AY238" s="13" t="s">
        <v>271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3" t="s">
        <v>80</v>
      </c>
      <c r="BK238" s="158">
        <f>ROUND(I238*H238,2)</f>
        <v>0</v>
      </c>
      <c r="BL238" s="13" t="s">
        <v>348</v>
      </c>
      <c r="BM238" s="157" t="s">
        <v>497</v>
      </c>
    </row>
    <row r="239" spans="2:65" s="1" customFormat="1" ht="10.199999999999999">
      <c r="B239" s="28"/>
      <c r="D239" s="159" t="s">
        <v>280</v>
      </c>
      <c r="F239" s="160" t="s">
        <v>498</v>
      </c>
      <c r="I239" s="119"/>
      <c r="L239" s="28"/>
      <c r="M239" s="161"/>
      <c r="T239" s="52"/>
      <c r="AT239" s="13" t="s">
        <v>280</v>
      </c>
      <c r="AU239" s="13" t="s">
        <v>82</v>
      </c>
    </row>
    <row r="240" spans="2:65" s="1" customFormat="1" ht="16.5" customHeight="1">
      <c r="B240" s="28"/>
      <c r="C240" s="146" t="s">
        <v>499</v>
      </c>
      <c r="D240" s="146" t="s">
        <v>274</v>
      </c>
      <c r="E240" s="147" t="s">
        <v>500</v>
      </c>
      <c r="F240" s="148" t="s">
        <v>501</v>
      </c>
      <c r="G240" s="149" t="s">
        <v>412</v>
      </c>
      <c r="H240" s="150">
        <v>37</v>
      </c>
      <c r="I240" s="151"/>
      <c r="J240" s="152">
        <f>ROUND(I240*H240,2)</f>
        <v>0</v>
      </c>
      <c r="K240" s="153"/>
      <c r="L240" s="28"/>
      <c r="M240" s="154" t="s">
        <v>1</v>
      </c>
      <c r="N240" s="115" t="s">
        <v>38</v>
      </c>
      <c r="P240" s="155">
        <f>O240*H240</f>
        <v>0</v>
      </c>
      <c r="Q240" s="155">
        <v>1.0000000000000001E-5</v>
      </c>
      <c r="R240" s="155">
        <f>Q240*H240</f>
        <v>3.7000000000000005E-4</v>
      </c>
      <c r="S240" s="155">
        <v>0</v>
      </c>
      <c r="T240" s="156">
        <f>S240*H240</f>
        <v>0</v>
      </c>
      <c r="AR240" s="157" t="s">
        <v>348</v>
      </c>
      <c r="AT240" s="157" t="s">
        <v>274</v>
      </c>
      <c r="AU240" s="157" t="s">
        <v>82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502</v>
      </c>
    </row>
    <row r="241" spans="2:65" s="1" customFormat="1" ht="10.199999999999999">
      <c r="B241" s="28"/>
      <c r="D241" s="159" t="s">
        <v>280</v>
      </c>
      <c r="F241" s="160" t="s">
        <v>503</v>
      </c>
      <c r="I241" s="119"/>
      <c r="L241" s="28"/>
      <c r="M241" s="161"/>
      <c r="T241" s="52"/>
      <c r="AT241" s="13" t="s">
        <v>280</v>
      </c>
      <c r="AU241" s="13" t="s">
        <v>82</v>
      </c>
    </row>
    <row r="242" spans="2:65" s="1" customFormat="1" ht="24.15" customHeight="1">
      <c r="B242" s="28"/>
      <c r="C242" s="146" t="s">
        <v>504</v>
      </c>
      <c r="D242" s="146" t="s">
        <v>274</v>
      </c>
      <c r="E242" s="147" t="s">
        <v>505</v>
      </c>
      <c r="F242" s="148" t="s">
        <v>506</v>
      </c>
      <c r="G242" s="149" t="s">
        <v>277</v>
      </c>
      <c r="H242" s="150">
        <v>79</v>
      </c>
      <c r="I242" s="151"/>
      <c r="J242" s="152">
        <f>ROUND(I242*H242,2)</f>
        <v>0</v>
      </c>
      <c r="K242" s="153"/>
      <c r="L242" s="28"/>
      <c r="M242" s="154" t="s">
        <v>1</v>
      </c>
      <c r="N242" s="115" t="s">
        <v>38</v>
      </c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AR242" s="157" t="s">
        <v>348</v>
      </c>
      <c r="AT242" s="157" t="s">
        <v>274</v>
      </c>
      <c r="AU242" s="157" t="s">
        <v>82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348</v>
      </c>
      <c r="BM242" s="157" t="s">
        <v>507</v>
      </c>
    </row>
    <row r="243" spans="2:65" s="1" customFormat="1" ht="19.2">
      <c r="B243" s="28"/>
      <c r="D243" s="159" t="s">
        <v>280</v>
      </c>
      <c r="F243" s="160" t="s">
        <v>508</v>
      </c>
      <c r="I243" s="119"/>
      <c r="L243" s="28"/>
      <c r="M243" s="161"/>
      <c r="T243" s="52"/>
      <c r="AT243" s="13" t="s">
        <v>280</v>
      </c>
      <c r="AU243" s="13" t="s">
        <v>82</v>
      </c>
    </row>
    <row r="244" spans="2:65" s="11" customFormat="1" ht="22.8" customHeight="1">
      <c r="B244" s="134"/>
      <c r="D244" s="135" t="s">
        <v>72</v>
      </c>
      <c r="E244" s="144" t="s">
        <v>509</v>
      </c>
      <c r="F244" s="144" t="s">
        <v>510</v>
      </c>
      <c r="I244" s="137"/>
      <c r="J244" s="145">
        <f>BK244</f>
        <v>0</v>
      </c>
      <c r="L244" s="134"/>
      <c r="M244" s="139"/>
      <c r="P244" s="140">
        <f>SUM(P245:P256)</f>
        <v>0</v>
      </c>
      <c r="R244" s="140">
        <f>SUM(R245:R256)</f>
        <v>4.3436000000000002E-2</v>
      </c>
      <c r="T244" s="141">
        <f>SUM(T245:T256)</f>
        <v>2.0375000000000001</v>
      </c>
      <c r="AR244" s="135" t="s">
        <v>82</v>
      </c>
      <c r="AT244" s="142" t="s">
        <v>72</v>
      </c>
      <c r="AU244" s="142" t="s">
        <v>80</v>
      </c>
      <c r="AY244" s="135" t="s">
        <v>271</v>
      </c>
      <c r="BK244" s="143">
        <f>SUM(BK245:BK256)</f>
        <v>0</v>
      </c>
    </row>
    <row r="245" spans="2:65" s="1" customFormat="1" ht="16.5" customHeight="1">
      <c r="B245" s="28"/>
      <c r="C245" s="146" t="s">
        <v>511</v>
      </c>
      <c r="D245" s="146" t="s">
        <v>274</v>
      </c>
      <c r="E245" s="147" t="s">
        <v>512</v>
      </c>
      <c r="F245" s="148" t="s">
        <v>513</v>
      </c>
      <c r="G245" s="149" t="s">
        <v>277</v>
      </c>
      <c r="H245" s="150">
        <v>2.2000000000000002</v>
      </c>
      <c r="I245" s="151"/>
      <c r="J245" s="152">
        <f>ROUND(I245*H245,2)</f>
        <v>0</v>
      </c>
      <c r="K245" s="153"/>
      <c r="L245" s="28"/>
      <c r="M245" s="154" t="s">
        <v>1</v>
      </c>
      <c r="N245" s="115" t="s">
        <v>38</v>
      </c>
      <c r="P245" s="155">
        <f>O245*H245</f>
        <v>0</v>
      </c>
      <c r="Q245" s="155">
        <v>2.9999999999999997E-4</v>
      </c>
      <c r="R245" s="155">
        <f>Q245*H245</f>
        <v>6.6E-4</v>
      </c>
      <c r="S245" s="155">
        <v>0</v>
      </c>
      <c r="T245" s="156">
        <f>S245*H245</f>
        <v>0</v>
      </c>
      <c r="AR245" s="157" t="s">
        <v>348</v>
      </c>
      <c r="AT245" s="157" t="s">
        <v>274</v>
      </c>
      <c r="AU245" s="157" t="s">
        <v>82</v>
      </c>
      <c r="AY245" s="13" t="s">
        <v>271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3" t="s">
        <v>80</v>
      </c>
      <c r="BK245" s="158">
        <f>ROUND(I245*H245,2)</f>
        <v>0</v>
      </c>
      <c r="BL245" s="13" t="s">
        <v>348</v>
      </c>
      <c r="BM245" s="157" t="s">
        <v>514</v>
      </c>
    </row>
    <row r="246" spans="2:65" s="1" customFormat="1" ht="19.2">
      <c r="B246" s="28"/>
      <c r="D246" s="159" t="s">
        <v>280</v>
      </c>
      <c r="F246" s="160" t="s">
        <v>515</v>
      </c>
      <c r="I246" s="119"/>
      <c r="L246" s="28"/>
      <c r="M246" s="161"/>
      <c r="T246" s="52"/>
      <c r="AT246" s="13" t="s">
        <v>280</v>
      </c>
      <c r="AU246" s="13" t="s">
        <v>82</v>
      </c>
    </row>
    <row r="247" spans="2:65" s="1" customFormat="1" ht="24.15" customHeight="1">
      <c r="B247" s="28"/>
      <c r="C247" s="146" t="s">
        <v>516</v>
      </c>
      <c r="D247" s="146" t="s">
        <v>274</v>
      </c>
      <c r="E247" s="147" t="s">
        <v>517</v>
      </c>
      <c r="F247" s="148" t="s">
        <v>518</v>
      </c>
      <c r="G247" s="149" t="s">
        <v>277</v>
      </c>
      <c r="H247" s="150">
        <v>25</v>
      </c>
      <c r="I247" s="151"/>
      <c r="J247" s="152">
        <f>ROUND(I247*H247,2)</f>
        <v>0</v>
      </c>
      <c r="K247" s="153"/>
      <c r="L247" s="28"/>
      <c r="M247" s="154" t="s">
        <v>1</v>
      </c>
      <c r="N247" s="115" t="s">
        <v>38</v>
      </c>
      <c r="P247" s="155">
        <f>O247*H247</f>
        <v>0</v>
      </c>
      <c r="Q247" s="155">
        <v>0</v>
      </c>
      <c r="R247" s="155">
        <f>Q247*H247</f>
        <v>0</v>
      </c>
      <c r="S247" s="155">
        <v>8.1500000000000003E-2</v>
      </c>
      <c r="T247" s="156">
        <f>S247*H247</f>
        <v>2.0375000000000001</v>
      </c>
      <c r="AR247" s="157" t="s">
        <v>348</v>
      </c>
      <c r="AT247" s="157" t="s">
        <v>274</v>
      </c>
      <c r="AU247" s="157" t="s">
        <v>82</v>
      </c>
      <c r="AY247" s="13" t="s">
        <v>271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3" t="s">
        <v>80</v>
      </c>
      <c r="BK247" s="158">
        <f>ROUND(I247*H247,2)</f>
        <v>0</v>
      </c>
      <c r="BL247" s="13" t="s">
        <v>348</v>
      </c>
      <c r="BM247" s="157" t="s">
        <v>519</v>
      </c>
    </row>
    <row r="248" spans="2:65" s="1" customFormat="1" ht="10.199999999999999">
      <c r="B248" s="28"/>
      <c r="D248" s="159" t="s">
        <v>280</v>
      </c>
      <c r="F248" s="160" t="s">
        <v>520</v>
      </c>
      <c r="I248" s="119"/>
      <c r="L248" s="28"/>
      <c r="M248" s="161"/>
      <c r="T248" s="52"/>
      <c r="AT248" s="13" t="s">
        <v>280</v>
      </c>
      <c r="AU248" s="13" t="s">
        <v>82</v>
      </c>
    </row>
    <row r="249" spans="2:65" s="1" customFormat="1" ht="33" customHeight="1">
      <c r="B249" s="28"/>
      <c r="C249" s="146" t="s">
        <v>521</v>
      </c>
      <c r="D249" s="146" t="s">
        <v>274</v>
      </c>
      <c r="E249" s="147" t="s">
        <v>522</v>
      </c>
      <c r="F249" s="148" t="s">
        <v>523</v>
      </c>
      <c r="G249" s="149" t="s">
        <v>277</v>
      </c>
      <c r="H249" s="150">
        <v>2.2000000000000002</v>
      </c>
      <c r="I249" s="151"/>
      <c r="J249" s="152">
        <f>ROUND(I249*H249,2)</f>
        <v>0</v>
      </c>
      <c r="K249" s="153"/>
      <c r="L249" s="28"/>
      <c r="M249" s="154" t="s">
        <v>1</v>
      </c>
      <c r="N249" s="115" t="s">
        <v>38</v>
      </c>
      <c r="P249" s="155">
        <f>O249*H249</f>
        <v>0</v>
      </c>
      <c r="Q249" s="155">
        <v>5.4799999999999996E-3</v>
      </c>
      <c r="R249" s="155">
        <f>Q249*H249</f>
        <v>1.2056000000000001E-2</v>
      </c>
      <c r="S249" s="155">
        <v>0</v>
      </c>
      <c r="T249" s="156">
        <f>S249*H249</f>
        <v>0</v>
      </c>
      <c r="AR249" s="157" t="s">
        <v>348</v>
      </c>
      <c r="AT249" s="157" t="s">
        <v>274</v>
      </c>
      <c r="AU249" s="157" t="s">
        <v>82</v>
      </c>
      <c r="AY249" s="13" t="s">
        <v>271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3" t="s">
        <v>80</v>
      </c>
      <c r="BK249" s="158">
        <f>ROUND(I249*H249,2)</f>
        <v>0</v>
      </c>
      <c r="BL249" s="13" t="s">
        <v>348</v>
      </c>
      <c r="BM249" s="157" t="s">
        <v>524</v>
      </c>
    </row>
    <row r="250" spans="2:65" s="1" customFormat="1" ht="19.2">
      <c r="B250" s="28"/>
      <c r="D250" s="159" t="s">
        <v>280</v>
      </c>
      <c r="F250" s="160" t="s">
        <v>525</v>
      </c>
      <c r="I250" s="119"/>
      <c r="L250" s="28"/>
      <c r="M250" s="161"/>
      <c r="T250" s="52"/>
      <c r="AT250" s="13" t="s">
        <v>280</v>
      </c>
      <c r="AU250" s="13" t="s">
        <v>82</v>
      </c>
    </row>
    <row r="251" spans="2:65" s="1" customFormat="1" ht="33" customHeight="1">
      <c r="B251" s="28"/>
      <c r="C251" s="162" t="s">
        <v>526</v>
      </c>
      <c r="D251" s="162" t="s">
        <v>335</v>
      </c>
      <c r="E251" s="163" t="s">
        <v>527</v>
      </c>
      <c r="F251" s="164" t="s">
        <v>528</v>
      </c>
      <c r="G251" s="165" t="s">
        <v>277</v>
      </c>
      <c r="H251" s="166">
        <v>2.4</v>
      </c>
      <c r="I251" s="167"/>
      <c r="J251" s="168">
        <f>ROUND(I251*H251,2)</f>
        <v>0</v>
      </c>
      <c r="K251" s="169"/>
      <c r="L251" s="170"/>
      <c r="M251" s="171" t="s">
        <v>1</v>
      </c>
      <c r="N251" s="172" t="s">
        <v>38</v>
      </c>
      <c r="P251" s="155">
        <f>O251*H251</f>
        <v>0</v>
      </c>
      <c r="Q251" s="155">
        <v>1.2800000000000001E-2</v>
      </c>
      <c r="R251" s="155">
        <f>Q251*H251</f>
        <v>3.0720000000000001E-2</v>
      </c>
      <c r="S251" s="155">
        <v>0</v>
      </c>
      <c r="T251" s="156">
        <f>S251*H251</f>
        <v>0</v>
      </c>
      <c r="AR251" s="157" t="s">
        <v>373</v>
      </c>
      <c r="AT251" s="157" t="s">
        <v>335</v>
      </c>
      <c r="AU251" s="157" t="s">
        <v>82</v>
      </c>
      <c r="AY251" s="13" t="s">
        <v>271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3" t="s">
        <v>80</v>
      </c>
      <c r="BK251" s="158">
        <f>ROUND(I251*H251,2)</f>
        <v>0</v>
      </c>
      <c r="BL251" s="13" t="s">
        <v>348</v>
      </c>
      <c r="BM251" s="157" t="s">
        <v>529</v>
      </c>
    </row>
    <row r="252" spans="2:65" s="1" customFormat="1" ht="19.2">
      <c r="B252" s="28"/>
      <c r="D252" s="159" t="s">
        <v>280</v>
      </c>
      <c r="F252" s="160" t="s">
        <v>528</v>
      </c>
      <c r="I252" s="119"/>
      <c r="L252" s="28"/>
      <c r="M252" s="161"/>
      <c r="T252" s="52"/>
      <c r="AT252" s="13" t="s">
        <v>280</v>
      </c>
      <c r="AU252" s="13" t="s">
        <v>82</v>
      </c>
    </row>
    <row r="253" spans="2:65" s="1" customFormat="1" ht="37.799999999999997" customHeight="1">
      <c r="B253" s="28"/>
      <c r="C253" s="146" t="s">
        <v>530</v>
      </c>
      <c r="D253" s="146" t="s">
        <v>274</v>
      </c>
      <c r="E253" s="147" t="s">
        <v>531</v>
      </c>
      <c r="F253" s="148" t="s">
        <v>532</v>
      </c>
      <c r="G253" s="149" t="s">
        <v>277</v>
      </c>
      <c r="H253" s="150">
        <v>2.2000000000000002</v>
      </c>
      <c r="I253" s="151"/>
      <c r="J253" s="152">
        <f>ROUND(I253*H253,2)</f>
        <v>0</v>
      </c>
      <c r="K253" s="153"/>
      <c r="L253" s="28"/>
      <c r="M253" s="154" t="s">
        <v>1</v>
      </c>
      <c r="N253" s="115" t="s">
        <v>38</v>
      </c>
      <c r="P253" s="155">
        <f>O253*H253</f>
        <v>0</v>
      </c>
      <c r="Q253" s="155">
        <v>0</v>
      </c>
      <c r="R253" s="155">
        <f>Q253*H253</f>
        <v>0</v>
      </c>
      <c r="S253" s="155">
        <v>0</v>
      </c>
      <c r="T253" s="156">
        <f>S253*H253</f>
        <v>0</v>
      </c>
      <c r="AR253" s="157" t="s">
        <v>348</v>
      </c>
      <c r="AT253" s="157" t="s">
        <v>274</v>
      </c>
      <c r="AU253" s="157" t="s">
        <v>82</v>
      </c>
      <c r="AY253" s="13" t="s">
        <v>271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3" t="s">
        <v>80</v>
      </c>
      <c r="BK253" s="158">
        <f>ROUND(I253*H253,2)</f>
        <v>0</v>
      </c>
      <c r="BL253" s="13" t="s">
        <v>348</v>
      </c>
      <c r="BM253" s="157" t="s">
        <v>533</v>
      </c>
    </row>
    <row r="254" spans="2:65" s="1" customFormat="1" ht="28.8">
      <c r="B254" s="28"/>
      <c r="D254" s="159" t="s">
        <v>280</v>
      </c>
      <c r="F254" s="160" t="s">
        <v>534</v>
      </c>
      <c r="I254" s="119"/>
      <c r="L254" s="28"/>
      <c r="M254" s="161"/>
      <c r="T254" s="52"/>
      <c r="AT254" s="13" t="s">
        <v>280</v>
      </c>
      <c r="AU254" s="13" t="s">
        <v>82</v>
      </c>
    </row>
    <row r="255" spans="2:65" s="1" customFormat="1" ht="16.5" customHeight="1">
      <c r="B255" s="28"/>
      <c r="C255" s="146" t="s">
        <v>535</v>
      </c>
      <c r="D255" s="146" t="s">
        <v>274</v>
      </c>
      <c r="E255" s="147" t="s">
        <v>536</v>
      </c>
      <c r="F255" s="148" t="s">
        <v>537</v>
      </c>
      <c r="G255" s="149" t="s">
        <v>277</v>
      </c>
      <c r="H255" s="150">
        <v>25</v>
      </c>
      <c r="I255" s="151"/>
      <c r="J255" s="152">
        <f>ROUND(I255*H255,2)</f>
        <v>0</v>
      </c>
      <c r="K255" s="153"/>
      <c r="L255" s="28"/>
      <c r="M255" s="154" t="s">
        <v>1</v>
      </c>
      <c r="N255" s="115" t="s">
        <v>38</v>
      </c>
      <c r="P255" s="155">
        <f>O255*H255</f>
        <v>0</v>
      </c>
      <c r="Q255" s="155">
        <v>0</v>
      </c>
      <c r="R255" s="155">
        <f>Q255*H255</f>
        <v>0</v>
      </c>
      <c r="S255" s="155">
        <v>0</v>
      </c>
      <c r="T255" s="156">
        <f>S255*H255</f>
        <v>0</v>
      </c>
      <c r="AR255" s="157" t="s">
        <v>306</v>
      </c>
      <c r="AT255" s="157" t="s">
        <v>274</v>
      </c>
      <c r="AU255" s="157" t="s">
        <v>82</v>
      </c>
      <c r="AY255" s="13" t="s">
        <v>271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3" t="s">
        <v>80</v>
      </c>
      <c r="BK255" s="158">
        <f>ROUND(I255*H255,2)</f>
        <v>0</v>
      </c>
      <c r="BL255" s="13" t="s">
        <v>306</v>
      </c>
      <c r="BM255" s="157" t="s">
        <v>538</v>
      </c>
    </row>
    <row r="256" spans="2:65" s="1" customFormat="1" ht="10.199999999999999">
      <c r="B256" s="28"/>
      <c r="D256" s="159" t="s">
        <v>280</v>
      </c>
      <c r="F256" s="160" t="s">
        <v>537</v>
      </c>
      <c r="I256" s="119"/>
      <c r="L256" s="28"/>
      <c r="M256" s="161"/>
      <c r="T256" s="52"/>
      <c r="AT256" s="13" t="s">
        <v>280</v>
      </c>
      <c r="AU256" s="13" t="s">
        <v>82</v>
      </c>
    </row>
    <row r="257" spans="2:65" s="11" customFormat="1" ht="22.8" customHeight="1">
      <c r="B257" s="134"/>
      <c r="D257" s="135" t="s">
        <v>72</v>
      </c>
      <c r="E257" s="144" t="s">
        <v>539</v>
      </c>
      <c r="F257" s="144" t="s">
        <v>540</v>
      </c>
      <c r="I257" s="137"/>
      <c r="J257" s="145">
        <f>BK257</f>
        <v>0</v>
      </c>
      <c r="L257" s="134"/>
      <c r="M257" s="139"/>
      <c r="P257" s="140">
        <f>SUM(P258:P265)</f>
        <v>0</v>
      </c>
      <c r="R257" s="140">
        <f>SUM(R258:R265)</f>
        <v>2.5200000000000001E-3</v>
      </c>
      <c r="T257" s="141">
        <f>SUM(T258:T265)</f>
        <v>0</v>
      </c>
      <c r="AR257" s="135" t="s">
        <v>82</v>
      </c>
      <c r="AT257" s="142" t="s">
        <v>72</v>
      </c>
      <c r="AU257" s="142" t="s">
        <v>80</v>
      </c>
      <c r="AY257" s="135" t="s">
        <v>271</v>
      </c>
      <c r="BK257" s="143">
        <f>SUM(BK258:BK265)</f>
        <v>0</v>
      </c>
    </row>
    <row r="258" spans="2:65" s="1" customFormat="1" ht="24.15" customHeight="1">
      <c r="B258" s="28"/>
      <c r="C258" s="146" t="s">
        <v>541</v>
      </c>
      <c r="D258" s="146" t="s">
        <v>274</v>
      </c>
      <c r="E258" s="147" t="s">
        <v>552</v>
      </c>
      <c r="F258" s="148" t="s">
        <v>553</v>
      </c>
      <c r="G258" s="149" t="s">
        <v>412</v>
      </c>
      <c r="H258" s="150">
        <v>21</v>
      </c>
      <c r="I258" s="151"/>
      <c r="J258" s="152">
        <f>ROUND(I258*H258,2)</f>
        <v>0</v>
      </c>
      <c r="K258" s="153"/>
      <c r="L258" s="28"/>
      <c r="M258" s="154" t="s">
        <v>1</v>
      </c>
      <c r="N258" s="115" t="s">
        <v>38</v>
      </c>
      <c r="P258" s="155">
        <f>O258*H258</f>
        <v>0</v>
      </c>
      <c r="Q258" s="155">
        <v>2.0000000000000002E-5</v>
      </c>
      <c r="R258" s="155">
        <f>Q258*H258</f>
        <v>4.2000000000000002E-4</v>
      </c>
      <c r="S258" s="155">
        <v>0</v>
      </c>
      <c r="T258" s="156">
        <f>S258*H258</f>
        <v>0</v>
      </c>
      <c r="AR258" s="157" t="s">
        <v>348</v>
      </c>
      <c r="AT258" s="157" t="s">
        <v>274</v>
      </c>
      <c r="AU258" s="157" t="s">
        <v>82</v>
      </c>
      <c r="AY258" s="13" t="s">
        <v>271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3" t="s">
        <v>80</v>
      </c>
      <c r="BK258" s="158">
        <f>ROUND(I258*H258,2)</f>
        <v>0</v>
      </c>
      <c r="BL258" s="13" t="s">
        <v>348</v>
      </c>
      <c r="BM258" s="157" t="s">
        <v>554</v>
      </c>
    </row>
    <row r="259" spans="2:65" s="1" customFormat="1" ht="28.8">
      <c r="B259" s="28"/>
      <c r="D259" s="159" t="s">
        <v>280</v>
      </c>
      <c r="F259" s="160" t="s">
        <v>555</v>
      </c>
      <c r="I259" s="119"/>
      <c r="L259" s="28"/>
      <c r="M259" s="161"/>
      <c r="T259" s="52"/>
      <c r="AT259" s="13" t="s">
        <v>280</v>
      </c>
      <c r="AU259" s="13" t="s">
        <v>82</v>
      </c>
    </row>
    <row r="260" spans="2:65" s="1" customFormat="1" ht="24.15" customHeight="1">
      <c r="B260" s="28"/>
      <c r="C260" s="146" t="s">
        <v>546</v>
      </c>
      <c r="D260" s="146" t="s">
        <v>274</v>
      </c>
      <c r="E260" s="147" t="s">
        <v>567</v>
      </c>
      <c r="F260" s="148" t="s">
        <v>568</v>
      </c>
      <c r="G260" s="149" t="s">
        <v>412</v>
      </c>
      <c r="H260" s="150">
        <v>21</v>
      </c>
      <c r="I260" s="151"/>
      <c r="J260" s="152">
        <f>ROUND(I260*H260,2)</f>
        <v>0</v>
      </c>
      <c r="K260" s="153"/>
      <c r="L260" s="28"/>
      <c r="M260" s="154" t="s">
        <v>1</v>
      </c>
      <c r="N260" s="115" t="s">
        <v>38</v>
      </c>
      <c r="P260" s="155">
        <f>O260*H260</f>
        <v>0</v>
      </c>
      <c r="Q260" s="155">
        <v>4.0000000000000003E-5</v>
      </c>
      <c r="R260" s="155">
        <f>Q260*H260</f>
        <v>8.4000000000000003E-4</v>
      </c>
      <c r="S260" s="155">
        <v>0</v>
      </c>
      <c r="T260" s="156">
        <f>S260*H260</f>
        <v>0</v>
      </c>
      <c r="AR260" s="157" t="s">
        <v>348</v>
      </c>
      <c r="AT260" s="157" t="s">
        <v>274</v>
      </c>
      <c r="AU260" s="157" t="s">
        <v>82</v>
      </c>
      <c r="AY260" s="13" t="s">
        <v>271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3" t="s">
        <v>80</v>
      </c>
      <c r="BK260" s="158">
        <f>ROUND(I260*H260,2)</f>
        <v>0</v>
      </c>
      <c r="BL260" s="13" t="s">
        <v>348</v>
      </c>
      <c r="BM260" s="157" t="s">
        <v>569</v>
      </c>
    </row>
    <row r="261" spans="2:65" s="1" customFormat="1" ht="19.2">
      <c r="B261" s="28"/>
      <c r="D261" s="159" t="s">
        <v>280</v>
      </c>
      <c r="F261" s="160" t="s">
        <v>570</v>
      </c>
      <c r="I261" s="119"/>
      <c r="L261" s="28"/>
      <c r="M261" s="161"/>
      <c r="T261" s="52"/>
      <c r="AT261" s="13" t="s">
        <v>280</v>
      </c>
      <c r="AU261" s="13" t="s">
        <v>82</v>
      </c>
    </row>
    <row r="262" spans="2:65" s="1" customFormat="1" ht="21.75" customHeight="1">
      <c r="B262" s="28"/>
      <c r="C262" s="146" t="s">
        <v>551</v>
      </c>
      <c r="D262" s="146" t="s">
        <v>274</v>
      </c>
      <c r="E262" s="147" t="s">
        <v>572</v>
      </c>
      <c r="F262" s="148" t="s">
        <v>573</v>
      </c>
      <c r="G262" s="149" t="s">
        <v>412</v>
      </c>
      <c r="H262" s="150">
        <v>21</v>
      </c>
      <c r="I262" s="151"/>
      <c r="J262" s="152">
        <f>ROUND(I262*H262,2)</f>
        <v>0</v>
      </c>
      <c r="K262" s="153"/>
      <c r="L262" s="28"/>
      <c r="M262" s="154" t="s">
        <v>1</v>
      </c>
      <c r="N262" s="115" t="s">
        <v>38</v>
      </c>
      <c r="P262" s="155">
        <f>O262*H262</f>
        <v>0</v>
      </c>
      <c r="Q262" s="155">
        <v>6.0000000000000002E-5</v>
      </c>
      <c r="R262" s="155">
        <f>Q262*H262</f>
        <v>1.2600000000000001E-3</v>
      </c>
      <c r="S262" s="155">
        <v>0</v>
      </c>
      <c r="T262" s="156">
        <f>S262*H262</f>
        <v>0</v>
      </c>
      <c r="AR262" s="157" t="s">
        <v>348</v>
      </c>
      <c r="AT262" s="157" t="s">
        <v>274</v>
      </c>
      <c r="AU262" s="157" t="s">
        <v>82</v>
      </c>
      <c r="AY262" s="13" t="s">
        <v>271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3" t="s">
        <v>80</v>
      </c>
      <c r="BK262" s="158">
        <f>ROUND(I262*H262,2)</f>
        <v>0</v>
      </c>
      <c r="BL262" s="13" t="s">
        <v>348</v>
      </c>
      <c r="BM262" s="157" t="s">
        <v>574</v>
      </c>
    </row>
    <row r="263" spans="2:65" s="1" customFormat="1" ht="19.2">
      <c r="B263" s="28"/>
      <c r="D263" s="159" t="s">
        <v>280</v>
      </c>
      <c r="F263" s="160" t="s">
        <v>575</v>
      </c>
      <c r="I263" s="119"/>
      <c r="L263" s="28"/>
      <c r="M263" s="161"/>
      <c r="T263" s="52"/>
      <c r="AT263" s="13" t="s">
        <v>280</v>
      </c>
      <c r="AU263" s="13" t="s">
        <v>82</v>
      </c>
    </row>
    <row r="264" spans="2:65" s="1" customFormat="1" ht="16.5" customHeight="1">
      <c r="B264" s="28"/>
      <c r="C264" s="146" t="s">
        <v>556</v>
      </c>
      <c r="D264" s="146" t="s">
        <v>274</v>
      </c>
      <c r="E264" s="147" t="s">
        <v>577</v>
      </c>
      <c r="F264" s="148" t="s">
        <v>578</v>
      </c>
      <c r="G264" s="149" t="s">
        <v>338</v>
      </c>
      <c r="H264" s="150">
        <v>2</v>
      </c>
      <c r="I264" s="151"/>
      <c r="J264" s="152">
        <f>ROUND(I264*H264,2)</f>
        <v>0</v>
      </c>
      <c r="K264" s="153"/>
      <c r="L264" s="28"/>
      <c r="M264" s="154" t="s">
        <v>1</v>
      </c>
      <c r="N264" s="115" t="s">
        <v>38</v>
      </c>
      <c r="P264" s="155">
        <f>O264*H264</f>
        <v>0</v>
      </c>
      <c r="Q264" s="155">
        <v>0</v>
      </c>
      <c r="R264" s="155">
        <f>Q264*H264</f>
        <v>0</v>
      </c>
      <c r="S264" s="155">
        <v>0</v>
      </c>
      <c r="T264" s="156">
        <f>S264*H264</f>
        <v>0</v>
      </c>
      <c r="AR264" s="157" t="s">
        <v>306</v>
      </c>
      <c r="AT264" s="157" t="s">
        <v>274</v>
      </c>
      <c r="AU264" s="157" t="s">
        <v>82</v>
      </c>
      <c r="AY264" s="13" t="s">
        <v>271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3" t="s">
        <v>80</v>
      </c>
      <c r="BK264" s="158">
        <f>ROUND(I264*H264,2)</f>
        <v>0</v>
      </c>
      <c r="BL264" s="13" t="s">
        <v>306</v>
      </c>
      <c r="BM264" s="157" t="s">
        <v>1606</v>
      </c>
    </row>
    <row r="265" spans="2:65" s="1" customFormat="1" ht="10.199999999999999">
      <c r="B265" s="28"/>
      <c r="D265" s="159" t="s">
        <v>280</v>
      </c>
      <c r="F265" s="160" t="s">
        <v>578</v>
      </c>
      <c r="I265" s="119"/>
      <c r="L265" s="28"/>
      <c r="M265" s="161"/>
      <c r="T265" s="52"/>
      <c r="AT265" s="13" t="s">
        <v>280</v>
      </c>
      <c r="AU265" s="13" t="s">
        <v>82</v>
      </c>
    </row>
    <row r="266" spans="2:65" s="11" customFormat="1" ht="22.8" customHeight="1">
      <c r="B266" s="134"/>
      <c r="D266" s="135" t="s">
        <v>72</v>
      </c>
      <c r="E266" s="144" t="s">
        <v>580</v>
      </c>
      <c r="F266" s="144" t="s">
        <v>581</v>
      </c>
      <c r="I266" s="137"/>
      <c r="J266" s="145">
        <f>BK266</f>
        <v>0</v>
      </c>
      <c r="L266" s="134"/>
      <c r="M266" s="139"/>
      <c r="P266" s="140">
        <f>SUM(P267:P284)</f>
        <v>0</v>
      </c>
      <c r="R266" s="140">
        <f>SUM(R267:R284)</f>
        <v>0.17080000000000001</v>
      </c>
      <c r="T266" s="141">
        <f>SUM(T267:T284)</f>
        <v>3.7819999999999999E-2</v>
      </c>
      <c r="AR266" s="135" t="s">
        <v>82</v>
      </c>
      <c r="AT266" s="142" t="s">
        <v>72</v>
      </c>
      <c r="AU266" s="142" t="s">
        <v>80</v>
      </c>
      <c r="AY266" s="135" t="s">
        <v>271</v>
      </c>
      <c r="BK266" s="143">
        <f>SUM(BK267:BK284)</f>
        <v>0</v>
      </c>
    </row>
    <row r="267" spans="2:65" s="1" customFormat="1" ht="24.15" customHeight="1">
      <c r="B267" s="28"/>
      <c r="C267" s="146" t="s">
        <v>561</v>
      </c>
      <c r="D267" s="146" t="s">
        <v>274</v>
      </c>
      <c r="E267" s="147" t="s">
        <v>582</v>
      </c>
      <c r="F267" s="148" t="s">
        <v>583</v>
      </c>
      <c r="G267" s="149" t="s">
        <v>277</v>
      </c>
      <c r="H267" s="150">
        <v>122</v>
      </c>
      <c r="I267" s="151"/>
      <c r="J267" s="152">
        <f>ROUND(I267*H267,2)</f>
        <v>0</v>
      </c>
      <c r="K267" s="153"/>
      <c r="L267" s="28"/>
      <c r="M267" s="154" t="s">
        <v>1</v>
      </c>
      <c r="N267" s="115" t="s">
        <v>38</v>
      </c>
      <c r="P267" s="155">
        <f>O267*H267</f>
        <v>0</v>
      </c>
      <c r="Q267" s="155">
        <v>0</v>
      </c>
      <c r="R267" s="155">
        <f>Q267*H267</f>
        <v>0</v>
      </c>
      <c r="S267" s="155">
        <v>0</v>
      </c>
      <c r="T267" s="156">
        <f>S267*H267</f>
        <v>0</v>
      </c>
      <c r="AR267" s="157" t="s">
        <v>348</v>
      </c>
      <c r="AT267" s="157" t="s">
        <v>274</v>
      </c>
      <c r="AU267" s="157" t="s">
        <v>82</v>
      </c>
      <c r="AY267" s="13" t="s">
        <v>271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3" t="s">
        <v>80</v>
      </c>
      <c r="BK267" s="158">
        <f>ROUND(I267*H267,2)</f>
        <v>0</v>
      </c>
      <c r="BL267" s="13" t="s">
        <v>348</v>
      </c>
      <c r="BM267" s="157" t="s">
        <v>584</v>
      </c>
    </row>
    <row r="268" spans="2:65" s="1" customFormat="1" ht="10.199999999999999">
      <c r="B268" s="28"/>
      <c r="D268" s="159" t="s">
        <v>280</v>
      </c>
      <c r="F268" s="160" t="s">
        <v>585</v>
      </c>
      <c r="I268" s="119"/>
      <c r="L268" s="28"/>
      <c r="M268" s="161"/>
      <c r="T268" s="52"/>
      <c r="AT268" s="13" t="s">
        <v>280</v>
      </c>
      <c r="AU268" s="13" t="s">
        <v>82</v>
      </c>
    </row>
    <row r="269" spans="2:65" s="1" customFormat="1" ht="16.5" customHeight="1">
      <c r="B269" s="28"/>
      <c r="C269" s="146" t="s">
        <v>566</v>
      </c>
      <c r="D269" s="146" t="s">
        <v>274</v>
      </c>
      <c r="E269" s="147" t="s">
        <v>587</v>
      </c>
      <c r="F269" s="148" t="s">
        <v>588</v>
      </c>
      <c r="G269" s="149" t="s">
        <v>277</v>
      </c>
      <c r="H269" s="150">
        <v>122</v>
      </c>
      <c r="I269" s="151"/>
      <c r="J269" s="152">
        <f>ROUND(I269*H269,2)</f>
        <v>0</v>
      </c>
      <c r="K269" s="153"/>
      <c r="L269" s="28"/>
      <c r="M269" s="154" t="s">
        <v>1</v>
      </c>
      <c r="N269" s="115" t="s">
        <v>38</v>
      </c>
      <c r="P269" s="155">
        <f>O269*H269</f>
        <v>0</v>
      </c>
      <c r="Q269" s="155">
        <v>0</v>
      </c>
      <c r="R269" s="155">
        <f>Q269*H269</f>
        <v>0</v>
      </c>
      <c r="S269" s="155">
        <v>0</v>
      </c>
      <c r="T269" s="156">
        <f>S269*H269</f>
        <v>0</v>
      </c>
      <c r="AR269" s="157" t="s">
        <v>348</v>
      </c>
      <c r="AT269" s="157" t="s">
        <v>274</v>
      </c>
      <c r="AU269" s="157" t="s">
        <v>82</v>
      </c>
      <c r="AY269" s="13" t="s">
        <v>271</v>
      </c>
      <c r="BE269" s="158">
        <f>IF(N269="základní",J269,0)</f>
        <v>0</v>
      </c>
      <c r="BF269" s="158">
        <f>IF(N269="snížená",J269,0)</f>
        <v>0</v>
      </c>
      <c r="BG269" s="158">
        <f>IF(N269="zákl. přenesená",J269,0)</f>
        <v>0</v>
      </c>
      <c r="BH269" s="158">
        <f>IF(N269="sníž. přenesená",J269,0)</f>
        <v>0</v>
      </c>
      <c r="BI269" s="158">
        <f>IF(N269="nulová",J269,0)</f>
        <v>0</v>
      </c>
      <c r="BJ269" s="13" t="s">
        <v>80</v>
      </c>
      <c r="BK269" s="158">
        <f>ROUND(I269*H269,2)</f>
        <v>0</v>
      </c>
      <c r="BL269" s="13" t="s">
        <v>348</v>
      </c>
      <c r="BM269" s="157" t="s">
        <v>589</v>
      </c>
    </row>
    <row r="270" spans="2:65" s="1" customFormat="1" ht="10.199999999999999">
      <c r="B270" s="28"/>
      <c r="D270" s="159" t="s">
        <v>280</v>
      </c>
      <c r="F270" s="160" t="s">
        <v>590</v>
      </c>
      <c r="I270" s="119"/>
      <c r="L270" s="28"/>
      <c r="M270" s="161"/>
      <c r="T270" s="52"/>
      <c r="AT270" s="13" t="s">
        <v>280</v>
      </c>
      <c r="AU270" s="13" t="s">
        <v>82</v>
      </c>
    </row>
    <row r="271" spans="2:65" s="1" customFormat="1" ht="16.5" customHeight="1">
      <c r="B271" s="28"/>
      <c r="C271" s="146" t="s">
        <v>571</v>
      </c>
      <c r="D271" s="146" t="s">
        <v>274</v>
      </c>
      <c r="E271" s="147" t="s">
        <v>592</v>
      </c>
      <c r="F271" s="148" t="s">
        <v>593</v>
      </c>
      <c r="G271" s="149" t="s">
        <v>277</v>
      </c>
      <c r="H271" s="150">
        <v>122</v>
      </c>
      <c r="I271" s="151"/>
      <c r="J271" s="152">
        <f>ROUND(I271*H271,2)</f>
        <v>0</v>
      </c>
      <c r="K271" s="153"/>
      <c r="L271" s="28"/>
      <c r="M271" s="154" t="s">
        <v>1</v>
      </c>
      <c r="N271" s="115" t="s">
        <v>38</v>
      </c>
      <c r="P271" s="155">
        <f>O271*H271</f>
        <v>0</v>
      </c>
      <c r="Q271" s="155">
        <v>1E-3</v>
      </c>
      <c r="R271" s="155">
        <f>Q271*H271</f>
        <v>0.122</v>
      </c>
      <c r="S271" s="155">
        <v>3.1E-4</v>
      </c>
      <c r="T271" s="156">
        <f>S271*H271</f>
        <v>3.7819999999999999E-2</v>
      </c>
      <c r="AR271" s="157" t="s">
        <v>348</v>
      </c>
      <c r="AT271" s="157" t="s">
        <v>274</v>
      </c>
      <c r="AU271" s="157" t="s">
        <v>82</v>
      </c>
      <c r="AY271" s="13" t="s">
        <v>271</v>
      </c>
      <c r="BE271" s="158">
        <f>IF(N271="základní",J271,0)</f>
        <v>0</v>
      </c>
      <c r="BF271" s="158">
        <f>IF(N271="snížená",J271,0)</f>
        <v>0</v>
      </c>
      <c r="BG271" s="158">
        <f>IF(N271="zákl. přenesená",J271,0)</f>
        <v>0</v>
      </c>
      <c r="BH271" s="158">
        <f>IF(N271="sníž. přenesená",J271,0)</f>
        <v>0</v>
      </c>
      <c r="BI271" s="158">
        <f>IF(N271="nulová",J271,0)</f>
        <v>0</v>
      </c>
      <c r="BJ271" s="13" t="s">
        <v>80</v>
      </c>
      <c r="BK271" s="158">
        <f>ROUND(I271*H271,2)</f>
        <v>0</v>
      </c>
      <c r="BL271" s="13" t="s">
        <v>348</v>
      </c>
      <c r="BM271" s="157" t="s">
        <v>594</v>
      </c>
    </row>
    <row r="272" spans="2:65" s="1" customFormat="1" ht="10.199999999999999">
      <c r="B272" s="28"/>
      <c r="D272" s="159" t="s">
        <v>280</v>
      </c>
      <c r="F272" s="160" t="s">
        <v>595</v>
      </c>
      <c r="I272" s="119"/>
      <c r="L272" s="28"/>
      <c r="M272" s="161"/>
      <c r="T272" s="52"/>
      <c r="AT272" s="13" t="s">
        <v>280</v>
      </c>
      <c r="AU272" s="13" t="s">
        <v>82</v>
      </c>
    </row>
    <row r="273" spans="2:65" s="1" customFormat="1" ht="24.15" customHeight="1">
      <c r="B273" s="28"/>
      <c r="C273" s="146" t="s">
        <v>576</v>
      </c>
      <c r="D273" s="146" t="s">
        <v>274</v>
      </c>
      <c r="E273" s="147" t="s">
        <v>597</v>
      </c>
      <c r="F273" s="148" t="s">
        <v>598</v>
      </c>
      <c r="G273" s="149" t="s">
        <v>277</v>
      </c>
      <c r="H273" s="150">
        <v>122</v>
      </c>
      <c r="I273" s="151"/>
      <c r="J273" s="152">
        <f>ROUND(I273*H273,2)</f>
        <v>0</v>
      </c>
      <c r="K273" s="153"/>
      <c r="L273" s="28"/>
      <c r="M273" s="154" t="s">
        <v>1</v>
      </c>
      <c r="N273" s="115" t="s">
        <v>38</v>
      </c>
      <c r="P273" s="155">
        <f>O273*H273</f>
        <v>0</v>
      </c>
      <c r="Q273" s="155">
        <v>2.0000000000000001E-4</v>
      </c>
      <c r="R273" s="155">
        <f>Q273*H273</f>
        <v>2.4400000000000002E-2</v>
      </c>
      <c r="S273" s="155">
        <v>0</v>
      </c>
      <c r="T273" s="156">
        <f>S273*H273</f>
        <v>0</v>
      </c>
      <c r="AR273" s="157" t="s">
        <v>348</v>
      </c>
      <c r="AT273" s="157" t="s">
        <v>274</v>
      </c>
      <c r="AU273" s="157" t="s">
        <v>82</v>
      </c>
      <c r="AY273" s="13" t="s">
        <v>271</v>
      </c>
      <c r="BE273" s="158">
        <f>IF(N273="základní",J273,0)</f>
        <v>0</v>
      </c>
      <c r="BF273" s="158">
        <f>IF(N273="snížená",J273,0)</f>
        <v>0</v>
      </c>
      <c r="BG273" s="158">
        <f>IF(N273="zákl. přenesená",J273,0)</f>
        <v>0</v>
      </c>
      <c r="BH273" s="158">
        <f>IF(N273="sníž. přenesená",J273,0)</f>
        <v>0</v>
      </c>
      <c r="BI273" s="158">
        <f>IF(N273="nulová",J273,0)</f>
        <v>0</v>
      </c>
      <c r="BJ273" s="13" t="s">
        <v>80</v>
      </c>
      <c r="BK273" s="158">
        <f>ROUND(I273*H273,2)</f>
        <v>0</v>
      </c>
      <c r="BL273" s="13" t="s">
        <v>348</v>
      </c>
      <c r="BM273" s="157" t="s">
        <v>599</v>
      </c>
    </row>
    <row r="274" spans="2:65" s="1" customFormat="1" ht="19.2">
      <c r="B274" s="28"/>
      <c r="D274" s="159" t="s">
        <v>280</v>
      </c>
      <c r="F274" s="160" t="s">
        <v>600</v>
      </c>
      <c r="I274" s="119"/>
      <c r="L274" s="28"/>
      <c r="M274" s="161"/>
      <c r="T274" s="52"/>
      <c r="AT274" s="13" t="s">
        <v>280</v>
      </c>
      <c r="AU274" s="13" t="s">
        <v>82</v>
      </c>
    </row>
    <row r="275" spans="2:65" s="1" customFormat="1" ht="16.5" customHeight="1">
      <c r="B275" s="28"/>
      <c r="C275" s="146" t="s">
        <v>14</v>
      </c>
      <c r="D275" s="146" t="s">
        <v>274</v>
      </c>
      <c r="E275" s="147" t="s">
        <v>602</v>
      </c>
      <c r="F275" s="148" t="s">
        <v>603</v>
      </c>
      <c r="G275" s="149" t="s">
        <v>277</v>
      </c>
      <c r="H275" s="150">
        <v>122</v>
      </c>
      <c r="I275" s="151"/>
      <c r="J275" s="152">
        <f>ROUND(I275*H275,2)</f>
        <v>0</v>
      </c>
      <c r="K275" s="153"/>
      <c r="L275" s="28"/>
      <c r="M275" s="154" t="s">
        <v>1</v>
      </c>
      <c r="N275" s="115" t="s">
        <v>38</v>
      </c>
      <c r="P275" s="155">
        <f>O275*H275</f>
        <v>0</v>
      </c>
      <c r="Q275" s="155">
        <v>0</v>
      </c>
      <c r="R275" s="155">
        <f>Q275*H275</f>
        <v>0</v>
      </c>
      <c r="S275" s="155">
        <v>0</v>
      </c>
      <c r="T275" s="156">
        <f>S275*H275</f>
        <v>0</v>
      </c>
      <c r="AR275" s="157" t="s">
        <v>306</v>
      </c>
      <c r="AT275" s="157" t="s">
        <v>274</v>
      </c>
      <c r="AU275" s="157" t="s">
        <v>82</v>
      </c>
      <c r="AY275" s="13" t="s">
        <v>271</v>
      </c>
      <c r="BE275" s="158">
        <f>IF(N275="základní",J275,0)</f>
        <v>0</v>
      </c>
      <c r="BF275" s="158">
        <f>IF(N275="snížená",J275,0)</f>
        <v>0</v>
      </c>
      <c r="BG275" s="158">
        <f>IF(N275="zákl. přenesená",J275,0)</f>
        <v>0</v>
      </c>
      <c r="BH275" s="158">
        <f>IF(N275="sníž. přenesená",J275,0)</f>
        <v>0</v>
      </c>
      <c r="BI275" s="158">
        <f>IF(N275="nulová",J275,0)</f>
        <v>0</v>
      </c>
      <c r="BJ275" s="13" t="s">
        <v>80</v>
      </c>
      <c r="BK275" s="158">
        <f>ROUND(I275*H275,2)</f>
        <v>0</v>
      </c>
      <c r="BL275" s="13" t="s">
        <v>306</v>
      </c>
      <c r="BM275" s="157" t="s">
        <v>604</v>
      </c>
    </row>
    <row r="276" spans="2:65" s="1" customFormat="1" ht="10.199999999999999">
      <c r="B276" s="28"/>
      <c r="D276" s="159" t="s">
        <v>280</v>
      </c>
      <c r="F276" s="160" t="s">
        <v>603</v>
      </c>
      <c r="I276" s="119"/>
      <c r="L276" s="28"/>
      <c r="M276" s="161"/>
      <c r="T276" s="52"/>
      <c r="AT276" s="13" t="s">
        <v>280</v>
      </c>
      <c r="AU276" s="13" t="s">
        <v>82</v>
      </c>
    </row>
    <row r="277" spans="2:65" s="1" customFormat="1" ht="24.15" customHeight="1">
      <c r="B277" s="28"/>
      <c r="C277" s="146" t="s">
        <v>586</v>
      </c>
      <c r="D277" s="146" t="s">
        <v>274</v>
      </c>
      <c r="E277" s="147" t="s">
        <v>597</v>
      </c>
      <c r="F277" s="148" t="s">
        <v>598</v>
      </c>
      <c r="G277" s="149" t="s">
        <v>277</v>
      </c>
      <c r="H277" s="150">
        <v>122</v>
      </c>
      <c r="I277" s="151"/>
      <c r="J277" s="152">
        <f>ROUND(I277*H277,2)</f>
        <v>0</v>
      </c>
      <c r="K277" s="153"/>
      <c r="L277" s="28"/>
      <c r="M277" s="154" t="s">
        <v>1</v>
      </c>
      <c r="N277" s="115" t="s">
        <v>38</v>
      </c>
      <c r="P277" s="155">
        <f>O277*H277</f>
        <v>0</v>
      </c>
      <c r="Q277" s="155">
        <v>2.0000000000000001E-4</v>
      </c>
      <c r="R277" s="155">
        <f>Q277*H277</f>
        <v>2.4400000000000002E-2</v>
      </c>
      <c r="S277" s="155">
        <v>0</v>
      </c>
      <c r="T277" s="156">
        <f>S277*H277</f>
        <v>0</v>
      </c>
      <c r="AR277" s="157" t="s">
        <v>348</v>
      </c>
      <c r="AT277" s="157" t="s">
        <v>274</v>
      </c>
      <c r="AU277" s="157" t="s">
        <v>82</v>
      </c>
      <c r="AY277" s="13" t="s">
        <v>271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3" t="s">
        <v>80</v>
      </c>
      <c r="BK277" s="158">
        <f>ROUND(I277*H277,2)</f>
        <v>0</v>
      </c>
      <c r="BL277" s="13" t="s">
        <v>348</v>
      </c>
      <c r="BM277" s="157" t="s">
        <v>606</v>
      </c>
    </row>
    <row r="278" spans="2:65" s="1" customFormat="1" ht="19.2">
      <c r="B278" s="28"/>
      <c r="D278" s="159" t="s">
        <v>280</v>
      </c>
      <c r="F278" s="160" t="s">
        <v>600</v>
      </c>
      <c r="I278" s="119"/>
      <c r="L278" s="28"/>
      <c r="M278" s="161"/>
      <c r="T278" s="52"/>
      <c r="AT278" s="13" t="s">
        <v>280</v>
      </c>
      <c r="AU278" s="13" t="s">
        <v>82</v>
      </c>
    </row>
    <row r="279" spans="2:65" s="1" customFormat="1" ht="24.15" customHeight="1">
      <c r="B279" s="28"/>
      <c r="C279" s="146" t="s">
        <v>591</v>
      </c>
      <c r="D279" s="146" t="s">
        <v>274</v>
      </c>
      <c r="E279" s="147" t="s">
        <v>608</v>
      </c>
      <c r="F279" s="148" t="s">
        <v>609</v>
      </c>
      <c r="G279" s="149" t="s">
        <v>277</v>
      </c>
      <c r="H279" s="150">
        <v>122</v>
      </c>
      <c r="I279" s="151"/>
      <c r="J279" s="152">
        <f>ROUND(I279*H279,2)</f>
        <v>0</v>
      </c>
      <c r="K279" s="153"/>
      <c r="L279" s="28"/>
      <c r="M279" s="154" t="s">
        <v>1</v>
      </c>
      <c r="N279" s="115" t="s">
        <v>38</v>
      </c>
      <c r="P279" s="155">
        <f>O279*H279</f>
        <v>0</v>
      </c>
      <c r="Q279" s="155">
        <v>0</v>
      </c>
      <c r="R279" s="155">
        <f>Q279*H279</f>
        <v>0</v>
      </c>
      <c r="S279" s="155">
        <v>0</v>
      </c>
      <c r="T279" s="156">
        <f>S279*H279</f>
        <v>0</v>
      </c>
      <c r="AR279" s="157" t="s">
        <v>306</v>
      </c>
      <c r="AT279" s="157" t="s">
        <v>274</v>
      </c>
      <c r="AU279" s="157" t="s">
        <v>82</v>
      </c>
      <c r="AY279" s="13" t="s">
        <v>271</v>
      </c>
      <c r="BE279" s="158">
        <f>IF(N279="základní",J279,0)</f>
        <v>0</v>
      </c>
      <c r="BF279" s="158">
        <f>IF(N279="snížená",J279,0)</f>
        <v>0</v>
      </c>
      <c r="BG279" s="158">
        <f>IF(N279="zákl. přenesená",J279,0)</f>
        <v>0</v>
      </c>
      <c r="BH279" s="158">
        <f>IF(N279="sníž. přenesená",J279,0)</f>
        <v>0</v>
      </c>
      <c r="BI279" s="158">
        <f>IF(N279="nulová",J279,0)</f>
        <v>0</v>
      </c>
      <c r="BJ279" s="13" t="s">
        <v>80</v>
      </c>
      <c r="BK279" s="158">
        <f>ROUND(I279*H279,2)</f>
        <v>0</v>
      </c>
      <c r="BL279" s="13" t="s">
        <v>306</v>
      </c>
      <c r="BM279" s="157" t="s">
        <v>610</v>
      </c>
    </row>
    <row r="280" spans="2:65" s="1" customFormat="1" ht="19.2">
      <c r="B280" s="28"/>
      <c r="D280" s="159" t="s">
        <v>280</v>
      </c>
      <c r="F280" s="160" t="s">
        <v>609</v>
      </c>
      <c r="I280" s="119"/>
      <c r="L280" s="28"/>
      <c r="M280" s="161"/>
      <c r="T280" s="52"/>
      <c r="AT280" s="13" t="s">
        <v>280</v>
      </c>
      <c r="AU280" s="13" t="s">
        <v>82</v>
      </c>
    </row>
    <row r="281" spans="2:65" s="1" customFormat="1" ht="16.5" customHeight="1">
      <c r="B281" s="28"/>
      <c r="C281" s="146" t="s">
        <v>596</v>
      </c>
      <c r="D281" s="146" t="s">
        <v>274</v>
      </c>
      <c r="E281" s="147" t="s">
        <v>612</v>
      </c>
      <c r="F281" s="148" t="s">
        <v>613</v>
      </c>
      <c r="G281" s="149" t="s">
        <v>301</v>
      </c>
      <c r="H281" s="150">
        <v>1</v>
      </c>
      <c r="I281" s="151"/>
      <c r="J281" s="152">
        <f>ROUND(I281*H281,2)</f>
        <v>0</v>
      </c>
      <c r="K281" s="153"/>
      <c r="L281" s="28"/>
      <c r="M281" s="154" t="s">
        <v>1</v>
      </c>
      <c r="N281" s="115" t="s">
        <v>38</v>
      </c>
      <c r="P281" s="155">
        <f>O281*H281</f>
        <v>0</v>
      </c>
      <c r="Q281" s="155">
        <v>0</v>
      </c>
      <c r="R281" s="155">
        <f>Q281*H281</f>
        <v>0</v>
      </c>
      <c r="S281" s="155">
        <v>0</v>
      </c>
      <c r="T281" s="156">
        <f>S281*H281</f>
        <v>0</v>
      </c>
      <c r="AR281" s="157" t="s">
        <v>306</v>
      </c>
      <c r="AT281" s="157" t="s">
        <v>274</v>
      </c>
      <c r="AU281" s="157" t="s">
        <v>82</v>
      </c>
      <c r="AY281" s="13" t="s">
        <v>271</v>
      </c>
      <c r="BE281" s="158">
        <f>IF(N281="základní",J281,0)</f>
        <v>0</v>
      </c>
      <c r="BF281" s="158">
        <f>IF(N281="snížená",J281,0)</f>
        <v>0</v>
      </c>
      <c r="BG281" s="158">
        <f>IF(N281="zákl. přenesená",J281,0)</f>
        <v>0</v>
      </c>
      <c r="BH281" s="158">
        <f>IF(N281="sníž. přenesená",J281,0)</f>
        <v>0</v>
      </c>
      <c r="BI281" s="158">
        <f>IF(N281="nulová",J281,0)</f>
        <v>0</v>
      </c>
      <c r="BJ281" s="13" t="s">
        <v>80</v>
      </c>
      <c r="BK281" s="158">
        <f>ROUND(I281*H281,2)</f>
        <v>0</v>
      </c>
      <c r="BL281" s="13" t="s">
        <v>306</v>
      </c>
      <c r="BM281" s="157" t="s">
        <v>614</v>
      </c>
    </row>
    <row r="282" spans="2:65" s="1" customFormat="1" ht="10.199999999999999">
      <c r="B282" s="28"/>
      <c r="D282" s="159" t="s">
        <v>280</v>
      </c>
      <c r="F282" s="160" t="s">
        <v>613</v>
      </c>
      <c r="I282" s="119"/>
      <c r="L282" s="28"/>
      <c r="M282" s="161"/>
      <c r="T282" s="52"/>
      <c r="AT282" s="13" t="s">
        <v>280</v>
      </c>
      <c r="AU282" s="13" t="s">
        <v>82</v>
      </c>
    </row>
    <row r="283" spans="2:65" s="1" customFormat="1" ht="16.5" customHeight="1">
      <c r="B283" s="28"/>
      <c r="C283" s="146" t="s">
        <v>601</v>
      </c>
      <c r="D283" s="146" t="s">
        <v>274</v>
      </c>
      <c r="E283" s="147" t="s">
        <v>616</v>
      </c>
      <c r="F283" s="148" t="s">
        <v>617</v>
      </c>
      <c r="G283" s="149" t="s">
        <v>301</v>
      </c>
      <c r="H283" s="150">
        <v>1</v>
      </c>
      <c r="I283" s="151"/>
      <c r="J283" s="152">
        <f>ROUND(I283*H283,2)</f>
        <v>0</v>
      </c>
      <c r="K283" s="153"/>
      <c r="L283" s="28"/>
      <c r="M283" s="154" t="s">
        <v>1</v>
      </c>
      <c r="N283" s="115" t="s">
        <v>38</v>
      </c>
      <c r="P283" s="155">
        <f>O283*H283</f>
        <v>0</v>
      </c>
      <c r="Q283" s="155">
        <v>0</v>
      </c>
      <c r="R283" s="155">
        <f>Q283*H283</f>
        <v>0</v>
      </c>
      <c r="S283" s="155">
        <v>0</v>
      </c>
      <c r="T283" s="156">
        <f>S283*H283</f>
        <v>0</v>
      </c>
      <c r="AR283" s="157" t="s">
        <v>306</v>
      </c>
      <c r="AT283" s="157" t="s">
        <v>274</v>
      </c>
      <c r="AU283" s="157" t="s">
        <v>82</v>
      </c>
      <c r="AY283" s="13" t="s">
        <v>271</v>
      </c>
      <c r="BE283" s="158">
        <f>IF(N283="základní",J283,0)</f>
        <v>0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3" t="s">
        <v>80</v>
      </c>
      <c r="BK283" s="158">
        <f>ROUND(I283*H283,2)</f>
        <v>0</v>
      </c>
      <c r="BL283" s="13" t="s">
        <v>306</v>
      </c>
      <c r="BM283" s="157" t="s">
        <v>618</v>
      </c>
    </row>
    <row r="284" spans="2:65" s="1" customFormat="1" ht="10.199999999999999">
      <c r="B284" s="28"/>
      <c r="D284" s="159" t="s">
        <v>280</v>
      </c>
      <c r="F284" s="160" t="s">
        <v>617</v>
      </c>
      <c r="I284" s="119"/>
      <c r="L284" s="28"/>
      <c r="M284" s="161"/>
      <c r="T284" s="52"/>
      <c r="AT284" s="13" t="s">
        <v>280</v>
      </c>
      <c r="AU284" s="13" t="s">
        <v>82</v>
      </c>
    </row>
    <row r="285" spans="2:65" s="11" customFormat="1" ht="25.95" customHeight="1">
      <c r="B285" s="134"/>
      <c r="D285" s="135" t="s">
        <v>72</v>
      </c>
      <c r="E285" s="136" t="s">
        <v>619</v>
      </c>
      <c r="F285" s="136" t="s">
        <v>620</v>
      </c>
      <c r="I285" s="137"/>
      <c r="J285" s="138">
        <f>BK285</f>
        <v>0</v>
      </c>
      <c r="L285" s="134"/>
      <c r="M285" s="139"/>
      <c r="P285" s="140">
        <f>P286</f>
        <v>0</v>
      </c>
      <c r="R285" s="140">
        <f>R286</f>
        <v>0</v>
      </c>
      <c r="T285" s="141">
        <f>T286</f>
        <v>0</v>
      </c>
      <c r="AR285" s="135" t="s">
        <v>278</v>
      </c>
      <c r="AT285" s="142" t="s">
        <v>72</v>
      </c>
      <c r="AU285" s="142" t="s">
        <v>73</v>
      </c>
      <c r="AY285" s="135" t="s">
        <v>271</v>
      </c>
      <c r="BK285" s="143">
        <f>BK286</f>
        <v>0</v>
      </c>
    </row>
    <row r="286" spans="2:65" s="11" customFormat="1" ht="22.8" customHeight="1">
      <c r="B286" s="134"/>
      <c r="D286" s="135" t="s">
        <v>72</v>
      </c>
      <c r="E286" s="144" t="s">
        <v>621</v>
      </c>
      <c r="F286" s="144" t="s">
        <v>620</v>
      </c>
      <c r="I286" s="137"/>
      <c r="J286" s="145">
        <f>BK286</f>
        <v>0</v>
      </c>
      <c r="L286" s="134"/>
      <c r="M286" s="139"/>
      <c r="P286" s="140">
        <f>SUM(P287:P294)</f>
        <v>0</v>
      </c>
      <c r="R286" s="140">
        <f>SUM(R287:R294)</f>
        <v>0</v>
      </c>
      <c r="T286" s="141">
        <f>SUM(T287:T294)</f>
        <v>0</v>
      </c>
      <c r="AR286" s="135" t="s">
        <v>278</v>
      </c>
      <c r="AT286" s="142" t="s">
        <v>72</v>
      </c>
      <c r="AU286" s="142" t="s">
        <v>80</v>
      </c>
      <c r="AY286" s="135" t="s">
        <v>271</v>
      </c>
      <c r="BK286" s="143">
        <f>SUM(BK287:BK294)</f>
        <v>0</v>
      </c>
    </row>
    <row r="287" spans="2:65" s="1" customFormat="1" ht="24.15" customHeight="1">
      <c r="B287" s="28"/>
      <c r="C287" s="146" t="s">
        <v>605</v>
      </c>
      <c r="D287" s="146" t="s">
        <v>274</v>
      </c>
      <c r="E287" s="147" t="s">
        <v>1607</v>
      </c>
      <c r="F287" s="148" t="s">
        <v>1608</v>
      </c>
      <c r="G287" s="149" t="s">
        <v>692</v>
      </c>
      <c r="H287" s="150">
        <v>1</v>
      </c>
      <c r="I287" s="151"/>
      <c r="J287" s="152">
        <f>ROUND(I287*H287,2)</f>
        <v>0</v>
      </c>
      <c r="K287" s="153"/>
      <c r="L287" s="28"/>
      <c r="M287" s="154" t="s">
        <v>1</v>
      </c>
      <c r="N287" s="115" t="s">
        <v>38</v>
      </c>
      <c r="P287" s="155">
        <f>O287*H287</f>
        <v>0</v>
      </c>
      <c r="Q287" s="155">
        <v>0</v>
      </c>
      <c r="R287" s="155">
        <f>Q287*H287</f>
        <v>0</v>
      </c>
      <c r="S287" s="155">
        <v>0</v>
      </c>
      <c r="T287" s="156">
        <f>S287*H287</f>
        <v>0</v>
      </c>
      <c r="AR287" s="157" t="s">
        <v>306</v>
      </c>
      <c r="AT287" s="157" t="s">
        <v>274</v>
      </c>
      <c r="AU287" s="157" t="s">
        <v>82</v>
      </c>
      <c r="AY287" s="13" t="s">
        <v>271</v>
      </c>
      <c r="BE287" s="158">
        <f>IF(N287="základní",J287,0)</f>
        <v>0</v>
      </c>
      <c r="BF287" s="158">
        <f>IF(N287="snížená",J287,0)</f>
        <v>0</v>
      </c>
      <c r="BG287" s="158">
        <f>IF(N287="zákl. přenesená",J287,0)</f>
        <v>0</v>
      </c>
      <c r="BH287" s="158">
        <f>IF(N287="sníž. přenesená",J287,0)</f>
        <v>0</v>
      </c>
      <c r="BI287" s="158">
        <f>IF(N287="nulová",J287,0)</f>
        <v>0</v>
      </c>
      <c r="BJ287" s="13" t="s">
        <v>80</v>
      </c>
      <c r="BK287" s="158">
        <f>ROUND(I287*H287,2)</f>
        <v>0</v>
      </c>
      <c r="BL287" s="13" t="s">
        <v>306</v>
      </c>
      <c r="BM287" s="157" t="s">
        <v>1609</v>
      </c>
    </row>
    <row r="288" spans="2:65" s="1" customFormat="1" ht="28.8">
      <c r="B288" s="28"/>
      <c r="D288" s="159" t="s">
        <v>280</v>
      </c>
      <c r="F288" s="160" t="s">
        <v>1610</v>
      </c>
      <c r="I288" s="119"/>
      <c r="L288" s="28"/>
      <c r="M288" s="161"/>
      <c r="T288" s="52"/>
      <c r="AT288" s="13" t="s">
        <v>280</v>
      </c>
      <c r="AU288" s="13" t="s">
        <v>82</v>
      </c>
    </row>
    <row r="289" spans="2:65" s="1" customFormat="1" ht="16.5" customHeight="1">
      <c r="B289" s="28"/>
      <c r="C289" s="146" t="s">
        <v>607</v>
      </c>
      <c r="D289" s="146" t="s">
        <v>274</v>
      </c>
      <c r="E289" s="147" t="s">
        <v>1611</v>
      </c>
      <c r="F289" s="148" t="s">
        <v>1612</v>
      </c>
      <c r="G289" s="149" t="s">
        <v>301</v>
      </c>
      <c r="H289" s="150">
        <v>1</v>
      </c>
      <c r="I289" s="151"/>
      <c r="J289" s="152">
        <f>ROUND(I289*H289,2)</f>
        <v>0</v>
      </c>
      <c r="K289" s="153"/>
      <c r="L289" s="28"/>
      <c r="M289" s="154" t="s">
        <v>1</v>
      </c>
      <c r="N289" s="115" t="s">
        <v>38</v>
      </c>
      <c r="P289" s="155">
        <f>O289*H289</f>
        <v>0</v>
      </c>
      <c r="Q289" s="155">
        <v>0</v>
      </c>
      <c r="R289" s="155">
        <f>Q289*H289</f>
        <v>0</v>
      </c>
      <c r="S289" s="155">
        <v>0</v>
      </c>
      <c r="T289" s="156">
        <f>S289*H289</f>
        <v>0</v>
      </c>
      <c r="AR289" s="157" t="s">
        <v>306</v>
      </c>
      <c r="AT289" s="157" t="s">
        <v>274</v>
      </c>
      <c r="AU289" s="157" t="s">
        <v>82</v>
      </c>
      <c r="AY289" s="13" t="s">
        <v>271</v>
      </c>
      <c r="BE289" s="158">
        <f>IF(N289="základní",J289,0)</f>
        <v>0</v>
      </c>
      <c r="BF289" s="158">
        <f>IF(N289="snížená",J289,0)</f>
        <v>0</v>
      </c>
      <c r="BG289" s="158">
        <f>IF(N289="zákl. přenesená",J289,0)</f>
        <v>0</v>
      </c>
      <c r="BH289" s="158">
        <f>IF(N289="sníž. přenesená",J289,0)</f>
        <v>0</v>
      </c>
      <c r="BI289" s="158">
        <f>IF(N289="nulová",J289,0)</f>
        <v>0</v>
      </c>
      <c r="BJ289" s="13" t="s">
        <v>80</v>
      </c>
      <c r="BK289" s="158">
        <f>ROUND(I289*H289,2)</f>
        <v>0</v>
      </c>
      <c r="BL289" s="13" t="s">
        <v>306</v>
      </c>
      <c r="BM289" s="157" t="s">
        <v>1613</v>
      </c>
    </row>
    <row r="290" spans="2:65" s="1" customFormat="1" ht="10.199999999999999">
      <c r="B290" s="28"/>
      <c r="D290" s="159" t="s">
        <v>280</v>
      </c>
      <c r="F290" s="160" t="s">
        <v>1614</v>
      </c>
      <c r="I290" s="119"/>
      <c r="L290" s="28"/>
      <c r="M290" s="161"/>
      <c r="T290" s="52"/>
      <c r="AT290" s="13" t="s">
        <v>280</v>
      </c>
      <c r="AU290" s="13" t="s">
        <v>82</v>
      </c>
    </row>
    <row r="291" spans="2:65" s="1" customFormat="1" ht="44.25" customHeight="1">
      <c r="B291" s="28"/>
      <c r="C291" s="146" t="s">
        <v>611</v>
      </c>
      <c r="D291" s="146" t="s">
        <v>274</v>
      </c>
      <c r="E291" s="147" t="s">
        <v>1615</v>
      </c>
      <c r="F291" s="148" t="s">
        <v>1616</v>
      </c>
      <c r="G291" s="149" t="s">
        <v>301</v>
      </c>
      <c r="H291" s="150">
        <v>1</v>
      </c>
      <c r="I291" s="151"/>
      <c r="J291" s="152">
        <f>ROUND(I291*H291,2)</f>
        <v>0</v>
      </c>
      <c r="K291" s="153"/>
      <c r="L291" s="28"/>
      <c r="M291" s="154" t="s">
        <v>1</v>
      </c>
      <c r="N291" s="115" t="s">
        <v>38</v>
      </c>
      <c r="P291" s="155">
        <f>O291*H291</f>
        <v>0</v>
      </c>
      <c r="Q291" s="155">
        <v>0</v>
      </c>
      <c r="R291" s="155">
        <f>Q291*H291</f>
        <v>0</v>
      </c>
      <c r="S291" s="155">
        <v>0</v>
      </c>
      <c r="T291" s="156">
        <f>S291*H291</f>
        <v>0</v>
      </c>
      <c r="AR291" s="157" t="s">
        <v>306</v>
      </c>
      <c r="AT291" s="157" t="s">
        <v>274</v>
      </c>
      <c r="AU291" s="157" t="s">
        <v>82</v>
      </c>
      <c r="AY291" s="13" t="s">
        <v>271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3" t="s">
        <v>80</v>
      </c>
      <c r="BK291" s="158">
        <f>ROUND(I291*H291,2)</f>
        <v>0</v>
      </c>
      <c r="BL291" s="13" t="s">
        <v>306</v>
      </c>
      <c r="BM291" s="157" t="s">
        <v>1617</v>
      </c>
    </row>
    <row r="292" spans="2:65" s="1" customFormat="1" ht="57.6">
      <c r="B292" s="28"/>
      <c r="D292" s="159" t="s">
        <v>280</v>
      </c>
      <c r="F292" s="160" t="s">
        <v>1618</v>
      </c>
      <c r="I292" s="119"/>
      <c r="L292" s="28"/>
      <c r="M292" s="161"/>
      <c r="T292" s="52"/>
      <c r="AT292" s="13" t="s">
        <v>280</v>
      </c>
      <c r="AU292" s="13" t="s">
        <v>82</v>
      </c>
    </row>
    <row r="293" spans="2:65" s="1" customFormat="1" ht="16.5" customHeight="1">
      <c r="B293" s="28"/>
      <c r="C293" s="146" t="s">
        <v>615</v>
      </c>
      <c r="D293" s="146" t="s">
        <v>274</v>
      </c>
      <c r="E293" s="147" t="s">
        <v>623</v>
      </c>
      <c r="F293" s="148" t="s">
        <v>624</v>
      </c>
      <c r="G293" s="149" t="s">
        <v>301</v>
      </c>
      <c r="H293" s="150">
        <v>4</v>
      </c>
      <c r="I293" s="151"/>
      <c r="J293" s="152">
        <f>ROUND(I293*H293,2)</f>
        <v>0</v>
      </c>
      <c r="K293" s="153"/>
      <c r="L293" s="28"/>
      <c r="M293" s="154" t="s">
        <v>1</v>
      </c>
      <c r="N293" s="115" t="s">
        <v>38</v>
      </c>
      <c r="P293" s="155">
        <f>O293*H293</f>
        <v>0</v>
      </c>
      <c r="Q293" s="155">
        <v>0</v>
      </c>
      <c r="R293" s="155">
        <f>Q293*H293</f>
        <v>0</v>
      </c>
      <c r="S293" s="155">
        <v>0</v>
      </c>
      <c r="T293" s="156">
        <f>S293*H293</f>
        <v>0</v>
      </c>
      <c r="AR293" s="157" t="s">
        <v>306</v>
      </c>
      <c r="AT293" s="157" t="s">
        <v>274</v>
      </c>
      <c r="AU293" s="157" t="s">
        <v>82</v>
      </c>
      <c r="AY293" s="13" t="s">
        <v>271</v>
      </c>
      <c r="BE293" s="158">
        <f>IF(N293="základní",J293,0)</f>
        <v>0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3" t="s">
        <v>80</v>
      </c>
      <c r="BK293" s="158">
        <f>ROUND(I293*H293,2)</f>
        <v>0</v>
      </c>
      <c r="BL293" s="13" t="s">
        <v>306</v>
      </c>
      <c r="BM293" s="157" t="s">
        <v>1619</v>
      </c>
    </row>
    <row r="294" spans="2:65" s="1" customFormat="1" ht="10.199999999999999">
      <c r="B294" s="28"/>
      <c r="D294" s="159" t="s">
        <v>280</v>
      </c>
      <c r="F294" s="160" t="s">
        <v>1620</v>
      </c>
      <c r="I294" s="119"/>
      <c r="L294" s="28"/>
      <c r="M294" s="173"/>
      <c r="N294" s="174"/>
      <c r="O294" s="174"/>
      <c r="P294" s="174"/>
      <c r="Q294" s="174"/>
      <c r="R294" s="174"/>
      <c r="S294" s="174"/>
      <c r="T294" s="175"/>
      <c r="AT294" s="13" t="s">
        <v>280</v>
      </c>
      <c r="AU294" s="13" t="s">
        <v>82</v>
      </c>
    </row>
    <row r="295" spans="2:65" s="1" customFormat="1" ht="6.9" customHeight="1">
      <c r="B295" s="40"/>
      <c r="C295" s="41"/>
      <c r="D295" s="41"/>
      <c r="E295" s="41"/>
      <c r="F295" s="41"/>
      <c r="G295" s="41"/>
      <c r="H295" s="41"/>
      <c r="I295" s="41"/>
      <c r="J295" s="41"/>
      <c r="K295" s="41"/>
      <c r="L295" s="28"/>
    </row>
  </sheetData>
  <sheetProtection algorithmName="SHA-512" hashValue="XvdYotQ3gq7ovt6gzI3ArZMddOqZLP1oZHNe7WiSC5kE8RB3fj2EYZ40cCoq2hale9/0JSCQIRWo/53z+/8Nqw==" saltValue="0V4Plb0/N8raaIdfEN551Yfj5QPZo/XCObYSdFKThKhjaksJWOyloCKxe1Mg1U9KXE3ZxMu73CIElsPSakmkEw==" spinCount="100000" sheet="1" objects="1" scenarios="1" formatColumns="0" formatRows="0" autoFilter="0"/>
  <autoFilter ref="C142:K294" xr:uid="{00000000-0009-0000-0000-000006000000}"/>
  <mergeCells count="17">
    <mergeCell ref="E135:H135"/>
    <mergeCell ref="L2:V2"/>
    <mergeCell ref="D117:F117"/>
    <mergeCell ref="D118:F118"/>
    <mergeCell ref="D119:F119"/>
    <mergeCell ref="E131:H131"/>
    <mergeCell ref="E133:H133"/>
    <mergeCell ref="E85:H85"/>
    <mergeCell ref="E87:H87"/>
    <mergeCell ref="E89:H89"/>
    <mergeCell ref="D115:F115"/>
    <mergeCell ref="D116:F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69"/>
  <sheetViews>
    <sheetView showGridLines="0" topLeftCell="A102" workbookViewId="0">
      <selection activeCell="D116" sqref="D116:F116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111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23.25" customHeight="1">
      <c r="B9" s="28"/>
      <c r="E9" s="218" t="s">
        <v>1570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1621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J114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ROUND((SUM(BE114:BE121) + SUM(BE143:BE268)),  2)</f>
        <v>0</v>
      </c>
      <c r="I37" s="94">
        <v>0.21</v>
      </c>
      <c r="J37" s="82">
        <f>ROUND(((SUM(BE114:BE121) + SUM(BE143:BE268))*I37),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ROUND((SUM(BF114:BF121) + SUM(BF143:BF268)),  2)</f>
        <v>0</v>
      </c>
      <c r="I38" s="94">
        <v>0.12</v>
      </c>
      <c r="J38" s="82">
        <f>ROUND(((SUM(BF114:BF121) + SUM(BF143:BF268))*I38),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ROUND((SUM(BG114:BG121) + SUM(BG143:BG268)),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ROUND((SUM(BH114:BH121) + SUM(BH143:BH268)),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ROUND((SUM(BI114:BI121) + SUM(BI143:BI268)),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23.25" customHeight="1">
      <c r="B87" s="28"/>
      <c r="E87" s="218" t="s">
        <v>1570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61.5.1 - kabinet přírodopisu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J143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J144</f>
        <v>0</v>
      </c>
      <c r="L99" s="106"/>
    </row>
    <row r="100" spans="2:47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J145</f>
        <v>0</v>
      </c>
      <c r="L100" s="110"/>
    </row>
    <row r="101" spans="2:47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J156</f>
        <v>0</v>
      </c>
      <c r="L101" s="110"/>
    </row>
    <row r="102" spans="2:47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J165</f>
        <v>0</v>
      </c>
      <c r="L102" s="106"/>
    </row>
    <row r="103" spans="2:47" s="9" customFormat="1" ht="19.95" customHeight="1">
      <c r="B103" s="110"/>
      <c r="D103" s="111" t="s">
        <v>241</v>
      </c>
      <c r="E103" s="112"/>
      <c r="F103" s="112"/>
      <c r="G103" s="112"/>
      <c r="H103" s="112"/>
      <c r="I103" s="112"/>
      <c r="J103" s="113">
        <f>J166</f>
        <v>0</v>
      </c>
      <c r="L103" s="110"/>
    </row>
    <row r="104" spans="2:47" s="9" customFormat="1" ht="19.95" customHeight="1">
      <c r="B104" s="110"/>
      <c r="D104" s="111" t="s">
        <v>1496</v>
      </c>
      <c r="E104" s="112"/>
      <c r="F104" s="112"/>
      <c r="G104" s="112"/>
      <c r="H104" s="112"/>
      <c r="I104" s="112"/>
      <c r="J104" s="113">
        <f>J171</f>
        <v>0</v>
      </c>
      <c r="L104" s="110"/>
    </row>
    <row r="105" spans="2:47" s="9" customFormat="1" ht="19.95" customHeight="1">
      <c r="B105" s="110"/>
      <c r="D105" s="111" t="s">
        <v>242</v>
      </c>
      <c r="E105" s="112"/>
      <c r="F105" s="112"/>
      <c r="G105" s="112"/>
      <c r="H105" s="112"/>
      <c r="I105" s="112"/>
      <c r="J105" s="113">
        <f>J178</f>
        <v>0</v>
      </c>
      <c r="L105" s="110"/>
    </row>
    <row r="106" spans="2:47" s="9" customFormat="1" ht="19.95" customHeight="1">
      <c r="B106" s="110"/>
      <c r="D106" s="111" t="s">
        <v>243</v>
      </c>
      <c r="E106" s="112"/>
      <c r="F106" s="112"/>
      <c r="G106" s="112"/>
      <c r="H106" s="112"/>
      <c r="I106" s="112"/>
      <c r="J106" s="113">
        <f>J199</f>
        <v>0</v>
      </c>
      <c r="L106" s="110"/>
    </row>
    <row r="107" spans="2:47" s="9" customFormat="1" ht="19.95" customHeight="1">
      <c r="B107" s="110"/>
      <c r="D107" s="111" t="s">
        <v>244</v>
      </c>
      <c r="E107" s="112"/>
      <c r="F107" s="112"/>
      <c r="G107" s="112"/>
      <c r="H107" s="112"/>
      <c r="I107" s="112"/>
      <c r="J107" s="113">
        <f>J230</f>
        <v>0</v>
      </c>
      <c r="L107" s="110"/>
    </row>
    <row r="108" spans="2:47" s="9" customFormat="1" ht="19.95" customHeight="1">
      <c r="B108" s="110"/>
      <c r="D108" s="111" t="s">
        <v>245</v>
      </c>
      <c r="E108" s="112"/>
      <c r="F108" s="112"/>
      <c r="G108" s="112"/>
      <c r="H108" s="112"/>
      <c r="I108" s="112"/>
      <c r="J108" s="113">
        <f>J235</f>
        <v>0</v>
      </c>
      <c r="L108" s="110"/>
    </row>
    <row r="109" spans="2:47" s="9" customFormat="1" ht="19.95" customHeight="1">
      <c r="B109" s="110"/>
      <c r="D109" s="111" t="s">
        <v>246</v>
      </c>
      <c r="E109" s="112"/>
      <c r="F109" s="112"/>
      <c r="G109" s="112"/>
      <c r="H109" s="112"/>
      <c r="I109" s="112"/>
      <c r="J109" s="113">
        <f>J244</f>
        <v>0</v>
      </c>
      <c r="L109" s="110"/>
    </row>
    <row r="110" spans="2:47" s="8" customFormat="1" ht="24.9" customHeight="1">
      <c r="B110" s="106"/>
      <c r="D110" s="107" t="s">
        <v>247</v>
      </c>
      <c r="E110" s="108"/>
      <c r="F110" s="108"/>
      <c r="G110" s="108"/>
      <c r="H110" s="108"/>
      <c r="I110" s="108"/>
      <c r="J110" s="109">
        <f>J263</f>
        <v>0</v>
      </c>
      <c r="L110" s="106"/>
    </row>
    <row r="111" spans="2:47" s="9" customFormat="1" ht="19.95" customHeight="1">
      <c r="B111" s="110"/>
      <c r="D111" s="111" t="s">
        <v>248</v>
      </c>
      <c r="E111" s="112"/>
      <c r="F111" s="112"/>
      <c r="G111" s="112"/>
      <c r="H111" s="112"/>
      <c r="I111" s="112"/>
      <c r="J111" s="113">
        <f>J264</f>
        <v>0</v>
      </c>
      <c r="L111" s="110"/>
    </row>
    <row r="112" spans="2:47" s="1" customFormat="1" ht="21.75" customHeight="1">
      <c r="B112" s="28"/>
      <c r="L112" s="28"/>
    </row>
    <row r="113" spans="2:65" s="1" customFormat="1" ht="6.9" customHeight="1">
      <c r="B113" s="28"/>
      <c r="L113" s="28"/>
    </row>
    <row r="114" spans="2:65" s="1" customFormat="1" ht="29.25" customHeight="1">
      <c r="B114" s="28"/>
      <c r="C114" s="105" t="s">
        <v>249</v>
      </c>
      <c r="J114" s="114">
        <f>ROUND(J115 + J116 + J117 + J118 + J119 + J120,2)</f>
        <v>0</v>
      </c>
      <c r="L114" s="28"/>
      <c r="N114" s="115" t="s">
        <v>37</v>
      </c>
    </row>
    <row r="115" spans="2:65" s="1" customFormat="1" ht="18" customHeight="1">
      <c r="B115" s="28"/>
      <c r="D115" s="222" t="s">
        <v>250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ref="BE115:BE120" si="0">IF(N115="základní",J115,0)</f>
        <v>0</v>
      </c>
      <c r="BF115" s="122">
        <f t="shared" ref="BF115:BF120" si="1">IF(N115="snížená",J115,0)</f>
        <v>0</v>
      </c>
      <c r="BG115" s="122">
        <f t="shared" ref="BG115:BG120" si="2">IF(N115="zákl. přenesená",J115,0)</f>
        <v>0</v>
      </c>
      <c r="BH115" s="122">
        <f t="shared" ref="BH115:BH120" si="3">IF(N115="sníž. přenesená",J115,0)</f>
        <v>0</v>
      </c>
      <c r="BI115" s="122">
        <f t="shared" ref="BI115:BI120" si="4">IF(N115="nulová",J115,0)</f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252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2429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2427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2430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116" t="s">
        <v>253</v>
      </c>
      <c r="J120" s="117">
        <f>ROUND(J32*T120,2)</f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254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0.199999999999999">
      <c r="B121" s="28"/>
      <c r="L121" s="28"/>
    </row>
    <row r="122" spans="2:65" s="1" customFormat="1" ht="29.25" customHeight="1">
      <c r="B122" s="28"/>
      <c r="C122" s="123" t="s">
        <v>255</v>
      </c>
      <c r="D122" s="95"/>
      <c r="E122" s="95"/>
      <c r="F122" s="95"/>
      <c r="G122" s="95"/>
      <c r="H122" s="95"/>
      <c r="I122" s="95"/>
      <c r="J122" s="124">
        <f>ROUND(J98+J114,2)</f>
        <v>0</v>
      </c>
      <c r="K122" s="95"/>
      <c r="L122" s="28"/>
    </row>
    <row r="123" spans="2:65" s="1" customFormat="1" ht="6.9" customHeight="1"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28"/>
    </row>
    <row r="127" spans="2:65" s="1" customFormat="1" ht="6.9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28"/>
    </row>
    <row r="128" spans="2:65" s="1" customFormat="1" ht="24.9" customHeight="1">
      <c r="B128" s="28"/>
      <c r="C128" s="17" t="s">
        <v>256</v>
      </c>
      <c r="L128" s="28"/>
    </row>
    <row r="129" spans="2:63" s="1" customFormat="1" ht="6.9" customHeight="1">
      <c r="B129" s="28"/>
      <c r="L129" s="28"/>
    </row>
    <row r="130" spans="2:63" s="1" customFormat="1" ht="12" customHeight="1">
      <c r="B130" s="28"/>
      <c r="C130" s="23" t="s">
        <v>16</v>
      </c>
      <c r="L130" s="28"/>
    </row>
    <row r="131" spans="2:63" s="1" customFormat="1" ht="26.25" customHeight="1">
      <c r="B131" s="28"/>
      <c r="E131" s="218" t="str">
        <f>E7</f>
        <v>Rekonstrukce silno a slaboproudé instalace, dobudování WC pro imobilní aj., ZŠ Ivanovice na Hané, ul. Tyršova 218/4</v>
      </c>
      <c r="F131" s="219"/>
      <c r="G131" s="219"/>
      <c r="H131" s="219"/>
      <c r="L131" s="28"/>
    </row>
    <row r="132" spans="2:63" ht="12" customHeight="1">
      <c r="B132" s="16"/>
      <c r="C132" s="23" t="s">
        <v>224</v>
      </c>
      <c r="L132" s="16"/>
    </row>
    <row r="133" spans="2:63" s="1" customFormat="1" ht="23.25" customHeight="1">
      <c r="B133" s="28"/>
      <c r="E133" s="218" t="s">
        <v>1570</v>
      </c>
      <c r="F133" s="220"/>
      <c r="G133" s="220"/>
      <c r="H133" s="220"/>
      <c r="L133" s="28"/>
    </row>
    <row r="134" spans="2:63" s="1" customFormat="1" ht="12" customHeight="1">
      <c r="B134" s="28"/>
      <c r="C134" s="23" t="s">
        <v>226</v>
      </c>
      <c r="L134" s="28"/>
    </row>
    <row r="135" spans="2:63" s="1" customFormat="1" ht="16.5" customHeight="1">
      <c r="B135" s="28"/>
      <c r="E135" s="200" t="str">
        <f>E11</f>
        <v>61.5.1 - kabinet přírodopisu - stavba</v>
      </c>
      <c r="F135" s="220"/>
      <c r="G135" s="220"/>
      <c r="H135" s="220"/>
      <c r="L135" s="28"/>
    </row>
    <row r="136" spans="2:63" s="1" customFormat="1" ht="6.9" customHeight="1">
      <c r="B136" s="28"/>
      <c r="L136" s="28"/>
    </row>
    <row r="137" spans="2:63" s="1" customFormat="1" ht="12" customHeight="1">
      <c r="B137" s="28"/>
      <c r="C137" s="23" t="s">
        <v>20</v>
      </c>
      <c r="F137" s="21" t="str">
        <f>F14</f>
        <v>ZŠ Ivanovice na Hané, okres Vyškov p. o.</v>
      </c>
      <c r="I137" s="23" t="s">
        <v>22</v>
      </c>
      <c r="J137" s="48" t="str">
        <f>IF(J14="","",J14)</f>
        <v>xx.xx.xxxx</v>
      </c>
      <c r="L137" s="28"/>
    </row>
    <row r="138" spans="2:63" s="1" customFormat="1" ht="6.9" customHeight="1">
      <c r="B138" s="28"/>
      <c r="L138" s="28"/>
    </row>
    <row r="139" spans="2:63" s="1" customFormat="1" ht="15.15" customHeight="1">
      <c r="B139" s="28"/>
      <c r="C139" s="23" t="s">
        <v>23</v>
      </c>
      <c r="F139" s="21" t="str">
        <f>E17</f>
        <v xml:space="preserve"> </v>
      </c>
      <c r="I139" s="23" t="s">
        <v>29</v>
      </c>
      <c r="J139" s="26" t="str">
        <f>E23</f>
        <v xml:space="preserve"> </v>
      </c>
      <c r="L139" s="28"/>
    </row>
    <row r="140" spans="2:63" s="1" customFormat="1" ht="15.15" customHeight="1">
      <c r="B140" s="28"/>
      <c r="C140" s="23" t="s">
        <v>27</v>
      </c>
      <c r="F140" s="21" t="str">
        <f>IF(E20="","",E20)</f>
        <v>Vyplň údaj</v>
      </c>
      <c r="I140" s="23" t="s">
        <v>31</v>
      </c>
      <c r="J140" s="26" t="str">
        <f>E26</f>
        <v xml:space="preserve"> </v>
      </c>
      <c r="L140" s="28"/>
    </row>
    <row r="141" spans="2:63" s="1" customFormat="1" ht="10.35" customHeight="1">
      <c r="B141" s="28"/>
      <c r="L141" s="28"/>
    </row>
    <row r="142" spans="2:63" s="10" customFormat="1" ht="29.25" customHeight="1">
      <c r="B142" s="125"/>
      <c r="C142" s="126" t="s">
        <v>257</v>
      </c>
      <c r="D142" s="127" t="s">
        <v>58</v>
      </c>
      <c r="E142" s="127" t="s">
        <v>54</v>
      </c>
      <c r="F142" s="127" t="s">
        <v>55</v>
      </c>
      <c r="G142" s="127" t="s">
        <v>258</v>
      </c>
      <c r="H142" s="127" t="s">
        <v>259</v>
      </c>
      <c r="I142" s="127" t="s">
        <v>260</v>
      </c>
      <c r="J142" s="128" t="s">
        <v>232</v>
      </c>
      <c r="K142" s="129" t="s">
        <v>261</v>
      </c>
      <c r="L142" s="125"/>
      <c r="M142" s="55" t="s">
        <v>1</v>
      </c>
      <c r="N142" s="56" t="s">
        <v>37</v>
      </c>
      <c r="O142" s="56" t="s">
        <v>262</v>
      </c>
      <c r="P142" s="56" t="s">
        <v>263</v>
      </c>
      <c r="Q142" s="56" t="s">
        <v>264</v>
      </c>
      <c r="R142" s="56" t="s">
        <v>265</v>
      </c>
      <c r="S142" s="56" t="s">
        <v>266</v>
      </c>
      <c r="T142" s="57" t="s">
        <v>267</v>
      </c>
    </row>
    <row r="143" spans="2:63" s="1" customFormat="1" ht="22.8" customHeight="1">
      <c r="B143" s="28"/>
      <c r="C143" s="60" t="s">
        <v>268</v>
      </c>
      <c r="J143" s="130">
        <f>BK143</f>
        <v>0</v>
      </c>
      <c r="L143" s="28"/>
      <c r="M143" s="58"/>
      <c r="N143" s="49"/>
      <c r="O143" s="49"/>
      <c r="P143" s="131">
        <f>P144+P165+P263</f>
        <v>0</v>
      </c>
      <c r="Q143" s="49"/>
      <c r="R143" s="131">
        <f>R144+R165+R263</f>
        <v>0.55407050000000002</v>
      </c>
      <c r="S143" s="49"/>
      <c r="T143" s="132">
        <f>T144+T165+T263</f>
        <v>2.12012</v>
      </c>
      <c r="AT143" s="13" t="s">
        <v>72</v>
      </c>
      <c r="AU143" s="13" t="s">
        <v>234</v>
      </c>
      <c r="BK143" s="133">
        <f>BK144+BK165+BK263</f>
        <v>0</v>
      </c>
    </row>
    <row r="144" spans="2:63" s="11" customFormat="1" ht="25.95" customHeight="1">
      <c r="B144" s="134"/>
      <c r="D144" s="135" t="s">
        <v>72</v>
      </c>
      <c r="E144" s="136" t="s">
        <v>269</v>
      </c>
      <c r="F144" s="136" t="s">
        <v>270</v>
      </c>
      <c r="I144" s="137"/>
      <c r="J144" s="138">
        <f>BK144</f>
        <v>0</v>
      </c>
      <c r="L144" s="134"/>
      <c r="M144" s="139"/>
      <c r="P144" s="140">
        <f>P145+P156</f>
        <v>0</v>
      </c>
      <c r="R144" s="140">
        <f>R145+R156</f>
        <v>2.5999999999999999E-3</v>
      </c>
      <c r="T144" s="141">
        <f>T145+T156</f>
        <v>0</v>
      </c>
      <c r="AR144" s="135" t="s">
        <v>80</v>
      </c>
      <c r="AT144" s="142" t="s">
        <v>72</v>
      </c>
      <c r="AU144" s="142" t="s">
        <v>73</v>
      </c>
      <c r="AY144" s="135" t="s">
        <v>271</v>
      </c>
      <c r="BK144" s="143">
        <f>BK145+BK156</f>
        <v>0</v>
      </c>
    </row>
    <row r="145" spans="2:65" s="11" customFormat="1" ht="22.8" customHeight="1">
      <c r="B145" s="134"/>
      <c r="D145" s="135" t="s">
        <v>72</v>
      </c>
      <c r="E145" s="144" t="s">
        <v>292</v>
      </c>
      <c r="F145" s="144" t="s">
        <v>293</v>
      </c>
      <c r="I145" s="137"/>
      <c r="J145" s="145">
        <f>BK145</f>
        <v>0</v>
      </c>
      <c r="L145" s="134"/>
      <c r="M145" s="139"/>
      <c r="P145" s="140">
        <f>SUM(P146:P155)</f>
        <v>0</v>
      </c>
      <c r="R145" s="140">
        <f>SUM(R146:R155)</f>
        <v>2.5999999999999999E-3</v>
      </c>
      <c r="T145" s="141">
        <f>SUM(T146:T155)</f>
        <v>0</v>
      </c>
      <c r="AR145" s="135" t="s">
        <v>80</v>
      </c>
      <c r="AT145" s="142" t="s">
        <v>72</v>
      </c>
      <c r="AU145" s="142" t="s">
        <v>80</v>
      </c>
      <c r="AY145" s="135" t="s">
        <v>271</v>
      </c>
      <c r="BK145" s="143">
        <f>SUM(BK146:BK155)</f>
        <v>0</v>
      </c>
    </row>
    <row r="146" spans="2:65" s="1" customFormat="1" ht="33" customHeight="1">
      <c r="B146" s="28"/>
      <c r="C146" s="146" t="s">
        <v>80</v>
      </c>
      <c r="D146" s="146" t="s">
        <v>274</v>
      </c>
      <c r="E146" s="147" t="s">
        <v>294</v>
      </c>
      <c r="F146" s="148" t="s">
        <v>295</v>
      </c>
      <c r="G146" s="149" t="s">
        <v>277</v>
      </c>
      <c r="H146" s="150">
        <v>20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1.2999999999999999E-4</v>
      </c>
      <c r="R146" s="155">
        <f>Q146*H146</f>
        <v>2.5999999999999999E-3</v>
      </c>
      <c r="S146" s="155">
        <v>0</v>
      </c>
      <c r="T146" s="156">
        <f>S146*H146</f>
        <v>0</v>
      </c>
      <c r="AR146" s="157" t="s">
        <v>278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278</v>
      </c>
      <c r="BM146" s="157" t="s">
        <v>1622</v>
      </c>
    </row>
    <row r="147" spans="2:65" s="1" customFormat="1" ht="19.2">
      <c r="B147" s="28"/>
      <c r="D147" s="159" t="s">
        <v>280</v>
      </c>
      <c r="F147" s="160" t="s">
        <v>297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" customFormat="1" ht="16.5" customHeight="1">
      <c r="B148" s="28"/>
      <c r="C148" s="146" t="s">
        <v>82</v>
      </c>
      <c r="D148" s="146" t="s">
        <v>274</v>
      </c>
      <c r="E148" s="147" t="s">
        <v>299</v>
      </c>
      <c r="F148" s="148" t="s">
        <v>300</v>
      </c>
      <c r="G148" s="149" t="s">
        <v>301</v>
      </c>
      <c r="H148" s="150">
        <v>1</v>
      </c>
      <c r="I148" s="151"/>
      <c r="J148" s="152">
        <f>ROUND(I148*H148,2)</f>
        <v>0</v>
      </c>
      <c r="K148" s="153"/>
      <c r="L148" s="28"/>
      <c r="M148" s="154" t="s">
        <v>1</v>
      </c>
      <c r="N148" s="115" t="s">
        <v>38</v>
      </c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57" t="s">
        <v>278</v>
      </c>
      <c r="AT148" s="157" t="s">
        <v>274</v>
      </c>
      <c r="AU148" s="157" t="s">
        <v>82</v>
      </c>
      <c r="AY148" s="13" t="s">
        <v>271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3" t="s">
        <v>80</v>
      </c>
      <c r="BK148" s="158">
        <f>ROUND(I148*H148,2)</f>
        <v>0</v>
      </c>
      <c r="BL148" s="13" t="s">
        <v>278</v>
      </c>
      <c r="BM148" s="157" t="s">
        <v>1623</v>
      </c>
    </row>
    <row r="149" spans="2:65" s="1" customFormat="1" ht="19.2">
      <c r="B149" s="28"/>
      <c r="D149" s="159" t="s">
        <v>280</v>
      </c>
      <c r="F149" s="160" t="s">
        <v>1624</v>
      </c>
      <c r="I149" s="119"/>
      <c r="L149" s="28"/>
      <c r="M149" s="161"/>
      <c r="T149" s="52"/>
      <c r="AT149" s="13" t="s">
        <v>280</v>
      </c>
      <c r="AU149" s="13" t="s">
        <v>82</v>
      </c>
    </row>
    <row r="150" spans="2:65" s="1" customFormat="1" ht="16.5" customHeight="1">
      <c r="B150" s="28"/>
      <c r="C150" s="146" t="s">
        <v>272</v>
      </c>
      <c r="D150" s="146" t="s">
        <v>274</v>
      </c>
      <c r="E150" s="147" t="s">
        <v>304</v>
      </c>
      <c r="F150" s="148" t="s">
        <v>305</v>
      </c>
      <c r="G150" s="149" t="s">
        <v>301</v>
      </c>
      <c r="H150" s="150">
        <v>1</v>
      </c>
      <c r="I150" s="151"/>
      <c r="J150" s="152">
        <f>ROUND(I150*H150,2)</f>
        <v>0</v>
      </c>
      <c r="K150" s="153"/>
      <c r="L150" s="28"/>
      <c r="M150" s="154" t="s">
        <v>1</v>
      </c>
      <c r="N150" s="115" t="s">
        <v>38</v>
      </c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AR150" s="157" t="s">
        <v>306</v>
      </c>
      <c r="AT150" s="157" t="s">
        <v>274</v>
      </c>
      <c r="AU150" s="157" t="s">
        <v>82</v>
      </c>
      <c r="AY150" s="13" t="s">
        <v>271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3" t="s">
        <v>80</v>
      </c>
      <c r="BK150" s="158">
        <f>ROUND(I150*H150,2)</f>
        <v>0</v>
      </c>
      <c r="BL150" s="13" t="s">
        <v>306</v>
      </c>
      <c r="BM150" s="157" t="s">
        <v>1625</v>
      </c>
    </row>
    <row r="151" spans="2:65" s="1" customFormat="1" ht="10.199999999999999">
      <c r="B151" s="28"/>
      <c r="D151" s="159" t="s">
        <v>280</v>
      </c>
      <c r="F151" s="160" t="s">
        <v>305</v>
      </c>
      <c r="I151" s="119"/>
      <c r="L151" s="28"/>
      <c r="M151" s="161"/>
      <c r="T151" s="52"/>
      <c r="AT151" s="13" t="s">
        <v>280</v>
      </c>
      <c r="AU151" s="13" t="s">
        <v>82</v>
      </c>
    </row>
    <row r="152" spans="2:65" s="1" customFormat="1" ht="16.5" customHeight="1">
      <c r="B152" s="28"/>
      <c r="C152" s="146" t="s">
        <v>278</v>
      </c>
      <c r="D152" s="146" t="s">
        <v>274</v>
      </c>
      <c r="E152" s="147" t="s">
        <v>309</v>
      </c>
      <c r="F152" s="148" t="s">
        <v>310</v>
      </c>
      <c r="G152" s="149" t="s">
        <v>311</v>
      </c>
      <c r="H152" s="150">
        <v>1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306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306</v>
      </c>
      <c r="BM152" s="157" t="s">
        <v>312</v>
      </c>
    </row>
    <row r="153" spans="2:65" s="1" customFormat="1" ht="10.199999999999999">
      <c r="B153" s="28"/>
      <c r="D153" s="159" t="s">
        <v>280</v>
      </c>
      <c r="F153" s="160" t="s">
        <v>1626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16.5" customHeight="1">
      <c r="B154" s="28"/>
      <c r="C154" s="146" t="s">
        <v>298</v>
      </c>
      <c r="D154" s="146" t="s">
        <v>274</v>
      </c>
      <c r="E154" s="147" t="s">
        <v>315</v>
      </c>
      <c r="F154" s="148" t="s">
        <v>316</v>
      </c>
      <c r="G154" s="149" t="s">
        <v>301</v>
      </c>
      <c r="H154" s="150">
        <v>1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306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306</v>
      </c>
      <c r="BM154" s="157" t="s">
        <v>317</v>
      </c>
    </row>
    <row r="155" spans="2:65" s="1" customFormat="1" ht="10.199999999999999">
      <c r="B155" s="28"/>
      <c r="D155" s="159" t="s">
        <v>280</v>
      </c>
      <c r="F155" s="160" t="s">
        <v>316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1" customFormat="1" ht="22.8" customHeight="1">
      <c r="B156" s="134"/>
      <c r="D156" s="135" t="s">
        <v>72</v>
      </c>
      <c r="E156" s="144" t="s">
        <v>318</v>
      </c>
      <c r="F156" s="144" t="s">
        <v>319</v>
      </c>
      <c r="I156" s="137"/>
      <c r="J156" s="145">
        <f>BK156</f>
        <v>0</v>
      </c>
      <c r="L156" s="134"/>
      <c r="M156" s="139"/>
      <c r="P156" s="140">
        <f>SUM(P157:P164)</f>
        <v>0</v>
      </c>
      <c r="R156" s="140">
        <f>SUM(R157:R164)</f>
        <v>0</v>
      </c>
      <c r="T156" s="141">
        <f>SUM(T157:T164)</f>
        <v>0</v>
      </c>
      <c r="AR156" s="135" t="s">
        <v>80</v>
      </c>
      <c r="AT156" s="142" t="s">
        <v>72</v>
      </c>
      <c r="AU156" s="142" t="s">
        <v>80</v>
      </c>
      <c r="AY156" s="135" t="s">
        <v>271</v>
      </c>
      <c r="BK156" s="143">
        <f>SUM(BK157:BK164)</f>
        <v>0</v>
      </c>
    </row>
    <row r="157" spans="2:65" s="1" customFormat="1" ht="24.15" customHeight="1">
      <c r="B157" s="28"/>
      <c r="C157" s="146" t="s">
        <v>282</v>
      </c>
      <c r="D157" s="146" t="s">
        <v>274</v>
      </c>
      <c r="E157" s="147" t="s">
        <v>320</v>
      </c>
      <c r="F157" s="148" t="s">
        <v>321</v>
      </c>
      <c r="G157" s="149" t="s">
        <v>322</v>
      </c>
      <c r="H157" s="150">
        <v>0.8</v>
      </c>
      <c r="I157" s="151"/>
      <c r="J157" s="152">
        <f>ROUND(I157*H157,2)</f>
        <v>0</v>
      </c>
      <c r="K157" s="153"/>
      <c r="L157" s="28"/>
      <c r="M157" s="154" t="s">
        <v>1</v>
      </c>
      <c r="N157" s="115" t="s">
        <v>38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278</v>
      </c>
      <c r="AT157" s="157" t="s">
        <v>274</v>
      </c>
      <c r="AU157" s="157" t="s">
        <v>82</v>
      </c>
      <c r="AY157" s="13" t="s">
        <v>271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3" t="s">
        <v>80</v>
      </c>
      <c r="BK157" s="158">
        <f>ROUND(I157*H157,2)</f>
        <v>0</v>
      </c>
      <c r="BL157" s="13" t="s">
        <v>278</v>
      </c>
      <c r="BM157" s="157" t="s">
        <v>323</v>
      </c>
    </row>
    <row r="158" spans="2:65" s="1" customFormat="1" ht="28.8">
      <c r="B158" s="28"/>
      <c r="D158" s="159" t="s">
        <v>280</v>
      </c>
      <c r="F158" s="160" t="s">
        <v>324</v>
      </c>
      <c r="I158" s="119"/>
      <c r="L158" s="28"/>
      <c r="M158" s="161"/>
      <c r="T158" s="52"/>
      <c r="AT158" s="13" t="s">
        <v>280</v>
      </c>
      <c r="AU158" s="13" t="s">
        <v>82</v>
      </c>
    </row>
    <row r="159" spans="2:65" s="1" customFormat="1" ht="24.15" customHeight="1">
      <c r="B159" s="28"/>
      <c r="C159" s="146" t="s">
        <v>308</v>
      </c>
      <c r="D159" s="146" t="s">
        <v>274</v>
      </c>
      <c r="E159" s="147" t="s">
        <v>326</v>
      </c>
      <c r="F159" s="148" t="s">
        <v>327</v>
      </c>
      <c r="G159" s="149" t="s">
        <v>322</v>
      </c>
      <c r="H159" s="150">
        <v>0.8</v>
      </c>
      <c r="I159" s="151"/>
      <c r="J159" s="152">
        <f>ROUND(I159*H159,2)</f>
        <v>0</v>
      </c>
      <c r="K159" s="153"/>
      <c r="L159" s="28"/>
      <c r="M159" s="154" t="s">
        <v>1</v>
      </c>
      <c r="N159" s="115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278</v>
      </c>
      <c r="AT159" s="157" t="s">
        <v>274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278</v>
      </c>
      <c r="BM159" s="157" t="s">
        <v>328</v>
      </c>
    </row>
    <row r="160" spans="2:65" s="1" customFormat="1" ht="19.2">
      <c r="B160" s="28"/>
      <c r="D160" s="159" t="s">
        <v>280</v>
      </c>
      <c r="F160" s="160" t="s">
        <v>329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" customFormat="1" ht="16.5" customHeight="1">
      <c r="B161" s="28"/>
      <c r="C161" s="146" t="s">
        <v>314</v>
      </c>
      <c r="D161" s="146" t="s">
        <v>274</v>
      </c>
      <c r="E161" s="147" t="s">
        <v>331</v>
      </c>
      <c r="F161" s="148" t="s">
        <v>332</v>
      </c>
      <c r="G161" s="149" t="s">
        <v>322</v>
      </c>
      <c r="H161" s="150">
        <v>0.8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278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278</v>
      </c>
      <c r="BM161" s="157" t="s">
        <v>333</v>
      </c>
    </row>
    <row r="162" spans="2:65" s="1" customFormat="1" ht="19.2">
      <c r="B162" s="28"/>
      <c r="D162" s="159" t="s">
        <v>280</v>
      </c>
      <c r="F162" s="160" t="s">
        <v>334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" customFormat="1" ht="24.15" customHeight="1">
      <c r="B163" s="28"/>
      <c r="C163" s="162" t="s">
        <v>292</v>
      </c>
      <c r="D163" s="162" t="s">
        <v>335</v>
      </c>
      <c r="E163" s="163" t="s">
        <v>336</v>
      </c>
      <c r="F163" s="164" t="s">
        <v>337</v>
      </c>
      <c r="G163" s="165" t="s">
        <v>338</v>
      </c>
      <c r="H163" s="166">
        <v>1</v>
      </c>
      <c r="I163" s="167"/>
      <c r="J163" s="168">
        <f>ROUND(I163*H163,2)</f>
        <v>0</v>
      </c>
      <c r="K163" s="169"/>
      <c r="L163" s="170"/>
      <c r="M163" s="171" t="s">
        <v>1</v>
      </c>
      <c r="N163" s="172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314</v>
      </c>
      <c r="AT163" s="157" t="s">
        <v>335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278</v>
      </c>
      <c r="BM163" s="157" t="s">
        <v>339</v>
      </c>
    </row>
    <row r="164" spans="2:65" s="1" customFormat="1" ht="28.8">
      <c r="B164" s="28"/>
      <c r="D164" s="159" t="s">
        <v>280</v>
      </c>
      <c r="F164" s="160" t="s">
        <v>340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1" customFormat="1" ht="25.95" customHeight="1">
      <c r="B165" s="134"/>
      <c r="D165" s="135" t="s">
        <v>72</v>
      </c>
      <c r="E165" s="136" t="s">
        <v>341</v>
      </c>
      <c r="F165" s="136" t="s">
        <v>342</v>
      </c>
      <c r="I165" s="137"/>
      <c r="J165" s="138">
        <f>BK165</f>
        <v>0</v>
      </c>
      <c r="L165" s="134"/>
      <c r="M165" s="139"/>
      <c r="P165" s="140">
        <f>P166+P171+P178+P199+P230+P235+P244</f>
        <v>0</v>
      </c>
      <c r="R165" s="140">
        <f>R166+R171+R178+R199+R230+R235+R244</f>
        <v>0.55147049999999997</v>
      </c>
      <c r="T165" s="141">
        <f>T166+T171+T178+T199+T230+T235+T244</f>
        <v>2.12012</v>
      </c>
      <c r="AR165" s="135" t="s">
        <v>82</v>
      </c>
      <c r="AT165" s="142" t="s">
        <v>72</v>
      </c>
      <c r="AU165" s="142" t="s">
        <v>73</v>
      </c>
      <c r="AY165" s="135" t="s">
        <v>271</v>
      </c>
      <c r="BK165" s="143">
        <f>BK166+BK171+BK178+BK199+BK230+BK235+BK244</f>
        <v>0</v>
      </c>
    </row>
    <row r="166" spans="2:65" s="11" customFormat="1" ht="22.8" customHeight="1">
      <c r="B166" s="134"/>
      <c r="D166" s="135" t="s">
        <v>72</v>
      </c>
      <c r="E166" s="144" t="s">
        <v>343</v>
      </c>
      <c r="F166" s="144" t="s">
        <v>344</v>
      </c>
      <c r="I166" s="137"/>
      <c r="J166" s="145">
        <f>BK166</f>
        <v>0</v>
      </c>
      <c r="L166" s="134"/>
      <c r="M166" s="139"/>
      <c r="P166" s="140">
        <f>SUM(P167:P170)</f>
        <v>0</v>
      </c>
      <c r="R166" s="140">
        <f>SUM(R167:R170)</f>
        <v>0</v>
      </c>
      <c r="T166" s="141">
        <f>SUM(T167:T170)</f>
        <v>0</v>
      </c>
      <c r="AR166" s="135" t="s">
        <v>82</v>
      </c>
      <c r="AT166" s="142" t="s">
        <v>72</v>
      </c>
      <c r="AU166" s="142" t="s">
        <v>80</v>
      </c>
      <c r="AY166" s="135" t="s">
        <v>271</v>
      </c>
      <c r="BK166" s="143">
        <f>SUM(BK167:BK170)</f>
        <v>0</v>
      </c>
    </row>
    <row r="167" spans="2:65" s="1" customFormat="1" ht="16.5" customHeight="1">
      <c r="B167" s="28"/>
      <c r="C167" s="146" t="s">
        <v>325</v>
      </c>
      <c r="D167" s="146" t="s">
        <v>274</v>
      </c>
      <c r="E167" s="147" t="s">
        <v>1627</v>
      </c>
      <c r="F167" s="148" t="s">
        <v>1628</v>
      </c>
      <c r="G167" s="149" t="s">
        <v>311</v>
      </c>
      <c r="H167" s="150">
        <v>1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AR167" s="157" t="s">
        <v>306</v>
      </c>
      <c r="AT167" s="157" t="s">
        <v>274</v>
      </c>
      <c r="AU167" s="157" t="s">
        <v>82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306</v>
      </c>
      <c r="BM167" s="157" t="s">
        <v>1583</v>
      </c>
    </row>
    <row r="168" spans="2:65" s="1" customFormat="1" ht="10.199999999999999">
      <c r="B168" s="28"/>
      <c r="D168" s="159" t="s">
        <v>280</v>
      </c>
      <c r="F168" s="160" t="s">
        <v>1628</v>
      </c>
      <c r="I168" s="119"/>
      <c r="L168" s="28"/>
      <c r="M168" s="161"/>
      <c r="T168" s="52"/>
      <c r="AT168" s="13" t="s">
        <v>280</v>
      </c>
      <c r="AU168" s="13" t="s">
        <v>82</v>
      </c>
    </row>
    <row r="169" spans="2:65" s="1" customFormat="1" ht="16.5" customHeight="1">
      <c r="B169" s="28"/>
      <c r="C169" s="146" t="s">
        <v>330</v>
      </c>
      <c r="D169" s="146" t="s">
        <v>274</v>
      </c>
      <c r="E169" s="147" t="s">
        <v>360</v>
      </c>
      <c r="F169" s="148" t="s">
        <v>361</v>
      </c>
      <c r="G169" s="149" t="s">
        <v>301</v>
      </c>
      <c r="H169" s="150">
        <v>1</v>
      </c>
      <c r="I169" s="151"/>
      <c r="J169" s="152">
        <f>ROUND(I169*H169,2)</f>
        <v>0</v>
      </c>
      <c r="K169" s="153"/>
      <c r="L169" s="28"/>
      <c r="M169" s="154" t="s">
        <v>1</v>
      </c>
      <c r="N169" s="115" t="s">
        <v>38</v>
      </c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AR169" s="157" t="s">
        <v>306</v>
      </c>
      <c r="AT169" s="157" t="s">
        <v>274</v>
      </c>
      <c r="AU169" s="157" t="s">
        <v>82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306</v>
      </c>
      <c r="BM169" s="157" t="s">
        <v>362</v>
      </c>
    </row>
    <row r="170" spans="2:65" s="1" customFormat="1" ht="10.199999999999999">
      <c r="B170" s="28"/>
      <c r="D170" s="159" t="s">
        <v>280</v>
      </c>
      <c r="F170" s="160" t="s">
        <v>361</v>
      </c>
      <c r="I170" s="119"/>
      <c r="L170" s="28"/>
      <c r="M170" s="161"/>
      <c r="T170" s="52"/>
      <c r="AT170" s="13" t="s">
        <v>280</v>
      </c>
      <c r="AU170" s="13" t="s">
        <v>82</v>
      </c>
    </row>
    <row r="171" spans="2:65" s="11" customFormat="1" ht="22.8" customHeight="1">
      <c r="B171" s="134"/>
      <c r="D171" s="135" t="s">
        <v>72</v>
      </c>
      <c r="E171" s="144" t="s">
        <v>1499</v>
      </c>
      <c r="F171" s="144" t="s">
        <v>1500</v>
      </c>
      <c r="I171" s="137"/>
      <c r="J171" s="145">
        <f>BK171</f>
        <v>0</v>
      </c>
      <c r="L171" s="134"/>
      <c r="M171" s="139"/>
      <c r="P171" s="140">
        <f>SUM(P172:P177)</f>
        <v>0</v>
      </c>
      <c r="R171" s="140">
        <f>SUM(R172:R177)</f>
        <v>0</v>
      </c>
      <c r="T171" s="141">
        <f>SUM(T172:T177)</f>
        <v>0</v>
      </c>
      <c r="AR171" s="135" t="s">
        <v>82</v>
      </c>
      <c r="AT171" s="142" t="s">
        <v>72</v>
      </c>
      <c r="AU171" s="142" t="s">
        <v>80</v>
      </c>
      <c r="AY171" s="135" t="s">
        <v>271</v>
      </c>
      <c r="BK171" s="143">
        <f>SUM(BK172:BK177)</f>
        <v>0</v>
      </c>
    </row>
    <row r="172" spans="2:65" s="1" customFormat="1" ht="16.5" customHeight="1">
      <c r="B172" s="28"/>
      <c r="C172" s="146" t="s">
        <v>8</v>
      </c>
      <c r="D172" s="146" t="s">
        <v>274</v>
      </c>
      <c r="E172" s="147" t="s">
        <v>1501</v>
      </c>
      <c r="F172" s="148" t="s">
        <v>1502</v>
      </c>
      <c r="G172" s="149" t="s">
        <v>277</v>
      </c>
      <c r="H172" s="150">
        <v>2</v>
      </c>
      <c r="I172" s="151"/>
      <c r="J172" s="152">
        <f>ROUND(I172*H172,2)</f>
        <v>0</v>
      </c>
      <c r="K172" s="153"/>
      <c r="L172" s="28"/>
      <c r="M172" s="154" t="s">
        <v>1</v>
      </c>
      <c r="N172" s="115" t="s">
        <v>38</v>
      </c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AR172" s="157" t="s">
        <v>348</v>
      </c>
      <c r="AT172" s="157" t="s">
        <v>274</v>
      </c>
      <c r="AU172" s="157" t="s">
        <v>82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348</v>
      </c>
      <c r="BM172" s="157" t="s">
        <v>1503</v>
      </c>
    </row>
    <row r="173" spans="2:65" s="1" customFormat="1" ht="10.199999999999999">
      <c r="B173" s="28"/>
      <c r="D173" s="159" t="s">
        <v>280</v>
      </c>
      <c r="F173" s="160" t="s">
        <v>1502</v>
      </c>
      <c r="I173" s="119"/>
      <c r="L173" s="28"/>
      <c r="M173" s="161"/>
      <c r="T173" s="52"/>
      <c r="AT173" s="13" t="s">
        <v>280</v>
      </c>
      <c r="AU173" s="13" t="s">
        <v>82</v>
      </c>
    </row>
    <row r="174" spans="2:65" s="1" customFormat="1" ht="16.5" customHeight="1">
      <c r="B174" s="28"/>
      <c r="C174" s="146" t="s">
        <v>345</v>
      </c>
      <c r="D174" s="146" t="s">
        <v>274</v>
      </c>
      <c r="E174" s="147" t="s">
        <v>1504</v>
      </c>
      <c r="F174" s="148" t="s">
        <v>1505</v>
      </c>
      <c r="G174" s="149" t="s">
        <v>692</v>
      </c>
      <c r="H174" s="150">
        <v>1</v>
      </c>
      <c r="I174" s="151"/>
      <c r="J174" s="152">
        <f>ROUND(I174*H174,2)</f>
        <v>0</v>
      </c>
      <c r="K174" s="153"/>
      <c r="L174" s="28"/>
      <c r="M174" s="154" t="s">
        <v>1</v>
      </c>
      <c r="N174" s="115" t="s">
        <v>38</v>
      </c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AR174" s="157" t="s">
        <v>306</v>
      </c>
      <c r="AT174" s="157" t="s">
        <v>274</v>
      </c>
      <c r="AU174" s="157" t="s">
        <v>82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306</v>
      </c>
      <c r="BM174" s="157" t="s">
        <v>1506</v>
      </c>
    </row>
    <row r="175" spans="2:65" s="1" customFormat="1" ht="19.2">
      <c r="B175" s="28"/>
      <c r="D175" s="159" t="s">
        <v>280</v>
      </c>
      <c r="F175" s="160" t="s">
        <v>1507</v>
      </c>
      <c r="I175" s="119"/>
      <c r="L175" s="28"/>
      <c r="M175" s="161"/>
      <c r="T175" s="52"/>
      <c r="AT175" s="13" t="s">
        <v>280</v>
      </c>
      <c r="AU175" s="13" t="s">
        <v>82</v>
      </c>
    </row>
    <row r="176" spans="2:65" s="1" customFormat="1" ht="16.5" customHeight="1">
      <c r="B176" s="28"/>
      <c r="C176" s="146" t="s">
        <v>351</v>
      </c>
      <c r="D176" s="146" t="s">
        <v>274</v>
      </c>
      <c r="E176" s="147" t="s">
        <v>1508</v>
      </c>
      <c r="F176" s="148" t="s">
        <v>1509</v>
      </c>
      <c r="G176" s="149" t="s">
        <v>692</v>
      </c>
      <c r="H176" s="150">
        <v>1</v>
      </c>
      <c r="I176" s="151"/>
      <c r="J176" s="152">
        <f>ROUND(I176*H176,2)</f>
        <v>0</v>
      </c>
      <c r="K176" s="153"/>
      <c r="L176" s="28"/>
      <c r="M176" s="154" t="s">
        <v>1</v>
      </c>
      <c r="N176" s="115" t="s">
        <v>38</v>
      </c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AR176" s="157" t="s">
        <v>306</v>
      </c>
      <c r="AT176" s="157" t="s">
        <v>274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306</v>
      </c>
      <c r="BM176" s="157" t="s">
        <v>1510</v>
      </c>
    </row>
    <row r="177" spans="2:65" s="1" customFormat="1" ht="10.199999999999999">
      <c r="B177" s="28"/>
      <c r="D177" s="159" t="s">
        <v>280</v>
      </c>
      <c r="F177" s="160" t="s">
        <v>1509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1" customFormat="1" ht="22.8" customHeight="1">
      <c r="B178" s="134"/>
      <c r="D178" s="135" t="s">
        <v>72</v>
      </c>
      <c r="E178" s="144" t="s">
        <v>363</v>
      </c>
      <c r="F178" s="144" t="s">
        <v>364</v>
      </c>
      <c r="I178" s="137"/>
      <c r="J178" s="145">
        <f>BK178</f>
        <v>0</v>
      </c>
      <c r="L178" s="134"/>
      <c r="M178" s="139"/>
      <c r="P178" s="140">
        <f>SUM(P179:P198)</f>
        <v>0</v>
      </c>
      <c r="R178" s="140">
        <f>SUM(R179:R198)</f>
        <v>0.1253485</v>
      </c>
      <c r="T178" s="141">
        <f>SUM(T179:T198)</f>
        <v>0</v>
      </c>
      <c r="AR178" s="135" t="s">
        <v>82</v>
      </c>
      <c r="AT178" s="142" t="s">
        <v>72</v>
      </c>
      <c r="AU178" s="142" t="s">
        <v>80</v>
      </c>
      <c r="AY178" s="135" t="s">
        <v>271</v>
      </c>
      <c r="BK178" s="143">
        <f>SUM(BK179:BK198)</f>
        <v>0</v>
      </c>
    </row>
    <row r="179" spans="2:65" s="1" customFormat="1" ht="33" customHeight="1">
      <c r="B179" s="28"/>
      <c r="C179" s="146" t="s">
        <v>356</v>
      </c>
      <c r="D179" s="146" t="s">
        <v>274</v>
      </c>
      <c r="E179" s="147" t="s">
        <v>386</v>
      </c>
      <c r="F179" s="148" t="s">
        <v>387</v>
      </c>
      <c r="G179" s="149" t="s">
        <v>277</v>
      </c>
      <c r="H179" s="150">
        <v>16</v>
      </c>
      <c r="I179" s="151"/>
      <c r="J179" s="152">
        <f>ROUND(I179*H179,2)</f>
        <v>0</v>
      </c>
      <c r="K179" s="153"/>
      <c r="L179" s="28"/>
      <c r="M179" s="154" t="s">
        <v>1</v>
      </c>
      <c r="N179" s="115" t="s">
        <v>38</v>
      </c>
      <c r="P179" s="155">
        <f>O179*H179</f>
        <v>0</v>
      </c>
      <c r="Q179" s="155">
        <v>1.17E-3</v>
      </c>
      <c r="R179" s="155">
        <f>Q179*H179</f>
        <v>1.8720000000000001E-2</v>
      </c>
      <c r="S179" s="155">
        <v>0</v>
      </c>
      <c r="T179" s="156">
        <f>S179*H179</f>
        <v>0</v>
      </c>
      <c r="AR179" s="157" t="s">
        <v>348</v>
      </c>
      <c r="AT179" s="157" t="s">
        <v>274</v>
      </c>
      <c r="AU179" s="157" t="s">
        <v>82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348</v>
      </c>
      <c r="BM179" s="157" t="s">
        <v>1629</v>
      </c>
    </row>
    <row r="180" spans="2:65" s="1" customFormat="1" ht="28.8">
      <c r="B180" s="28"/>
      <c r="D180" s="159" t="s">
        <v>280</v>
      </c>
      <c r="F180" s="160" t="s">
        <v>389</v>
      </c>
      <c r="I180" s="119"/>
      <c r="L180" s="28"/>
      <c r="M180" s="161"/>
      <c r="T180" s="52"/>
      <c r="AT180" s="13" t="s">
        <v>280</v>
      </c>
      <c r="AU180" s="13" t="s">
        <v>82</v>
      </c>
    </row>
    <row r="181" spans="2:65" s="1" customFormat="1" ht="16.5" customHeight="1">
      <c r="B181" s="28"/>
      <c r="C181" s="162" t="s">
        <v>348</v>
      </c>
      <c r="D181" s="162" t="s">
        <v>335</v>
      </c>
      <c r="E181" s="163" t="s">
        <v>391</v>
      </c>
      <c r="F181" s="164" t="s">
        <v>392</v>
      </c>
      <c r="G181" s="165" t="s">
        <v>393</v>
      </c>
      <c r="H181" s="166">
        <v>0.16500000000000001</v>
      </c>
      <c r="I181" s="167"/>
      <c r="J181" s="168">
        <f>ROUND(I181*H181,2)</f>
        <v>0</v>
      </c>
      <c r="K181" s="169"/>
      <c r="L181" s="170"/>
      <c r="M181" s="171" t="s">
        <v>1</v>
      </c>
      <c r="N181" s="172" t="s">
        <v>38</v>
      </c>
      <c r="P181" s="155">
        <f>O181*H181</f>
        <v>0</v>
      </c>
      <c r="Q181" s="155">
        <v>2.0000000000000002E-5</v>
      </c>
      <c r="R181" s="155">
        <f>Q181*H181</f>
        <v>3.3000000000000006E-6</v>
      </c>
      <c r="S181" s="155">
        <v>0</v>
      </c>
      <c r="T181" s="156">
        <f>S181*H181</f>
        <v>0</v>
      </c>
      <c r="AR181" s="157" t="s">
        <v>306</v>
      </c>
      <c r="AT181" s="157" t="s">
        <v>335</v>
      </c>
      <c r="AU181" s="157" t="s">
        <v>82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306</v>
      </c>
      <c r="BM181" s="157" t="s">
        <v>1630</v>
      </c>
    </row>
    <row r="182" spans="2:65" s="1" customFormat="1" ht="10.199999999999999">
      <c r="B182" s="28"/>
      <c r="D182" s="159" t="s">
        <v>280</v>
      </c>
      <c r="F182" s="160" t="s">
        <v>392</v>
      </c>
      <c r="I182" s="119"/>
      <c r="L182" s="28"/>
      <c r="M182" s="161"/>
      <c r="T182" s="52"/>
      <c r="AT182" s="13" t="s">
        <v>280</v>
      </c>
      <c r="AU182" s="13" t="s">
        <v>82</v>
      </c>
    </row>
    <row r="183" spans="2:65" s="1" customFormat="1" ht="16.5" customHeight="1">
      <c r="B183" s="28"/>
      <c r="C183" s="162" t="s">
        <v>365</v>
      </c>
      <c r="D183" s="162" t="s">
        <v>335</v>
      </c>
      <c r="E183" s="163" t="s">
        <v>396</v>
      </c>
      <c r="F183" s="164" t="s">
        <v>397</v>
      </c>
      <c r="G183" s="165" t="s">
        <v>393</v>
      </c>
      <c r="H183" s="166">
        <v>0.72599999999999998</v>
      </c>
      <c r="I183" s="167"/>
      <c r="J183" s="168">
        <f>ROUND(I183*H183,2)</f>
        <v>0</v>
      </c>
      <c r="K183" s="169"/>
      <c r="L183" s="170"/>
      <c r="M183" s="171" t="s">
        <v>1</v>
      </c>
      <c r="N183" s="172" t="s">
        <v>38</v>
      </c>
      <c r="P183" s="155">
        <f>O183*H183</f>
        <v>0</v>
      </c>
      <c r="Q183" s="155">
        <v>2.0000000000000001E-4</v>
      </c>
      <c r="R183" s="155">
        <f>Q183*H183</f>
        <v>1.4520000000000001E-4</v>
      </c>
      <c r="S183" s="155">
        <v>0</v>
      </c>
      <c r="T183" s="156">
        <f>S183*H183</f>
        <v>0</v>
      </c>
      <c r="AR183" s="157" t="s">
        <v>373</v>
      </c>
      <c r="AT183" s="157" t="s">
        <v>335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1631</v>
      </c>
    </row>
    <row r="184" spans="2:65" s="1" customFormat="1" ht="10.199999999999999">
      <c r="B184" s="28"/>
      <c r="D184" s="159" t="s">
        <v>280</v>
      </c>
      <c r="F184" s="160" t="s">
        <v>397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" customFormat="1" ht="24.15" customHeight="1">
      <c r="B185" s="28"/>
      <c r="C185" s="162" t="s">
        <v>370</v>
      </c>
      <c r="D185" s="162" t="s">
        <v>335</v>
      </c>
      <c r="E185" s="163" t="s">
        <v>1514</v>
      </c>
      <c r="F185" s="164" t="s">
        <v>1515</v>
      </c>
      <c r="G185" s="165" t="s">
        <v>277</v>
      </c>
      <c r="H185" s="166">
        <v>16.829999999999998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38</v>
      </c>
      <c r="P185" s="155">
        <f>O185*H185</f>
        <v>0</v>
      </c>
      <c r="Q185" s="155">
        <v>4.0000000000000001E-3</v>
      </c>
      <c r="R185" s="155">
        <f>Q185*H185</f>
        <v>6.7319999999999991E-2</v>
      </c>
      <c r="S185" s="155">
        <v>0</v>
      </c>
      <c r="T185" s="156">
        <f>S185*H185</f>
        <v>0</v>
      </c>
      <c r="AR185" s="157" t="s">
        <v>373</v>
      </c>
      <c r="AT185" s="157" t="s">
        <v>335</v>
      </c>
      <c r="AU185" s="157" t="s">
        <v>82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348</v>
      </c>
      <c r="BM185" s="157" t="s">
        <v>1632</v>
      </c>
    </row>
    <row r="186" spans="2:65" s="1" customFormat="1" ht="19.2">
      <c r="B186" s="28"/>
      <c r="D186" s="159" t="s">
        <v>280</v>
      </c>
      <c r="F186" s="160" t="s">
        <v>1515</v>
      </c>
      <c r="I186" s="119"/>
      <c r="L186" s="28"/>
      <c r="M186" s="161"/>
      <c r="T186" s="52"/>
      <c r="AT186" s="13" t="s">
        <v>280</v>
      </c>
      <c r="AU186" s="13" t="s">
        <v>82</v>
      </c>
    </row>
    <row r="187" spans="2:65" s="1" customFormat="1" ht="16.5" customHeight="1">
      <c r="B187" s="28"/>
      <c r="C187" s="162" t="s">
        <v>376</v>
      </c>
      <c r="D187" s="162" t="s">
        <v>335</v>
      </c>
      <c r="E187" s="163" t="s">
        <v>410</v>
      </c>
      <c r="F187" s="164" t="s">
        <v>411</v>
      </c>
      <c r="G187" s="165" t="s">
        <v>412</v>
      </c>
      <c r="H187" s="166">
        <v>24.75</v>
      </c>
      <c r="I187" s="167"/>
      <c r="J187" s="168">
        <f>ROUND(I187*H187,2)</f>
        <v>0</v>
      </c>
      <c r="K187" s="169"/>
      <c r="L187" s="170"/>
      <c r="M187" s="171" t="s">
        <v>1</v>
      </c>
      <c r="N187" s="172" t="s">
        <v>38</v>
      </c>
      <c r="P187" s="155">
        <f>O187*H187</f>
        <v>0</v>
      </c>
      <c r="Q187" s="155">
        <v>3.8000000000000002E-4</v>
      </c>
      <c r="R187" s="155">
        <f>Q187*H187</f>
        <v>9.4050000000000002E-3</v>
      </c>
      <c r="S187" s="155">
        <v>0</v>
      </c>
      <c r="T187" s="156">
        <f>S187*H187</f>
        <v>0</v>
      </c>
      <c r="AR187" s="157" t="s">
        <v>373</v>
      </c>
      <c r="AT187" s="157" t="s">
        <v>335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1633</v>
      </c>
    </row>
    <row r="188" spans="2:65" s="1" customFormat="1" ht="10.199999999999999">
      <c r="B188" s="28"/>
      <c r="D188" s="159" t="s">
        <v>280</v>
      </c>
      <c r="F188" s="160" t="s">
        <v>414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" customFormat="1" ht="16.5" customHeight="1">
      <c r="B189" s="28"/>
      <c r="C189" s="162" t="s">
        <v>381</v>
      </c>
      <c r="D189" s="162" t="s">
        <v>335</v>
      </c>
      <c r="E189" s="163" t="s">
        <v>416</v>
      </c>
      <c r="F189" s="164" t="s">
        <v>417</v>
      </c>
      <c r="G189" s="165" t="s">
        <v>412</v>
      </c>
      <c r="H189" s="166">
        <v>26.4</v>
      </c>
      <c r="I189" s="167"/>
      <c r="J189" s="168">
        <f>ROUND(I189*H189,2)</f>
        <v>0</v>
      </c>
      <c r="K189" s="169"/>
      <c r="L189" s="170"/>
      <c r="M189" s="171" t="s">
        <v>1</v>
      </c>
      <c r="N189" s="172" t="s">
        <v>38</v>
      </c>
      <c r="P189" s="155">
        <f>O189*H189</f>
        <v>0</v>
      </c>
      <c r="Q189" s="155">
        <v>3.5E-4</v>
      </c>
      <c r="R189" s="155">
        <f>Q189*H189</f>
        <v>9.2399999999999999E-3</v>
      </c>
      <c r="S189" s="155">
        <v>0</v>
      </c>
      <c r="T189" s="156">
        <f>S189*H189</f>
        <v>0</v>
      </c>
      <c r="AR189" s="157" t="s">
        <v>373</v>
      </c>
      <c r="AT189" s="157" t="s">
        <v>335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1634</v>
      </c>
    </row>
    <row r="190" spans="2:65" s="1" customFormat="1" ht="10.199999999999999">
      <c r="B190" s="28"/>
      <c r="D190" s="159" t="s">
        <v>280</v>
      </c>
      <c r="F190" s="160" t="s">
        <v>417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" customFormat="1" ht="16.5" customHeight="1">
      <c r="B191" s="28"/>
      <c r="C191" s="162" t="s">
        <v>7</v>
      </c>
      <c r="D191" s="162" t="s">
        <v>335</v>
      </c>
      <c r="E191" s="163" t="s">
        <v>420</v>
      </c>
      <c r="F191" s="164" t="s">
        <v>421</v>
      </c>
      <c r="G191" s="165" t="s">
        <v>412</v>
      </c>
      <c r="H191" s="166">
        <v>22</v>
      </c>
      <c r="I191" s="167"/>
      <c r="J191" s="168">
        <f>ROUND(I191*H191,2)</f>
        <v>0</v>
      </c>
      <c r="K191" s="169"/>
      <c r="L191" s="170"/>
      <c r="M191" s="171" t="s">
        <v>1</v>
      </c>
      <c r="N191" s="172" t="s">
        <v>38</v>
      </c>
      <c r="P191" s="155">
        <f>O191*H191</f>
        <v>0</v>
      </c>
      <c r="Q191" s="155">
        <v>3.5E-4</v>
      </c>
      <c r="R191" s="155">
        <f>Q191*H191</f>
        <v>7.7000000000000002E-3</v>
      </c>
      <c r="S191" s="155">
        <v>0</v>
      </c>
      <c r="T191" s="156">
        <f>S191*H191</f>
        <v>0</v>
      </c>
      <c r="AR191" s="157" t="s">
        <v>373</v>
      </c>
      <c r="AT191" s="157" t="s">
        <v>335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1635</v>
      </c>
    </row>
    <row r="192" spans="2:65" s="1" customFormat="1" ht="10.199999999999999">
      <c r="B192" s="28"/>
      <c r="D192" s="159" t="s">
        <v>280</v>
      </c>
      <c r="F192" s="160" t="s">
        <v>421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" customFormat="1" ht="16.5" customHeight="1">
      <c r="B193" s="28"/>
      <c r="C193" s="162" t="s">
        <v>390</v>
      </c>
      <c r="D193" s="162" t="s">
        <v>335</v>
      </c>
      <c r="E193" s="163" t="s">
        <v>424</v>
      </c>
      <c r="F193" s="164" t="s">
        <v>425</v>
      </c>
      <c r="G193" s="165" t="s">
        <v>412</v>
      </c>
      <c r="H193" s="166">
        <v>23.65</v>
      </c>
      <c r="I193" s="167"/>
      <c r="J193" s="168">
        <f>ROUND(I193*H193,2)</f>
        <v>0</v>
      </c>
      <c r="K193" s="169"/>
      <c r="L193" s="170"/>
      <c r="M193" s="171" t="s">
        <v>1</v>
      </c>
      <c r="N193" s="172" t="s">
        <v>38</v>
      </c>
      <c r="P193" s="155">
        <f>O193*H193</f>
        <v>0</v>
      </c>
      <c r="Q193" s="155">
        <v>5.0000000000000001E-4</v>
      </c>
      <c r="R193" s="155">
        <f>Q193*H193</f>
        <v>1.1824999999999999E-2</v>
      </c>
      <c r="S193" s="155">
        <v>0</v>
      </c>
      <c r="T193" s="156">
        <f>S193*H193</f>
        <v>0</v>
      </c>
      <c r="AR193" s="157" t="s">
        <v>373</v>
      </c>
      <c r="AT193" s="157" t="s">
        <v>335</v>
      </c>
      <c r="AU193" s="157" t="s">
        <v>82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1636</v>
      </c>
    </row>
    <row r="194" spans="2:65" s="1" customFormat="1" ht="10.199999999999999">
      <c r="B194" s="28"/>
      <c r="D194" s="159" t="s">
        <v>280</v>
      </c>
      <c r="F194" s="160" t="s">
        <v>427</v>
      </c>
      <c r="I194" s="119"/>
      <c r="L194" s="28"/>
      <c r="M194" s="161"/>
      <c r="T194" s="52"/>
      <c r="AT194" s="13" t="s">
        <v>280</v>
      </c>
      <c r="AU194" s="13" t="s">
        <v>82</v>
      </c>
    </row>
    <row r="195" spans="2:65" s="1" customFormat="1" ht="16.5" customHeight="1">
      <c r="B195" s="28"/>
      <c r="C195" s="162" t="s">
        <v>395</v>
      </c>
      <c r="D195" s="162" t="s">
        <v>335</v>
      </c>
      <c r="E195" s="163" t="s">
        <v>429</v>
      </c>
      <c r="F195" s="164" t="s">
        <v>430</v>
      </c>
      <c r="G195" s="165" t="s">
        <v>338</v>
      </c>
      <c r="H195" s="166">
        <v>16.5</v>
      </c>
      <c r="I195" s="167"/>
      <c r="J195" s="168">
        <f>ROUND(I195*H195,2)</f>
        <v>0</v>
      </c>
      <c r="K195" s="169"/>
      <c r="L195" s="170"/>
      <c r="M195" s="171" t="s">
        <v>1</v>
      </c>
      <c r="N195" s="172" t="s">
        <v>38</v>
      </c>
      <c r="P195" s="155">
        <f>O195*H195</f>
        <v>0</v>
      </c>
      <c r="Q195" s="155">
        <v>4.0000000000000003E-5</v>
      </c>
      <c r="R195" s="155">
        <f>Q195*H195</f>
        <v>6.600000000000001E-4</v>
      </c>
      <c r="S195" s="155">
        <v>0</v>
      </c>
      <c r="T195" s="156">
        <f>S195*H195</f>
        <v>0</v>
      </c>
      <c r="AR195" s="157" t="s">
        <v>373</v>
      </c>
      <c r="AT195" s="157" t="s">
        <v>335</v>
      </c>
      <c r="AU195" s="157" t="s">
        <v>82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348</v>
      </c>
      <c r="BM195" s="157" t="s">
        <v>1637</v>
      </c>
    </row>
    <row r="196" spans="2:65" s="1" customFormat="1" ht="10.199999999999999">
      <c r="B196" s="28"/>
      <c r="D196" s="159" t="s">
        <v>280</v>
      </c>
      <c r="F196" s="160" t="s">
        <v>430</v>
      </c>
      <c r="I196" s="119"/>
      <c r="L196" s="28"/>
      <c r="M196" s="161"/>
      <c r="T196" s="52"/>
      <c r="AT196" s="13" t="s">
        <v>280</v>
      </c>
      <c r="AU196" s="13" t="s">
        <v>82</v>
      </c>
    </row>
    <row r="197" spans="2:65" s="1" customFormat="1" ht="16.5" customHeight="1">
      <c r="B197" s="28"/>
      <c r="C197" s="162" t="s">
        <v>399</v>
      </c>
      <c r="D197" s="162" t="s">
        <v>335</v>
      </c>
      <c r="E197" s="163" t="s">
        <v>433</v>
      </c>
      <c r="F197" s="164" t="s">
        <v>434</v>
      </c>
      <c r="G197" s="165" t="s">
        <v>338</v>
      </c>
      <c r="H197" s="166">
        <v>16.5</v>
      </c>
      <c r="I197" s="167"/>
      <c r="J197" s="168">
        <f>ROUND(I197*H197,2)</f>
        <v>0</v>
      </c>
      <c r="K197" s="169"/>
      <c r="L197" s="170"/>
      <c r="M197" s="171" t="s">
        <v>1</v>
      </c>
      <c r="N197" s="172" t="s">
        <v>38</v>
      </c>
      <c r="P197" s="155">
        <f>O197*H197</f>
        <v>0</v>
      </c>
      <c r="Q197" s="155">
        <v>2.0000000000000002E-5</v>
      </c>
      <c r="R197" s="155">
        <f>Q197*H197</f>
        <v>3.3000000000000005E-4</v>
      </c>
      <c r="S197" s="155">
        <v>0</v>
      </c>
      <c r="T197" s="156">
        <f>S197*H197</f>
        <v>0</v>
      </c>
      <c r="AR197" s="157" t="s">
        <v>373</v>
      </c>
      <c r="AT197" s="157" t="s">
        <v>335</v>
      </c>
      <c r="AU197" s="157" t="s">
        <v>82</v>
      </c>
      <c r="AY197" s="13" t="s">
        <v>271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3" t="s">
        <v>80</v>
      </c>
      <c r="BK197" s="158">
        <f>ROUND(I197*H197,2)</f>
        <v>0</v>
      </c>
      <c r="BL197" s="13" t="s">
        <v>348</v>
      </c>
      <c r="BM197" s="157" t="s">
        <v>1638</v>
      </c>
    </row>
    <row r="198" spans="2:65" s="1" customFormat="1" ht="10.199999999999999">
      <c r="B198" s="28"/>
      <c r="D198" s="159" t="s">
        <v>280</v>
      </c>
      <c r="F198" s="160" t="s">
        <v>434</v>
      </c>
      <c r="I198" s="119"/>
      <c r="L198" s="28"/>
      <c r="M198" s="161"/>
      <c r="T198" s="52"/>
      <c r="AT198" s="13" t="s">
        <v>280</v>
      </c>
      <c r="AU198" s="13" t="s">
        <v>82</v>
      </c>
    </row>
    <row r="199" spans="2:65" s="11" customFormat="1" ht="22.8" customHeight="1">
      <c r="B199" s="134"/>
      <c r="D199" s="135" t="s">
        <v>72</v>
      </c>
      <c r="E199" s="144" t="s">
        <v>436</v>
      </c>
      <c r="F199" s="144" t="s">
        <v>437</v>
      </c>
      <c r="I199" s="137"/>
      <c r="J199" s="145">
        <f>BK199</f>
        <v>0</v>
      </c>
      <c r="L199" s="134"/>
      <c r="M199" s="139"/>
      <c r="P199" s="140">
        <f>SUM(P200:P229)</f>
        <v>0</v>
      </c>
      <c r="R199" s="140">
        <f>SUM(R200:R229)</f>
        <v>0.25280199999999997</v>
      </c>
      <c r="T199" s="141">
        <f>SUM(T200:T229)</f>
        <v>4.48E-2</v>
      </c>
      <c r="AR199" s="135" t="s">
        <v>82</v>
      </c>
      <c r="AT199" s="142" t="s">
        <v>72</v>
      </c>
      <c r="AU199" s="142" t="s">
        <v>80</v>
      </c>
      <c r="AY199" s="135" t="s">
        <v>271</v>
      </c>
      <c r="BK199" s="143">
        <f>SUM(BK200:BK229)</f>
        <v>0</v>
      </c>
    </row>
    <row r="200" spans="2:65" s="1" customFormat="1" ht="21.75" customHeight="1">
      <c r="B200" s="28"/>
      <c r="C200" s="146" t="s">
        <v>404</v>
      </c>
      <c r="D200" s="146" t="s">
        <v>274</v>
      </c>
      <c r="E200" s="147" t="s">
        <v>438</v>
      </c>
      <c r="F200" s="148" t="s">
        <v>439</v>
      </c>
      <c r="G200" s="149" t="s">
        <v>277</v>
      </c>
      <c r="H200" s="150">
        <v>16</v>
      </c>
      <c r="I200" s="151"/>
      <c r="J200" s="152">
        <f>ROUND(I200*H200,2)</f>
        <v>0</v>
      </c>
      <c r="K200" s="153"/>
      <c r="L200" s="28"/>
      <c r="M200" s="154" t="s">
        <v>1</v>
      </c>
      <c r="N200" s="115" t="s">
        <v>38</v>
      </c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AR200" s="157" t="s">
        <v>348</v>
      </c>
      <c r="AT200" s="157" t="s">
        <v>274</v>
      </c>
      <c r="AU200" s="157" t="s">
        <v>82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348</v>
      </c>
      <c r="BM200" s="157" t="s">
        <v>1639</v>
      </c>
    </row>
    <row r="201" spans="2:65" s="1" customFormat="1" ht="19.2">
      <c r="B201" s="28"/>
      <c r="D201" s="159" t="s">
        <v>280</v>
      </c>
      <c r="F201" s="160" t="s">
        <v>441</v>
      </c>
      <c r="I201" s="119"/>
      <c r="L201" s="28"/>
      <c r="M201" s="161"/>
      <c r="T201" s="52"/>
      <c r="AT201" s="13" t="s">
        <v>280</v>
      </c>
      <c r="AU201" s="13" t="s">
        <v>82</v>
      </c>
    </row>
    <row r="202" spans="2:65" s="1" customFormat="1" ht="24.15" customHeight="1">
      <c r="B202" s="28"/>
      <c r="C202" s="146" t="s">
        <v>409</v>
      </c>
      <c r="D202" s="146" t="s">
        <v>274</v>
      </c>
      <c r="E202" s="147" t="s">
        <v>443</v>
      </c>
      <c r="F202" s="148" t="s">
        <v>444</v>
      </c>
      <c r="G202" s="149" t="s">
        <v>277</v>
      </c>
      <c r="H202" s="150">
        <v>16</v>
      </c>
      <c r="I202" s="151"/>
      <c r="J202" s="152">
        <f>ROUND(I202*H202,2)</f>
        <v>0</v>
      </c>
      <c r="K202" s="153"/>
      <c r="L202" s="28"/>
      <c r="M202" s="154" t="s">
        <v>1</v>
      </c>
      <c r="N202" s="115" t="s">
        <v>38</v>
      </c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AR202" s="157" t="s">
        <v>348</v>
      </c>
      <c r="AT202" s="157" t="s">
        <v>274</v>
      </c>
      <c r="AU202" s="157" t="s">
        <v>82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445</v>
      </c>
    </row>
    <row r="203" spans="2:65" s="1" customFormat="1" ht="28.8">
      <c r="B203" s="28"/>
      <c r="D203" s="159" t="s">
        <v>280</v>
      </c>
      <c r="F203" s="160" t="s">
        <v>446</v>
      </c>
      <c r="I203" s="119"/>
      <c r="L203" s="28"/>
      <c r="M203" s="161"/>
      <c r="T203" s="52"/>
      <c r="AT203" s="13" t="s">
        <v>280</v>
      </c>
      <c r="AU203" s="13" t="s">
        <v>82</v>
      </c>
    </row>
    <row r="204" spans="2:65" s="1" customFormat="1" ht="16.5" customHeight="1">
      <c r="B204" s="28"/>
      <c r="C204" s="146" t="s">
        <v>415</v>
      </c>
      <c r="D204" s="146" t="s">
        <v>274</v>
      </c>
      <c r="E204" s="147" t="s">
        <v>448</v>
      </c>
      <c r="F204" s="148" t="s">
        <v>449</v>
      </c>
      <c r="G204" s="149" t="s">
        <v>277</v>
      </c>
      <c r="H204" s="150">
        <v>16</v>
      </c>
      <c r="I204" s="151"/>
      <c r="J204" s="152">
        <f>ROUND(I204*H204,2)</f>
        <v>0</v>
      </c>
      <c r="K204" s="153"/>
      <c r="L204" s="28"/>
      <c r="M204" s="154" t="s">
        <v>1</v>
      </c>
      <c r="N204" s="115" t="s">
        <v>38</v>
      </c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AR204" s="157" t="s">
        <v>348</v>
      </c>
      <c r="AT204" s="157" t="s">
        <v>274</v>
      </c>
      <c r="AU204" s="157" t="s">
        <v>82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450</v>
      </c>
    </row>
    <row r="205" spans="2:65" s="1" customFormat="1" ht="10.199999999999999">
      <c r="B205" s="28"/>
      <c r="D205" s="159" t="s">
        <v>280</v>
      </c>
      <c r="F205" s="160" t="s">
        <v>451</v>
      </c>
      <c r="I205" s="119"/>
      <c r="L205" s="28"/>
      <c r="M205" s="161"/>
      <c r="T205" s="52"/>
      <c r="AT205" s="13" t="s">
        <v>280</v>
      </c>
      <c r="AU205" s="13" t="s">
        <v>82</v>
      </c>
    </row>
    <row r="206" spans="2:65" s="1" customFormat="1" ht="16.5" customHeight="1">
      <c r="B206" s="28"/>
      <c r="C206" s="146" t="s">
        <v>419</v>
      </c>
      <c r="D206" s="146" t="s">
        <v>274</v>
      </c>
      <c r="E206" s="147" t="s">
        <v>453</v>
      </c>
      <c r="F206" s="148" t="s">
        <v>454</v>
      </c>
      <c r="G206" s="149" t="s">
        <v>412</v>
      </c>
      <c r="H206" s="150">
        <v>22</v>
      </c>
      <c r="I206" s="151"/>
      <c r="J206" s="152">
        <f>ROUND(I206*H206,2)</f>
        <v>0</v>
      </c>
      <c r="K206" s="153"/>
      <c r="L206" s="28"/>
      <c r="M206" s="154" t="s">
        <v>1</v>
      </c>
      <c r="N206" s="115" t="s">
        <v>38</v>
      </c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AR206" s="157" t="s">
        <v>348</v>
      </c>
      <c r="AT206" s="157" t="s">
        <v>274</v>
      </c>
      <c r="AU206" s="157" t="s">
        <v>82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1640</v>
      </c>
    </row>
    <row r="207" spans="2:65" s="1" customFormat="1" ht="19.2">
      <c r="B207" s="28"/>
      <c r="D207" s="159" t="s">
        <v>280</v>
      </c>
      <c r="F207" s="160" t="s">
        <v>456</v>
      </c>
      <c r="I207" s="119"/>
      <c r="L207" s="28"/>
      <c r="M207" s="161"/>
      <c r="T207" s="52"/>
      <c r="AT207" s="13" t="s">
        <v>280</v>
      </c>
      <c r="AU207" s="13" t="s">
        <v>82</v>
      </c>
    </row>
    <row r="208" spans="2:65" s="1" customFormat="1" ht="16.5" customHeight="1">
      <c r="B208" s="28"/>
      <c r="C208" s="162" t="s">
        <v>423</v>
      </c>
      <c r="D208" s="162" t="s">
        <v>335</v>
      </c>
      <c r="E208" s="163" t="s">
        <v>458</v>
      </c>
      <c r="F208" s="164" t="s">
        <v>459</v>
      </c>
      <c r="G208" s="165" t="s">
        <v>412</v>
      </c>
      <c r="H208" s="166">
        <v>22.44</v>
      </c>
      <c r="I208" s="167"/>
      <c r="J208" s="168">
        <f>ROUND(I208*H208,2)</f>
        <v>0</v>
      </c>
      <c r="K208" s="169"/>
      <c r="L208" s="170"/>
      <c r="M208" s="171" t="s">
        <v>1</v>
      </c>
      <c r="N208" s="172" t="s">
        <v>38</v>
      </c>
      <c r="P208" s="155">
        <f>O208*H208</f>
        <v>0</v>
      </c>
      <c r="Q208" s="155">
        <v>5.0000000000000002E-5</v>
      </c>
      <c r="R208" s="155">
        <f>Q208*H208</f>
        <v>1.1220000000000002E-3</v>
      </c>
      <c r="S208" s="155">
        <v>0</v>
      </c>
      <c r="T208" s="156">
        <f>S208*H208</f>
        <v>0</v>
      </c>
      <c r="AR208" s="157" t="s">
        <v>373</v>
      </c>
      <c r="AT208" s="157" t="s">
        <v>335</v>
      </c>
      <c r="AU208" s="157" t="s">
        <v>82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1641</v>
      </c>
    </row>
    <row r="209" spans="2:65" s="1" customFormat="1" ht="10.199999999999999">
      <c r="B209" s="28"/>
      <c r="D209" s="159" t="s">
        <v>280</v>
      </c>
      <c r="F209" s="160" t="s">
        <v>459</v>
      </c>
      <c r="I209" s="119"/>
      <c r="L209" s="28"/>
      <c r="M209" s="161"/>
      <c r="T209" s="52"/>
      <c r="AT209" s="13" t="s">
        <v>280</v>
      </c>
      <c r="AU209" s="13" t="s">
        <v>82</v>
      </c>
    </row>
    <row r="210" spans="2:65" s="1" customFormat="1" ht="24.15" customHeight="1">
      <c r="B210" s="28"/>
      <c r="C210" s="146" t="s">
        <v>428</v>
      </c>
      <c r="D210" s="146" t="s">
        <v>274</v>
      </c>
      <c r="E210" s="147" t="s">
        <v>462</v>
      </c>
      <c r="F210" s="148" t="s">
        <v>463</v>
      </c>
      <c r="G210" s="149" t="s">
        <v>277</v>
      </c>
      <c r="H210" s="150">
        <v>16</v>
      </c>
      <c r="I210" s="151"/>
      <c r="J210" s="152">
        <f>ROUND(I210*H210,2)</f>
        <v>0</v>
      </c>
      <c r="K210" s="153"/>
      <c r="L210" s="28"/>
      <c r="M210" s="154" t="s">
        <v>1</v>
      </c>
      <c r="N210" s="115" t="s">
        <v>38</v>
      </c>
      <c r="P210" s="155">
        <f>O210*H210</f>
        <v>0</v>
      </c>
      <c r="Q210" s="155">
        <v>2.0000000000000001E-4</v>
      </c>
      <c r="R210" s="155">
        <f>Q210*H210</f>
        <v>3.2000000000000002E-3</v>
      </c>
      <c r="S210" s="155">
        <v>0</v>
      </c>
      <c r="T210" s="156">
        <f>S210*H210</f>
        <v>0</v>
      </c>
      <c r="AR210" s="157" t="s">
        <v>348</v>
      </c>
      <c r="AT210" s="157" t="s">
        <v>274</v>
      </c>
      <c r="AU210" s="157" t="s">
        <v>82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464</v>
      </c>
    </row>
    <row r="211" spans="2:65" s="1" customFormat="1" ht="19.2">
      <c r="B211" s="28"/>
      <c r="D211" s="159" t="s">
        <v>280</v>
      </c>
      <c r="F211" s="160" t="s">
        <v>465</v>
      </c>
      <c r="I211" s="119"/>
      <c r="L211" s="28"/>
      <c r="M211" s="161"/>
      <c r="T211" s="52"/>
      <c r="AT211" s="13" t="s">
        <v>280</v>
      </c>
      <c r="AU211" s="13" t="s">
        <v>82</v>
      </c>
    </row>
    <row r="212" spans="2:65" s="1" customFormat="1" ht="37.799999999999997" customHeight="1">
      <c r="B212" s="28"/>
      <c r="C212" s="146" t="s">
        <v>432</v>
      </c>
      <c r="D212" s="146" t="s">
        <v>274</v>
      </c>
      <c r="E212" s="147" t="s">
        <v>467</v>
      </c>
      <c r="F212" s="148" t="s">
        <v>468</v>
      </c>
      <c r="G212" s="149" t="s">
        <v>277</v>
      </c>
      <c r="H212" s="150">
        <v>16</v>
      </c>
      <c r="I212" s="151"/>
      <c r="J212" s="152">
        <f>ROUND(I212*H212,2)</f>
        <v>0</v>
      </c>
      <c r="K212" s="153"/>
      <c r="L212" s="28"/>
      <c r="M212" s="154" t="s">
        <v>1</v>
      </c>
      <c r="N212" s="115" t="s">
        <v>38</v>
      </c>
      <c r="P212" s="155">
        <f>O212*H212</f>
        <v>0</v>
      </c>
      <c r="Q212" s="155">
        <v>1.4999999999999999E-2</v>
      </c>
      <c r="R212" s="155">
        <f>Q212*H212</f>
        <v>0.24</v>
      </c>
      <c r="S212" s="155">
        <v>0</v>
      </c>
      <c r="T212" s="156">
        <f>S212*H212</f>
        <v>0</v>
      </c>
      <c r="AR212" s="157" t="s">
        <v>348</v>
      </c>
      <c r="AT212" s="157" t="s">
        <v>274</v>
      </c>
      <c r="AU212" s="157" t="s">
        <v>82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469</v>
      </c>
    </row>
    <row r="213" spans="2:65" s="1" customFormat="1" ht="28.8">
      <c r="B213" s="28"/>
      <c r="D213" s="159" t="s">
        <v>280</v>
      </c>
      <c r="F213" s="160" t="s">
        <v>470</v>
      </c>
      <c r="I213" s="119"/>
      <c r="L213" s="28"/>
      <c r="M213" s="161"/>
      <c r="T213" s="52"/>
      <c r="AT213" s="13" t="s">
        <v>280</v>
      </c>
      <c r="AU213" s="13" t="s">
        <v>82</v>
      </c>
    </row>
    <row r="214" spans="2:65" s="1" customFormat="1" ht="21.75" customHeight="1">
      <c r="B214" s="28"/>
      <c r="C214" s="146" t="s">
        <v>373</v>
      </c>
      <c r="D214" s="146" t="s">
        <v>274</v>
      </c>
      <c r="E214" s="147" t="s">
        <v>472</v>
      </c>
      <c r="F214" s="148" t="s">
        <v>473</v>
      </c>
      <c r="G214" s="149" t="s">
        <v>412</v>
      </c>
      <c r="H214" s="150">
        <v>16</v>
      </c>
      <c r="I214" s="151"/>
      <c r="J214" s="152">
        <f>ROUND(I214*H214,2)</f>
        <v>0</v>
      </c>
      <c r="K214" s="153"/>
      <c r="L214" s="28"/>
      <c r="M214" s="154" t="s">
        <v>1</v>
      </c>
      <c r="N214" s="115" t="s">
        <v>38</v>
      </c>
      <c r="P214" s="155">
        <f>O214*H214</f>
        <v>0</v>
      </c>
      <c r="Q214" s="155">
        <v>0</v>
      </c>
      <c r="R214" s="155">
        <f>Q214*H214</f>
        <v>0</v>
      </c>
      <c r="S214" s="155">
        <v>2.9999999999999997E-4</v>
      </c>
      <c r="T214" s="156">
        <f>S214*H214</f>
        <v>4.7999999999999996E-3</v>
      </c>
      <c r="AR214" s="157" t="s">
        <v>348</v>
      </c>
      <c r="AT214" s="157" t="s">
        <v>274</v>
      </c>
      <c r="AU214" s="157" t="s">
        <v>82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474</v>
      </c>
    </row>
    <row r="215" spans="2:65" s="1" customFormat="1" ht="10.199999999999999">
      <c r="B215" s="28"/>
      <c r="D215" s="159" t="s">
        <v>280</v>
      </c>
      <c r="F215" s="160" t="s">
        <v>475</v>
      </c>
      <c r="I215" s="119"/>
      <c r="L215" s="28"/>
      <c r="M215" s="161"/>
      <c r="T215" s="52"/>
      <c r="AT215" s="13" t="s">
        <v>280</v>
      </c>
      <c r="AU215" s="13" t="s">
        <v>82</v>
      </c>
    </row>
    <row r="216" spans="2:65" s="1" customFormat="1" ht="66.75" customHeight="1">
      <c r="B216" s="28"/>
      <c r="C216" s="162" t="s">
        <v>442</v>
      </c>
      <c r="D216" s="162" t="s">
        <v>335</v>
      </c>
      <c r="E216" s="163" t="s">
        <v>477</v>
      </c>
      <c r="F216" s="164" t="s">
        <v>478</v>
      </c>
      <c r="G216" s="165" t="s">
        <v>277</v>
      </c>
      <c r="H216" s="166">
        <v>22</v>
      </c>
      <c r="I216" s="167"/>
      <c r="J216" s="168">
        <f>ROUND(I216*H216,2)</f>
        <v>0</v>
      </c>
      <c r="K216" s="169"/>
      <c r="L216" s="170"/>
      <c r="M216" s="171" t="s">
        <v>1</v>
      </c>
      <c r="N216" s="172" t="s">
        <v>38</v>
      </c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AR216" s="157" t="s">
        <v>306</v>
      </c>
      <c r="AT216" s="157" t="s">
        <v>335</v>
      </c>
      <c r="AU216" s="157" t="s">
        <v>82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306</v>
      </c>
      <c r="BM216" s="157" t="s">
        <v>479</v>
      </c>
    </row>
    <row r="217" spans="2:65" s="1" customFormat="1" ht="48">
      <c r="B217" s="28"/>
      <c r="D217" s="159" t="s">
        <v>280</v>
      </c>
      <c r="F217" s="160" t="s">
        <v>478</v>
      </c>
      <c r="I217" s="119"/>
      <c r="L217" s="28"/>
      <c r="M217" s="161"/>
      <c r="T217" s="52"/>
      <c r="AT217" s="13" t="s">
        <v>280</v>
      </c>
      <c r="AU217" s="13" t="s">
        <v>82</v>
      </c>
    </row>
    <row r="218" spans="2:65" s="1" customFormat="1" ht="24.15" customHeight="1">
      <c r="B218" s="28"/>
      <c r="C218" s="146" t="s">
        <v>447</v>
      </c>
      <c r="D218" s="146" t="s">
        <v>274</v>
      </c>
      <c r="E218" s="147" t="s">
        <v>481</v>
      </c>
      <c r="F218" s="148" t="s">
        <v>482</v>
      </c>
      <c r="G218" s="149" t="s">
        <v>277</v>
      </c>
      <c r="H218" s="150">
        <v>16</v>
      </c>
      <c r="I218" s="151"/>
      <c r="J218" s="152">
        <f>ROUND(I218*H218,2)</f>
        <v>0</v>
      </c>
      <c r="K218" s="153"/>
      <c r="L218" s="28"/>
      <c r="M218" s="154" t="s">
        <v>1</v>
      </c>
      <c r="N218" s="115" t="s">
        <v>38</v>
      </c>
      <c r="P218" s="155">
        <f>O218*H218</f>
        <v>0</v>
      </c>
      <c r="Q218" s="155">
        <v>0</v>
      </c>
      <c r="R218" s="155">
        <f>Q218*H218</f>
        <v>0</v>
      </c>
      <c r="S218" s="155">
        <v>2.5000000000000001E-3</v>
      </c>
      <c r="T218" s="156">
        <f>S218*H218</f>
        <v>0.04</v>
      </c>
      <c r="AR218" s="157" t="s">
        <v>348</v>
      </c>
      <c r="AT218" s="157" t="s">
        <v>274</v>
      </c>
      <c r="AU218" s="157" t="s">
        <v>82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483</v>
      </c>
    </row>
    <row r="219" spans="2:65" s="1" customFormat="1" ht="19.2">
      <c r="B219" s="28"/>
      <c r="D219" s="159" t="s">
        <v>280</v>
      </c>
      <c r="F219" s="160" t="s">
        <v>484</v>
      </c>
      <c r="I219" s="119"/>
      <c r="L219" s="28"/>
      <c r="M219" s="161"/>
      <c r="T219" s="52"/>
      <c r="AT219" s="13" t="s">
        <v>280</v>
      </c>
      <c r="AU219" s="13" t="s">
        <v>82</v>
      </c>
    </row>
    <row r="220" spans="2:65" s="1" customFormat="1" ht="16.5" customHeight="1">
      <c r="B220" s="28"/>
      <c r="C220" s="146" t="s">
        <v>452</v>
      </c>
      <c r="D220" s="146" t="s">
        <v>274</v>
      </c>
      <c r="E220" s="147" t="s">
        <v>486</v>
      </c>
      <c r="F220" s="148" t="s">
        <v>487</v>
      </c>
      <c r="G220" s="149" t="s">
        <v>277</v>
      </c>
      <c r="H220" s="150">
        <v>16</v>
      </c>
      <c r="I220" s="151"/>
      <c r="J220" s="152">
        <f>ROUND(I220*H220,2)</f>
        <v>0</v>
      </c>
      <c r="K220" s="153"/>
      <c r="L220" s="28"/>
      <c r="M220" s="154" t="s">
        <v>1</v>
      </c>
      <c r="N220" s="115" t="s">
        <v>38</v>
      </c>
      <c r="P220" s="155">
        <f>O220*H220</f>
        <v>0</v>
      </c>
      <c r="Q220" s="155">
        <v>2.9999999999999997E-4</v>
      </c>
      <c r="R220" s="155">
        <f>Q220*H220</f>
        <v>4.7999999999999996E-3</v>
      </c>
      <c r="S220" s="155">
        <v>0</v>
      </c>
      <c r="T220" s="156">
        <f>S220*H220</f>
        <v>0</v>
      </c>
      <c r="AR220" s="157" t="s">
        <v>348</v>
      </c>
      <c r="AT220" s="157" t="s">
        <v>274</v>
      </c>
      <c r="AU220" s="157" t="s">
        <v>82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488</v>
      </c>
    </row>
    <row r="221" spans="2:65" s="1" customFormat="1" ht="19.2">
      <c r="B221" s="28"/>
      <c r="D221" s="159" t="s">
        <v>280</v>
      </c>
      <c r="F221" s="160" t="s">
        <v>489</v>
      </c>
      <c r="I221" s="119"/>
      <c r="L221" s="28"/>
      <c r="M221" s="161"/>
      <c r="T221" s="52"/>
      <c r="AT221" s="13" t="s">
        <v>280</v>
      </c>
      <c r="AU221" s="13" t="s">
        <v>82</v>
      </c>
    </row>
    <row r="222" spans="2:65" s="1" customFormat="1" ht="16.5" customHeight="1">
      <c r="B222" s="28"/>
      <c r="C222" s="162" t="s">
        <v>457</v>
      </c>
      <c r="D222" s="162" t="s">
        <v>335</v>
      </c>
      <c r="E222" s="163" t="s">
        <v>491</v>
      </c>
      <c r="F222" s="164" t="s">
        <v>492</v>
      </c>
      <c r="G222" s="165" t="s">
        <v>412</v>
      </c>
      <c r="H222" s="166">
        <v>16.000000000000099</v>
      </c>
      <c r="I222" s="167"/>
      <c r="J222" s="168">
        <f>ROUND(I222*H222,2)</f>
        <v>0</v>
      </c>
      <c r="K222" s="169"/>
      <c r="L222" s="170"/>
      <c r="M222" s="171" t="s">
        <v>1</v>
      </c>
      <c r="N222" s="172" t="s">
        <v>38</v>
      </c>
      <c r="P222" s="155">
        <f>O222*H222</f>
        <v>0</v>
      </c>
      <c r="Q222" s="155">
        <v>2.2000000000000001E-4</v>
      </c>
      <c r="R222" s="155">
        <f>Q222*H222</f>
        <v>3.5200000000000218E-3</v>
      </c>
      <c r="S222" s="155">
        <v>0</v>
      </c>
      <c r="T222" s="156">
        <f>S222*H222</f>
        <v>0</v>
      </c>
      <c r="AR222" s="157" t="s">
        <v>373</v>
      </c>
      <c r="AT222" s="157" t="s">
        <v>335</v>
      </c>
      <c r="AU222" s="157" t="s">
        <v>82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493</v>
      </c>
    </row>
    <row r="223" spans="2:65" s="1" customFormat="1" ht="10.199999999999999">
      <c r="B223" s="28"/>
      <c r="D223" s="159" t="s">
        <v>280</v>
      </c>
      <c r="F223" s="160" t="s">
        <v>492</v>
      </c>
      <c r="I223" s="119"/>
      <c r="L223" s="28"/>
      <c r="M223" s="161"/>
      <c r="T223" s="52"/>
      <c r="AT223" s="13" t="s">
        <v>280</v>
      </c>
      <c r="AU223" s="13" t="s">
        <v>82</v>
      </c>
    </row>
    <row r="224" spans="2:65" s="1" customFormat="1" ht="24.15" customHeight="1">
      <c r="B224" s="28"/>
      <c r="C224" s="146" t="s">
        <v>461</v>
      </c>
      <c r="D224" s="146" t="s">
        <v>274</v>
      </c>
      <c r="E224" s="147" t="s">
        <v>495</v>
      </c>
      <c r="F224" s="148" t="s">
        <v>496</v>
      </c>
      <c r="G224" s="149" t="s">
        <v>412</v>
      </c>
      <c r="H224" s="150">
        <v>8</v>
      </c>
      <c r="I224" s="151"/>
      <c r="J224" s="152">
        <f>ROUND(I224*H224,2)</f>
        <v>0</v>
      </c>
      <c r="K224" s="153"/>
      <c r="L224" s="28"/>
      <c r="M224" s="154" t="s">
        <v>1</v>
      </c>
      <c r="N224" s="115" t="s">
        <v>38</v>
      </c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AR224" s="157" t="s">
        <v>348</v>
      </c>
      <c r="AT224" s="157" t="s">
        <v>274</v>
      </c>
      <c r="AU224" s="157" t="s">
        <v>82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497</v>
      </c>
    </row>
    <row r="225" spans="2:65" s="1" customFormat="1" ht="10.199999999999999">
      <c r="B225" s="28"/>
      <c r="D225" s="159" t="s">
        <v>280</v>
      </c>
      <c r="F225" s="160" t="s">
        <v>498</v>
      </c>
      <c r="I225" s="119"/>
      <c r="L225" s="28"/>
      <c r="M225" s="161"/>
      <c r="T225" s="52"/>
      <c r="AT225" s="13" t="s">
        <v>280</v>
      </c>
      <c r="AU225" s="13" t="s">
        <v>82</v>
      </c>
    </row>
    <row r="226" spans="2:65" s="1" customFormat="1" ht="16.5" customHeight="1">
      <c r="B226" s="28"/>
      <c r="C226" s="146" t="s">
        <v>466</v>
      </c>
      <c r="D226" s="146" t="s">
        <v>274</v>
      </c>
      <c r="E226" s="147" t="s">
        <v>500</v>
      </c>
      <c r="F226" s="148" t="s">
        <v>501</v>
      </c>
      <c r="G226" s="149" t="s">
        <v>412</v>
      </c>
      <c r="H226" s="150">
        <v>16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1.0000000000000001E-5</v>
      </c>
      <c r="R226" s="155">
        <f>Q226*H226</f>
        <v>1.6000000000000001E-4</v>
      </c>
      <c r="S226" s="155">
        <v>0</v>
      </c>
      <c r="T226" s="156">
        <f>S226*H226</f>
        <v>0</v>
      </c>
      <c r="AR226" s="157" t="s">
        <v>348</v>
      </c>
      <c r="AT226" s="157" t="s">
        <v>274</v>
      </c>
      <c r="AU226" s="157" t="s">
        <v>82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502</v>
      </c>
    </row>
    <row r="227" spans="2:65" s="1" customFormat="1" ht="10.199999999999999">
      <c r="B227" s="28"/>
      <c r="D227" s="159" t="s">
        <v>280</v>
      </c>
      <c r="F227" s="160" t="s">
        <v>503</v>
      </c>
      <c r="I227" s="119"/>
      <c r="L227" s="28"/>
      <c r="M227" s="161"/>
      <c r="T227" s="52"/>
      <c r="AT227" s="13" t="s">
        <v>280</v>
      </c>
      <c r="AU227" s="13" t="s">
        <v>82</v>
      </c>
    </row>
    <row r="228" spans="2:65" s="1" customFormat="1" ht="24.15" customHeight="1">
      <c r="B228" s="28"/>
      <c r="C228" s="146" t="s">
        <v>471</v>
      </c>
      <c r="D228" s="146" t="s">
        <v>274</v>
      </c>
      <c r="E228" s="147" t="s">
        <v>505</v>
      </c>
      <c r="F228" s="148" t="s">
        <v>506</v>
      </c>
      <c r="G228" s="149" t="s">
        <v>277</v>
      </c>
      <c r="H228" s="150">
        <v>16</v>
      </c>
      <c r="I228" s="151"/>
      <c r="J228" s="152">
        <f>ROUND(I228*H228,2)</f>
        <v>0</v>
      </c>
      <c r="K228" s="153"/>
      <c r="L228" s="28"/>
      <c r="M228" s="154" t="s">
        <v>1</v>
      </c>
      <c r="N228" s="115" t="s">
        <v>38</v>
      </c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AR228" s="157" t="s">
        <v>348</v>
      </c>
      <c r="AT228" s="157" t="s">
        <v>274</v>
      </c>
      <c r="AU228" s="157" t="s">
        <v>82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507</v>
      </c>
    </row>
    <row r="229" spans="2:65" s="1" customFormat="1" ht="19.2">
      <c r="B229" s="28"/>
      <c r="D229" s="159" t="s">
        <v>280</v>
      </c>
      <c r="F229" s="160" t="s">
        <v>508</v>
      </c>
      <c r="I229" s="119"/>
      <c r="L229" s="28"/>
      <c r="M229" s="161"/>
      <c r="T229" s="52"/>
      <c r="AT229" s="13" t="s">
        <v>280</v>
      </c>
      <c r="AU229" s="13" t="s">
        <v>82</v>
      </c>
    </row>
    <row r="230" spans="2:65" s="11" customFormat="1" ht="22.8" customHeight="1">
      <c r="B230" s="134"/>
      <c r="D230" s="135" t="s">
        <v>72</v>
      </c>
      <c r="E230" s="144" t="s">
        <v>509</v>
      </c>
      <c r="F230" s="144" t="s">
        <v>510</v>
      </c>
      <c r="I230" s="137"/>
      <c r="J230" s="145">
        <f>BK230</f>
        <v>0</v>
      </c>
      <c r="L230" s="134"/>
      <c r="M230" s="139"/>
      <c r="P230" s="140">
        <f>SUM(P231:P234)</f>
        <v>0</v>
      </c>
      <c r="R230" s="140">
        <f>SUM(R231:R234)</f>
        <v>0</v>
      </c>
      <c r="T230" s="141">
        <f>SUM(T231:T234)</f>
        <v>2.0375000000000001</v>
      </c>
      <c r="AR230" s="135" t="s">
        <v>82</v>
      </c>
      <c r="AT230" s="142" t="s">
        <v>72</v>
      </c>
      <c r="AU230" s="142" t="s">
        <v>80</v>
      </c>
      <c r="AY230" s="135" t="s">
        <v>271</v>
      </c>
      <c r="BK230" s="143">
        <f>SUM(BK231:BK234)</f>
        <v>0</v>
      </c>
    </row>
    <row r="231" spans="2:65" s="1" customFormat="1" ht="24.15" customHeight="1">
      <c r="B231" s="28"/>
      <c r="C231" s="146" t="s">
        <v>476</v>
      </c>
      <c r="D231" s="146" t="s">
        <v>274</v>
      </c>
      <c r="E231" s="147" t="s">
        <v>517</v>
      </c>
      <c r="F231" s="148" t="s">
        <v>518</v>
      </c>
      <c r="G231" s="149" t="s">
        <v>277</v>
      </c>
      <c r="H231" s="150">
        <v>25</v>
      </c>
      <c r="I231" s="151"/>
      <c r="J231" s="152">
        <f>ROUND(I231*H231,2)</f>
        <v>0</v>
      </c>
      <c r="K231" s="153"/>
      <c r="L231" s="28"/>
      <c r="M231" s="154" t="s">
        <v>1</v>
      </c>
      <c r="N231" s="115" t="s">
        <v>38</v>
      </c>
      <c r="P231" s="155">
        <f>O231*H231</f>
        <v>0</v>
      </c>
      <c r="Q231" s="155">
        <v>0</v>
      </c>
      <c r="R231" s="155">
        <f>Q231*H231</f>
        <v>0</v>
      </c>
      <c r="S231" s="155">
        <v>8.1500000000000003E-2</v>
      </c>
      <c r="T231" s="156">
        <f>S231*H231</f>
        <v>2.0375000000000001</v>
      </c>
      <c r="AR231" s="157" t="s">
        <v>348</v>
      </c>
      <c r="AT231" s="157" t="s">
        <v>274</v>
      </c>
      <c r="AU231" s="157" t="s">
        <v>82</v>
      </c>
      <c r="AY231" s="13" t="s">
        <v>271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3" t="s">
        <v>80</v>
      </c>
      <c r="BK231" s="158">
        <f>ROUND(I231*H231,2)</f>
        <v>0</v>
      </c>
      <c r="BL231" s="13" t="s">
        <v>348</v>
      </c>
      <c r="BM231" s="157" t="s">
        <v>519</v>
      </c>
    </row>
    <row r="232" spans="2:65" s="1" customFormat="1" ht="10.199999999999999">
      <c r="B232" s="28"/>
      <c r="D232" s="159" t="s">
        <v>280</v>
      </c>
      <c r="F232" s="160" t="s">
        <v>520</v>
      </c>
      <c r="I232" s="119"/>
      <c r="L232" s="28"/>
      <c r="M232" s="161"/>
      <c r="T232" s="52"/>
      <c r="AT232" s="13" t="s">
        <v>280</v>
      </c>
      <c r="AU232" s="13" t="s">
        <v>82</v>
      </c>
    </row>
    <row r="233" spans="2:65" s="1" customFormat="1" ht="16.5" customHeight="1">
      <c r="B233" s="28"/>
      <c r="C233" s="146" t="s">
        <v>480</v>
      </c>
      <c r="D233" s="146" t="s">
        <v>274</v>
      </c>
      <c r="E233" s="147" t="s">
        <v>536</v>
      </c>
      <c r="F233" s="148" t="s">
        <v>537</v>
      </c>
      <c r="G233" s="149" t="s">
        <v>277</v>
      </c>
      <c r="H233" s="150">
        <v>25</v>
      </c>
      <c r="I233" s="151"/>
      <c r="J233" s="152">
        <f>ROUND(I233*H233,2)</f>
        <v>0</v>
      </c>
      <c r="K233" s="153"/>
      <c r="L233" s="28"/>
      <c r="M233" s="154" t="s">
        <v>1</v>
      </c>
      <c r="N233" s="115" t="s">
        <v>38</v>
      </c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AR233" s="157" t="s">
        <v>306</v>
      </c>
      <c r="AT233" s="157" t="s">
        <v>274</v>
      </c>
      <c r="AU233" s="157" t="s">
        <v>82</v>
      </c>
      <c r="AY233" s="13" t="s">
        <v>271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3" t="s">
        <v>80</v>
      </c>
      <c r="BK233" s="158">
        <f>ROUND(I233*H233,2)</f>
        <v>0</v>
      </c>
      <c r="BL233" s="13" t="s">
        <v>306</v>
      </c>
      <c r="BM233" s="157" t="s">
        <v>538</v>
      </c>
    </row>
    <row r="234" spans="2:65" s="1" customFormat="1" ht="10.199999999999999">
      <c r="B234" s="28"/>
      <c r="D234" s="159" t="s">
        <v>280</v>
      </c>
      <c r="F234" s="160" t="s">
        <v>537</v>
      </c>
      <c r="I234" s="119"/>
      <c r="L234" s="28"/>
      <c r="M234" s="161"/>
      <c r="T234" s="52"/>
      <c r="AT234" s="13" t="s">
        <v>280</v>
      </c>
      <c r="AU234" s="13" t="s">
        <v>82</v>
      </c>
    </row>
    <row r="235" spans="2:65" s="11" customFormat="1" ht="22.8" customHeight="1">
      <c r="B235" s="134"/>
      <c r="D235" s="135" t="s">
        <v>72</v>
      </c>
      <c r="E235" s="144" t="s">
        <v>539</v>
      </c>
      <c r="F235" s="144" t="s">
        <v>540</v>
      </c>
      <c r="I235" s="137"/>
      <c r="J235" s="145">
        <f>BK235</f>
        <v>0</v>
      </c>
      <c r="L235" s="134"/>
      <c r="M235" s="139"/>
      <c r="P235" s="140">
        <f>SUM(P236:P243)</f>
        <v>0</v>
      </c>
      <c r="R235" s="140">
        <f>SUM(R236:R243)</f>
        <v>2.5200000000000001E-3</v>
      </c>
      <c r="T235" s="141">
        <f>SUM(T236:T243)</f>
        <v>0</v>
      </c>
      <c r="AR235" s="135" t="s">
        <v>82</v>
      </c>
      <c r="AT235" s="142" t="s">
        <v>72</v>
      </c>
      <c r="AU235" s="142" t="s">
        <v>80</v>
      </c>
      <c r="AY235" s="135" t="s">
        <v>271</v>
      </c>
      <c r="BK235" s="143">
        <f>SUM(BK236:BK243)</f>
        <v>0</v>
      </c>
    </row>
    <row r="236" spans="2:65" s="1" customFormat="1" ht="24.15" customHeight="1">
      <c r="B236" s="28"/>
      <c r="C236" s="146" t="s">
        <v>485</v>
      </c>
      <c r="D236" s="146" t="s">
        <v>274</v>
      </c>
      <c r="E236" s="147" t="s">
        <v>552</v>
      </c>
      <c r="F236" s="148" t="s">
        <v>553</v>
      </c>
      <c r="G236" s="149" t="s">
        <v>412</v>
      </c>
      <c r="H236" s="150">
        <v>21</v>
      </c>
      <c r="I236" s="151"/>
      <c r="J236" s="152">
        <f>ROUND(I236*H236,2)</f>
        <v>0</v>
      </c>
      <c r="K236" s="153"/>
      <c r="L236" s="28"/>
      <c r="M236" s="154" t="s">
        <v>1</v>
      </c>
      <c r="N236" s="115" t="s">
        <v>38</v>
      </c>
      <c r="P236" s="155">
        <f>O236*H236</f>
        <v>0</v>
      </c>
      <c r="Q236" s="155">
        <v>2.0000000000000002E-5</v>
      </c>
      <c r="R236" s="155">
        <f>Q236*H236</f>
        <v>4.2000000000000002E-4</v>
      </c>
      <c r="S236" s="155">
        <v>0</v>
      </c>
      <c r="T236" s="156">
        <f>S236*H236</f>
        <v>0</v>
      </c>
      <c r="AR236" s="157" t="s">
        <v>348</v>
      </c>
      <c r="AT236" s="157" t="s">
        <v>274</v>
      </c>
      <c r="AU236" s="157" t="s">
        <v>82</v>
      </c>
      <c r="AY236" s="13" t="s">
        <v>271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3" t="s">
        <v>80</v>
      </c>
      <c r="BK236" s="158">
        <f>ROUND(I236*H236,2)</f>
        <v>0</v>
      </c>
      <c r="BL236" s="13" t="s">
        <v>348</v>
      </c>
      <c r="BM236" s="157" t="s">
        <v>554</v>
      </c>
    </row>
    <row r="237" spans="2:65" s="1" customFormat="1" ht="28.8">
      <c r="B237" s="28"/>
      <c r="D237" s="159" t="s">
        <v>280</v>
      </c>
      <c r="F237" s="160" t="s">
        <v>555</v>
      </c>
      <c r="I237" s="119"/>
      <c r="L237" s="28"/>
      <c r="M237" s="161"/>
      <c r="T237" s="52"/>
      <c r="AT237" s="13" t="s">
        <v>280</v>
      </c>
      <c r="AU237" s="13" t="s">
        <v>82</v>
      </c>
    </row>
    <row r="238" spans="2:65" s="1" customFormat="1" ht="24.15" customHeight="1">
      <c r="B238" s="28"/>
      <c r="C238" s="146" t="s">
        <v>490</v>
      </c>
      <c r="D238" s="146" t="s">
        <v>274</v>
      </c>
      <c r="E238" s="147" t="s">
        <v>567</v>
      </c>
      <c r="F238" s="148" t="s">
        <v>568</v>
      </c>
      <c r="G238" s="149" t="s">
        <v>412</v>
      </c>
      <c r="H238" s="150">
        <v>21</v>
      </c>
      <c r="I238" s="151"/>
      <c r="J238" s="152">
        <f>ROUND(I238*H238,2)</f>
        <v>0</v>
      </c>
      <c r="K238" s="153"/>
      <c r="L238" s="28"/>
      <c r="M238" s="154" t="s">
        <v>1</v>
      </c>
      <c r="N238" s="115" t="s">
        <v>38</v>
      </c>
      <c r="P238" s="155">
        <f>O238*H238</f>
        <v>0</v>
      </c>
      <c r="Q238" s="155">
        <v>4.0000000000000003E-5</v>
      </c>
      <c r="R238" s="155">
        <f>Q238*H238</f>
        <v>8.4000000000000003E-4</v>
      </c>
      <c r="S238" s="155">
        <v>0</v>
      </c>
      <c r="T238" s="156">
        <f>S238*H238</f>
        <v>0</v>
      </c>
      <c r="AR238" s="157" t="s">
        <v>348</v>
      </c>
      <c r="AT238" s="157" t="s">
        <v>274</v>
      </c>
      <c r="AU238" s="157" t="s">
        <v>82</v>
      </c>
      <c r="AY238" s="13" t="s">
        <v>271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3" t="s">
        <v>80</v>
      </c>
      <c r="BK238" s="158">
        <f>ROUND(I238*H238,2)</f>
        <v>0</v>
      </c>
      <c r="BL238" s="13" t="s">
        <v>348</v>
      </c>
      <c r="BM238" s="157" t="s">
        <v>569</v>
      </c>
    </row>
    <row r="239" spans="2:65" s="1" customFormat="1" ht="19.2">
      <c r="B239" s="28"/>
      <c r="D239" s="159" t="s">
        <v>280</v>
      </c>
      <c r="F239" s="160" t="s">
        <v>570</v>
      </c>
      <c r="I239" s="119"/>
      <c r="L239" s="28"/>
      <c r="M239" s="161"/>
      <c r="T239" s="52"/>
      <c r="AT239" s="13" t="s">
        <v>280</v>
      </c>
      <c r="AU239" s="13" t="s">
        <v>82</v>
      </c>
    </row>
    <row r="240" spans="2:65" s="1" customFormat="1" ht="21.75" customHeight="1">
      <c r="B240" s="28"/>
      <c r="C240" s="146" t="s">
        <v>494</v>
      </c>
      <c r="D240" s="146" t="s">
        <v>274</v>
      </c>
      <c r="E240" s="147" t="s">
        <v>572</v>
      </c>
      <c r="F240" s="148" t="s">
        <v>573</v>
      </c>
      <c r="G240" s="149" t="s">
        <v>412</v>
      </c>
      <c r="H240" s="150">
        <v>21</v>
      </c>
      <c r="I240" s="151"/>
      <c r="J240" s="152">
        <f>ROUND(I240*H240,2)</f>
        <v>0</v>
      </c>
      <c r="K240" s="153"/>
      <c r="L240" s="28"/>
      <c r="M240" s="154" t="s">
        <v>1</v>
      </c>
      <c r="N240" s="115" t="s">
        <v>38</v>
      </c>
      <c r="P240" s="155">
        <f>O240*H240</f>
        <v>0</v>
      </c>
      <c r="Q240" s="155">
        <v>6.0000000000000002E-5</v>
      </c>
      <c r="R240" s="155">
        <f>Q240*H240</f>
        <v>1.2600000000000001E-3</v>
      </c>
      <c r="S240" s="155">
        <v>0</v>
      </c>
      <c r="T240" s="156">
        <f>S240*H240</f>
        <v>0</v>
      </c>
      <c r="AR240" s="157" t="s">
        <v>348</v>
      </c>
      <c r="AT240" s="157" t="s">
        <v>274</v>
      </c>
      <c r="AU240" s="157" t="s">
        <v>82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574</v>
      </c>
    </row>
    <row r="241" spans="2:65" s="1" customFormat="1" ht="19.2">
      <c r="B241" s="28"/>
      <c r="D241" s="159" t="s">
        <v>280</v>
      </c>
      <c r="F241" s="160" t="s">
        <v>575</v>
      </c>
      <c r="I241" s="119"/>
      <c r="L241" s="28"/>
      <c r="M241" s="161"/>
      <c r="T241" s="52"/>
      <c r="AT241" s="13" t="s">
        <v>280</v>
      </c>
      <c r="AU241" s="13" t="s">
        <v>82</v>
      </c>
    </row>
    <row r="242" spans="2:65" s="1" customFormat="1" ht="16.5" customHeight="1">
      <c r="B242" s="28"/>
      <c r="C242" s="146" t="s">
        <v>499</v>
      </c>
      <c r="D242" s="146" t="s">
        <v>274</v>
      </c>
      <c r="E242" s="147" t="s">
        <v>577</v>
      </c>
      <c r="F242" s="148" t="s">
        <v>578</v>
      </c>
      <c r="G242" s="149" t="s">
        <v>338</v>
      </c>
      <c r="H242" s="150">
        <v>1</v>
      </c>
      <c r="I242" s="151"/>
      <c r="J242" s="152">
        <f>ROUND(I242*H242,2)</f>
        <v>0</v>
      </c>
      <c r="K242" s="153"/>
      <c r="L242" s="28"/>
      <c r="M242" s="154" t="s">
        <v>1</v>
      </c>
      <c r="N242" s="115" t="s">
        <v>38</v>
      </c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AR242" s="157" t="s">
        <v>306</v>
      </c>
      <c r="AT242" s="157" t="s">
        <v>274</v>
      </c>
      <c r="AU242" s="157" t="s">
        <v>82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306</v>
      </c>
      <c r="BM242" s="157" t="s">
        <v>1642</v>
      </c>
    </row>
    <row r="243" spans="2:65" s="1" customFormat="1" ht="10.199999999999999">
      <c r="B243" s="28"/>
      <c r="D243" s="159" t="s">
        <v>280</v>
      </c>
      <c r="F243" s="160" t="s">
        <v>578</v>
      </c>
      <c r="I243" s="119"/>
      <c r="L243" s="28"/>
      <c r="M243" s="161"/>
      <c r="T243" s="52"/>
      <c r="AT243" s="13" t="s">
        <v>280</v>
      </c>
      <c r="AU243" s="13" t="s">
        <v>82</v>
      </c>
    </row>
    <row r="244" spans="2:65" s="11" customFormat="1" ht="22.8" customHeight="1">
      <c r="B244" s="134"/>
      <c r="D244" s="135" t="s">
        <v>72</v>
      </c>
      <c r="E244" s="144" t="s">
        <v>580</v>
      </c>
      <c r="F244" s="144" t="s">
        <v>581</v>
      </c>
      <c r="I244" s="137"/>
      <c r="J244" s="145">
        <f>BK244</f>
        <v>0</v>
      </c>
      <c r="L244" s="134"/>
      <c r="M244" s="139"/>
      <c r="P244" s="140">
        <f>SUM(P245:P262)</f>
        <v>0</v>
      </c>
      <c r="R244" s="140">
        <f>SUM(R245:R262)</f>
        <v>0.17080000000000001</v>
      </c>
      <c r="T244" s="141">
        <f>SUM(T245:T262)</f>
        <v>3.7819999999999999E-2</v>
      </c>
      <c r="AR244" s="135" t="s">
        <v>82</v>
      </c>
      <c r="AT244" s="142" t="s">
        <v>72</v>
      </c>
      <c r="AU244" s="142" t="s">
        <v>80</v>
      </c>
      <c r="AY244" s="135" t="s">
        <v>271</v>
      </c>
      <c r="BK244" s="143">
        <f>SUM(BK245:BK262)</f>
        <v>0</v>
      </c>
    </row>
    <row r="245" spans="2:65" s="1" customFormat="1" ht="24.15" customHeight="1">
      <c r="B245" s="28"/>
      <c r="C245" s="146" t="s">
        <v>504</v>
      </c>
      <c r="D245" s="146" t="s">
        <v>274</v>
      </c>
      <c r="E245" s="147" t="s">
        <v>582</v>
      </c>
      <c r="F245" s="148" t="s">
        <v>583</v>
      </c>
      <c r="G245" s="149" t="s">
        <v>277</v>
      </c>
      <c r="H245" s="150">
        <v>122</v>
      </c>
      <c r="I245" s="151"/>
      <c r="J245" s="152">
        <f>ROUND(I245*H245,2)</f>
        <v>0</v>
      </c>
      <c r="K245" s="153"/>
      <c r="L245" s="28"/>
      <c r="M245" s="154" t="s">
        <v>1</v>
      </c>
      <c r="N245" s="115" t="s">
        <v>38</v>
      </c>
      <c r="P245" s="155">
        <f>O245*H245</f>
        <v>0</v>
      </c>
      <c r="Q245" s="155">
        <v>0</v>
      </c>
      <c r="R245" s="155">
        <f>Q245*H245</f>
        <v>0</v>
      </c>
      <c r="S245" s="155">
        <v>0</v>
      </c>
      <c r="T245" s="156">
        <f>S245*H245</f>
        <v>0</v>
      </c>
      <c r="AR245" s="157" t="s">
        <v>348</v>
      </c>
      <c r="AT245" s="157" t="s">
        <v>274</v>
      </c>
      <c r="AU245" s="157" t="s">
        <v>82</v>
      </c>
      <c r="AY245" s="13" t="s">
        <v>271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3" t="s">
        <v>80</v>
      </c>
      <c r="BK245" s="158">
        <f>ROUND(I245*H245,2)</f>
        <v>0</v>
      </c>
      <c r="BL245" s="13" t="s">
        <v>348</v>
      </c>
      <c r="BM245" s="157" t="s">
        <v>584</v>
      </c>
    </row>
    <row r="246" spans="2:65" s="1" customFormat="1" ht="10.199999999999999">
      <c r="B246" s="28"/>
      <c r="D246" s="159" t="s">
        <v>280</v>
      </c>
      <c r="F246" s="160" t="s">
        <v>585</v>
      </c>
      <c r="I246" s="119"/>
      <c r="L246" s="28"/>
      <c r="M246" s="161"/>
      <c r="T246" s="52"/>
      <c r="AT246" s="13" t="s">
        <v>280</v>
      </c>
      <c r="AU246" s="13" t="s">
        <v>82</v>
      </c>
    </row>
    <row r="247" spans="2:65" s="1" customFormat="1" ht="16.5" customHeight="1">
      <c r="B247" s="28"/>
      <c r="C247" s="146" t="s">
        <v>511</v>
      </c>
      <c r="D247" s="146" t="s">
        <v>274</v>
      </c>
      <c r="E247" s="147" t="s">
        <v>587</v>
      </c>
      <c r="F247" s="148" t="s">
        <v>588</v>
      </c>
      <c r="G247" s="149" t="s">
        <v>277</v>
      </c>
      <c r="H247" s="150">
        <v>122</v>
      </c>
      <c r="I247" s="151"/>
      <c r="J247" s="152">
        <f>ROUND(I247*H247,2)</f>
        <v>0</v>
      </c>
      <c r="K247" s="153"/>
      <c r="L247" s="28"/>
      <c r="M247" s="154" t="s">
        <v>1</v>
      </c>
      <c r="N247" s="115" t="s">
        <v>38</v>
      </c>
      <c r="P247" s="155">
        <f>O247*H247</f>
        <v>0</v>
      </c>
      <c r="Q247" s="155">
        <v>0</v>
      </c>
      <c r="R247" s="155">
        <f>Q247*H247</f>
        <v>0</v>
      </c>
      <c r="S247" s="155">
        <v>0</v>
      </c>
      <c r="T247" s="156">
        <f>S247*H247</f>
        <v>0</v>
      </c>
      <c r="AR247" s="157" t="s">
        <v>348</v>
      </c>
      <c r="AT247" s="157" t="s">
        <v>274</v>
      </c>
      <c r="AU247" s="157" t="s">
        <v>82</v>
      </c>
      <c r="AY247" s="13" t="s">
        <v>271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3" t="s">
        <v>80</v>
      </c>
      <c r="BK247" s="158">
        <f>ROUND(I247*H247,2)</f>
        <v>0</v>
      </c>
      <c r="BL247" s="13" t="s">
        <v>348</v>
      </c>
      <c r="BM247" s="157" t="s">
        <v>589</v>
      </c>
    </row>
    <row r="248" spans="2:65" s="1" customFormat="1" ht="10.199999999999999">
      <c r="B248" s="28"/>
      <c r="D248" s="159" t="s">
        <v>280</v>
      </c>
      <c r="F248" s="160" t="s">
        <v>590</v>
      </c>
      <c r="I248" s="119"/>
      <c r="L248" s="28"/>
      <c r="M248" s="161"/>
      <c r="T248" s="52"/>
      <c r="AT248" s="13" t="s">
        <v>280</v>
      </c>
      <c r="AU248" s="13" t="s">
        <v>82</v>
      </c>
    </row>
    <row r="249" spans="2:65" s="1" customFormat="1" ht="16.5" customHeight="1">
      <c r="B249" s="28"/>
      <c r="C249" s="146" t="s">
        <v>516</v>
      </c>
      <c r="D249" s="146" t="s">
        <v>274</v>
      </c>
      <c r="E249" s="147" t="s">
        <v>592</v>
      </c>
      <c r="F249" s="148" t="s">
        <v>593</v>
      </c>
      <c r="G249" s="149" t="s">
        <v>277</v>
      </c>
      <c r="H249" s="150">
        <v>122</v>
      </c>
      <c r="I249" s="151"/>
      <c r="J249" s="152">
        <f>ROUND(I249*H249,2)</f>
        <v>0</v>
      </c>
      <c r="K249" s="153"/>
      <c r="L249" s="28"/>
      <c r="M249" s="154" t="s">
        <v>1</v>
      </c>
      <c r="N249" s="115" t="s">
        <v>38</v>
      </c>
      <c r="P249" s="155">
        <f>O249*H249</f>
        <v>0</v>
      </c>
      <c r="Q249" s="155">
        <v>1E-3</v>
      </c>
      <c r="R249" s="155">
        <f>Q249*H249</f>
        <v>0.122</v>
      </c>
      <c r="S249" s="155">
        <v>3.1E-4</v>
      </c>
      <c r="T249" s="156">
        <f>S249*H249</f>
        <v>3.7819999999999999E-2</v>
      </c>
      <c r="AR249" s="157" t="s">
        <v>348</v>
      </c>
      <c r="AT249" s="157" t="s">
        <v>274</v>
      </c>
      <c r="AU249" s="157" t="s">
        <v>82</v>
      </c>
      <c r="AY249" s="13" t="s">
        <v>271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3" t="s">
        <v>80</v>
      </c>
      <c r="BK249" s="158">
        <f>ROUND(I249*H249,2)</f>
        <v>0</v>
      </c>
      <c r="BL249" s="13" t="s">
        <v>348</v>
      </c>
      <c r="BM249" s="157" t="s">
        <v>594</v>
      </c>
    </row>
    <row r="250" spans="2:65" s="1" customFormat="1" ht="10.199999999999999">
      <c r="B250" s="28"/>
      <c r="D250" s="159" t="s">
        <v>280</v>
      </c>
      <c r="F250" s="160" t="s">
        <v>595</v>
      </c>
      <c r="I250" s="119"/>
      <c r="L250" s="28"/>
      <c r="M250" s="161"/>
      <c r="T250" s="52"/>
      <c r="AT250" s="13" t="s">
        <v>280</v>
      </c>
      <c r="AU250" s="13" t="s">
        <v>82</v>
      </c>
    </row>
    <row r="251" spans="2:65" s="1" customFormat="1" ht="24.15" customHeight="1">
      <c r="B251" s="28"/>
      <c r="C251" s="146" t="s">
        <v>521</v>
      </c>
      <c r="D251" s="146" t="s">
        <v>274</v>
      </c>
      <c r="E251" s="147" t="s">
        <v>597</v>
      </c>
      <c r="F251" s="148" t="s">
        <v>598</v>
      </c>
      <c r="G251" s="149" t="s">
        <v>277</v>
      </c>
      <c r="H251" s="150">
        <v>122</v>
      </c>
      <c r="I251" s="151"/>
      <c r="J251" s="152">
        <f>ROUND(I251*H251,2)</f>
        <v>0</v>
      </c>
      <c r="K251" s="153"/>
      <c r="L251" s="28"/>
      <c r="M251" s="154" t="s">
        <v>1</v>
      </c>
      <c r="N251" s="115" t="s">
        <v>38</v>
      </c>
      <c r="P251" s="155">
        <f>O251*H251</f>
        <v>0</v>
      </c>
      <c r="Q251" s="155">
        <v>2.0000000000000001E-4</v>
      </c>
      <c r="R251" s="155">
        <f>Q251*H251</f>
        <v>2.4400000000000002E-2</v>
      </c>
      <c r="S251" s="155">
        <v>0</v>
      </c>
      <c r="T251" s="156">
        <f>S251*H251</f>
        <v>0</v>
      </c>
      <c r="AR251" s="157" t="s">
        <v>348</v>
      </c>
      <c r="AT251" s="157" t="s">
        <v>274</v>
      </c>
      <c r="AU251" s="157" t="s">
        <v>82</v>
      </c>
      <c r="AY251" s="13" t="s">
        <v>271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3" t="s">
        <v>80</v>
      </c>
      <c r="BK251" s="158">
        <f>ROUND(I251*H251,2)</f>
        <v>0</v>
      </c>
      <c r="BL251" s="13" t="s">
        <v>348</v>
      </c>
      <c r="BM251" s="157" t="s">
        <v>599</v>
      </c>
    </row>
    <row r="252" spans="2:65" s="1" customFormat="1" ht="19.2">
      <c r="B252" s="28"/>
      <c r="D252" s="159" t="s">
        <v>280</v>
      </c>
      <c r="F252" s="160" t="s">
        <v>600</v>
      </c>
      <c r="I252" s="119"/>
      <c r="L252" s="28"/>
      <c r="M252" s="161"/>
      <c r="T252" s="52"/>
      <c r="AT252" s="13" t="s">
        <v>280</v>
      </c>
      <c r="AU252" s="13" t="s">
        <v>82</v>
      </c>
    </row>
    <row r="253" spans="2:65" s="1" customFormat="1" ht="16.5" customHeight="1">
      <c r="B253" s="28"/>
      <c r="C253" s="146" t="s">
        <v>526</v>
      </c>
      <c r="D253" s="146" t="s">
        <v>274</v>
      </c>
      <c r="E253" s="147" t="s">
        <v>602</v>
      </c>
      <c r="F253" s="148" t="s">
        <v>603</v>
      </c>
      <c r="G253" s="149" t="s">
        <v>277</v>
      </c>
      <c r="H253" s="150">
        <v>122</v>
      </c>
      <c r="I253" s="151"/>
      <c r="J253" s="152">
        <f>ROUND(I253*H253,2)</f>
        <v>0</v>
      </c>
      <c r="K253" s="153"/>
      <c r="L253" s="28"/>
      <c r="M253" s="154" t="s">
        <v>1</v>
      </c>
      <c r="N253" s="115" t="s">
        <v>38</v>
      </c>
      <c r="P253" s="155">
        <f>O253*H253</f>
        <v>0</v>
      </c>
      <c r="Q253" s="155">
        <v>0</v>
      </c>
      <c r="R253" s="155">
        <f>Q253*H253</f>
        <v>0</v>
      </c>
      <c r="S253" s="155">
        <v>0</v>
      </c>
      <c r="T253" s="156">
        <f>S253*H253</f>
        <v>0</v>
      </c>
      <c r="AR253" s="157" t="s">
        <v>306</v>
      </c>
      <c r="AT253" s="157" t="s">
        <v>274</v>
      </c>
      <c r="AU253" s="157" t="s">
        <v>82</v>
      </c>
      <c r="AY253" s="13" t="s">
        <v>271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3" t="s">
        <v>80</v>
      </c>
      <c r="BK253" s="158">
        <f>ROUND(I253*H253,2)</f>
        <v>0</v>
      </c>
      <c r="BL253" s="13" t="s">
        <v>306</v>
      </c>
      <c r="BM253" s="157" t="s">
        <v>604</v>
      </c>
    </row>
    <row r="254" spans="2:65" s="1" customFormat="1" ht="10.199999999999999">
      <c r="B254" s="28"/>
      <c r="D254" s="159" t="s">
        <v>280</v>
      </c>
      <c r="F254" s="160" t="s">
        <v>603</v>
      </c>
      <c r="I254" s="119"/>
      <c r="L254" s="28"/>
      <c r="M254" s="161"/>
      <c r="T254" s="52"/>
      <c r="AT254" s="13" t="s">
        <v>280</v>
      </c>
      <c r="AU254" s="13" t="s">
        <v>82</v>
      </c>
    </row>
    <row r="255" spans="2:65" s="1" customFormat="1" ht="24.15" customHeight="1">
      <c r="B255" s="28"/>
      <c r="C255" s="146" t="s">
        <v>530</v>
      </c>
      <c r="D255" s="146" t="s">
        <v>274</v>
      </c>
      <c r="E255" s="147" t="s">
        <v>597</v>
      </c>
      <c r="F255" s="148" t="s">
        <v>598</v>
      </c>
      <c r="G255" s="149" t="s">
        <v>277</v>
      </c>
      <c r="H255" s="150">
        <v>122</v>
      </c>
      <c r="I255" s="151"/>
      <c r="J255" s="152">
        <f>ROUND(I255*H255,2)</f>
        <v>0</v>
      </c>
      <c r="K255" s="153"/>
      <c r="L255" s="28"/>
      <c r="M255" s="154" t="s">
        <v>1</v>
      </c>
      <c r="N255" s="115" t="s">
        <v>38</v>
      </c>
      <c r="P255" s="155">
        <f>O255*H255</f>
        <v>0</v>
      </c>
      <c r="Q255" s="155">
        <v>2.0000000000000001E-4</v>
      </c>
      <c r="R255" s="155">
        <f>Q255*H255</f>
        <v>2.4400000000000002E-2</v>
      </c>
      <c r="S255" s="155">
        <v>0</v>
      </c>
      <c r="T255" s="156">
        <f>S255*H255</f>
        <v>0</v>
      </c>
      <c r="AR255" s="157" t="s">
        <v>348</v>
      </c>
      <c r="AT255" s="157" t="s">
        <v>274</v>
      </c>
      <c r="AU255" s="157" t="s">
        <v>82</v>
      </c>
      <c r="AY255" s="13" t="s">
        <v>271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3" t="s">
        <v>80</v>
      </c>
      <c r="BK255" s="158">
        <f>ROUND(I255*H255,2)</f>
        <v>0</v>
      </c>
      <c r="BL255" s="13" t="s">
        <v>348</v>
      </c>
      <c r="BM255" s="157" t="s">
        <v>606</v>
      </c>
    </row>
    <row r="256" spans="2:65" s="1" customFormat="1" ht="19.2">
      <c r="B256" s="28"/>
      <c r="D256" s="159" t="s">
        <v>280</v>
      </c>
      <c r="F256" s="160" t="s">
        <v>600</v>
      </c>
      <c r="I256" s="119"/>
      <c r="L256" s="28"/>
      <c r="M256" s="161"/>
      <c r="T256" s="52"/>
      <c r="AT256" s="13" t="s">
        <v>280</v>
      </c>
      <c r="AU256" s="13" t="s">
        <v>82</v>
      </c>
    </row>
    <row r="257" spans="2:65" s="1" customFormat="1" ht="24.15" customHeight="1">
      <c r="B257" s="28"/>
      <c r="C257" s="146" t="s">
        <v>535</v>
      </c>
      <c r="D257" s="146" t="s">
        <v>274</v>
      </c>
      <c r="E257" s="147" t="s">
        <v>608</v>
      </c>
      <c r="F257" s="148" t="s">
        <v>609</v>
      </c>
      <c r="G257" s="149" t="s">
        <v>277</v>
      </c>
      <c r="H257" s="150">
        <v>122</v>
      </c>
      <c r="I257" s="151"/>
      <c r="J257" s="152">
        <f>ROUND(I257*H257,2)</f>
        <v>0</v>
      </c>
      <c r="K257" s="153"/>
      <c r="L257" s="28"/>
      <c r="M257" s="154" t="s">
        <v>1</v>
      </c>
      <c r="N257" s="115" t="s">
        <v>38</v>
      </c>
      <c r="P257" s="155">
        <f>O257*H257</f>
        <v>0</v>
      </c>
      <c r="Q257" s="155">
        <v>0</v>
      </c>
      <c r="R257" s="155">
        <f>Q257*H257</f>
        <v>0</v>
      </c>
      <c r="S257" s="155">
        <v>0</v>
      </c>
      <c r="T257" s="156">
        <f>S257*H257</f>
        <v>0</v>
      </c>
      <c r="AR257" s="157" t="s">
        <v>306</v>
      </c>
      <c r="AT257" s="157" t="s">
        <v>274</v>
      </c>
      <c r="AU257" s="157" t="s">
        <v>82</v>
      </c>
      <c r="AY257" s="13" t="s">
        <v>271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3" t="s">
        <v>80</v>
      </c>
      <c r="BK257" s="158">
        <f>ROUND(I257*H257,2)</f>
        <v>0</v>
      </c>
      <c r="BL257" s="13" t="s">
        <v>306</v>
      </c>
      <c r="BM257" s="157" t="s">
        <v>610</v>
      </c>
    </row>
    <row r="258" spans="2:65" s="1" customFormat="1" ht="19.2">
      <c r="B258" s="28"/>
      <c r="D258" s="159" t="s">
        <v>280</v>
      </c>
      <c r="F258" s="160" t="s">
        <v>609</v>
      </c>
      <c r="I258" s="119"/>
      <c r="L258" s="28"/>
      <c r="M258" s="161"/>
      <c r="T258" s="52"/>
      <c r="AT258" s="13" t="s">
        <v>280</v>
      </c>
      <c r="AU258" s="13" t="s">
        <v>82</v>
      </c>
    </row>
    <row r="259" spans="2:65" s="1" customFormat="1" ht="16.5" customHeight="1">
      <c r="B259" s="28"/>
      <c r="C259" s="146" t="s">
        <v>541</v>
      </c>
      <c r="D259" s="146" t="s">
        <v>274</v>
      </c>
      <c r="E259" s="147" t="s">
        <v>612</v>
      </c>
      <c r="F259" s="148" t="s">
        <v>613</v>
      </c>
      <c r="G259" s="149" t="s">
        <v>301</v>
      </c>
      <c r="H259" s="150">
        <v>1</v>
      </c>
      <c r="I259" s="151"/>
      <c r="J259" s="152">
        <f>ROUND(I259*H259,2)</f>
        <v>0</v>
      </c>
      <c r="K259" s="153"/>
      <c r="L259" s="28"/>
      <c r="M259" s="154" t="s">
        <v>1</v>
      </c>
      <c r="N259" s="115" t="s">
        <v>38</v>
      </c>
      <c r="P259" s="155">
        <f>O259*H259</f>
        <v>0</v>
      </c>
      <c r="Q259" s="155">
        <v>0</v>
      </c>
      <c r="R259" s="155">
        <f>Q259*H259</f>
        <v>0</v>
      </c>
      <c r="S259" s="155">
        <v>0</v>
      </c>
      <c r="T259" s="156">
        <f>S259*H259</f>
        <v>0</v>
      </c>
      <c r="AR259" s="157" t="s">
        <v>306</v>
      </c>
      <c r="AT259" s="157" t="s">
        <v>274</v>
      </c>
      <c r="AU259" s="157" t="s">
        <v>82</v>
      </c>
      <c r="AY259" s="13" t="s">
        <v>271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3" t="s">
        <v>80</v>
      </c>
      <c r="BK259" s="158">
        <f>ROUND(I259*H259,2)</f>
        <v>0</v>
      </c>
      <c r="BL259" s="13" t="s">
        <v>306</v>
      </c>
      <c r="BM259" s="157" t="s">
        <v>614</v>
      </c>
    </row>
    <row r="260" spans="2:65" s="1" customFormat="1" ht="10.199999999999999">
      <c r="B260" s="28"/>
      <c r="D260" s="159" t="s">
        <v>280</v>
      </c>
      <c r="F260" s="160" t="s">
        <v>613</v>
      </c>
      <c r="I260" s="119"/>
      <c r="L260" s="28"/>
      <c r="M260" s="161"/>
      <c r="T260" s="52"/>
      <c r="AT260" s="13" t="s">
        <v>280</v>
      </c>
      <c r="AU260" s="13" t="s">
        <v>82</v>
      </c>
    </row>
    <row r="261" spans="2:65" s="1" customFormat="1" ht="16.5" customHeight="1">
      <c r="B261" s="28"/>
      <c r="C261" s="146" t="s">
        <v>546</v>
      </c>
      <c r="D261" s="146" t="s">
        <v>274</v>
      </c>
      <c r="E261" s="147" t="s">
        <v>616</v>
      </c>
      <c r="F261" s="148" t="s">
        <v>617</v>
      </c>
      <c r="G261" s="149" t="s">
        <v>301</v>
      </c>
      <c r="H261" s="150">
        <v>1</v>
      </c>
      <c r="I261" s="151"/>
      <c r="J261" s="152">
        <f>ROUND(I261*H261,2)</f>
        <v>0</v>
      </c>
      <c r="K261" s="153"/>
      <c r="L261" s="28"/>
      <c r="M261" s="154" t="s">
        <v>1</v>
      </c>
      <c r="N261" s="115" t="s">
        <v>38</v>
      </c>
      <c r="P261" s="155">
        <f>O261*H261</f>
        <v>0</v>
      </c>
      <c r="Q261" s="155">
        <v>0</v>
      </c>
      <c r="R261" s="155">
        <f>Q261*H261</f>
        <v>0</v>
      </c>
      <c r="S261" s="155">
        <v>0</v>
      </c>
      <c r="T261" s="156">
        <f>S261*H261</f>
        <v>0</v>
      </c>
      <c r="AR261" s="157" t="s">
        <v>306</v>
      </c>
      <c r="AT261" s="157" t="s">
        <v>274</v>
      </c>
      <c r="AU261" s="157" t="s">
        <v>82</v>
      </c>
      <c r="AY261" s="13" t="s">
        <v>271</v>
      </c>
      <c r="BE261" s="158">
        <f>IF(N261="základní",J261,0)</f>
        <v>0</v>
      </c>
      <c r="BF261" s="158">
        <f>IF(N261="snížená",J261,0)</f>
        <v>0</v>
      </c>
      <c r="BG261" s="158">
        <f>IF(N261="zákl. přenesená",J261,0)</f>
        <v>0</v>
      </c>
      <c r="BH261" s="158">
        <f>IF(N261="sníž. přenesená",J261,0)</f>
        <v>0</v>
      </c>
      <c r="BI261" s="158">
        <f>IF(N261="nulová",J261,0)</f>
        <v>0</v>
      </c>
      <c r="BJ261" s="13" t="s">
        <v>80</v>
      </c>
      <c r="BK261" s="158">
        <f>ROUND(I261*H261,2)</f>
        <v>0</v>
      </c>
      <c r="BL261" s="13" t="s">
        <v>306</v>
      </c>
      <c r="BM261" s="157" t="s">
        <v>618</v>
      </c>
    </row>
    <row r="262" spans="2:65" s="1" customFormat="1" ht="10.199999999999999">
      <c r="B262" s="28"/>
      <c r="D262" s="159" t="s">
        <v>280</v>
      </c>
      <c r="F262" s="160" t="s">
        <v>617</v>
      </c>
      <c r="I262" s="119"/>
      <c r="L262" s="28"/>
      <c r="M262" s="161"/>
      <c r="T262" s="52"/>
      <c r="AT262" s="13" t="s">
        <v>280</v>
      </c>
      <c r="AU262" s="13" t="s">
        <v>82</v>
      </c>
    </row>
    <row r="263" spans="2:65" s="11" customFormat="1" ht="25.95" customHeight="1">
      <c r="B263" s="134"/>
      <c r="D263" s="135" t="s">
        <v>72</v>
      </c>
      <c r="E263" s="136" t="s">
        <v>619</v>
      </c>
      <c r="F263" s="136" t="s">
        <v>620</v>
      </c>
      <c r="I263" s="137"/>
      <c r="J263" s="138">
        <f>BK263</f>
        <v>0</v>
      </c>
      <c r="L263" s="134"/>
      <c r="M263" s="139"/>
      <c r="P263" s="140">
        <f>P264</f>
        <v>0</v>
      </c>
      <c r="R263" s="140">
        <f>R264</f>
        <v>0</v>
      </c>
      <c r="T263" s="141">
        <f>T264</f>
        <v>0</v>
      </c>
      <c r="AR263" s="135" t="s">
        <v>278</v>
      </c>
      <c r="AT263" s="142" t="s">
        <v>72</v>
      </c>
      <c r="AU263" s="142" t="s">
        <v>73</v>
      </c>
      <c r="AY263" s="135" t="s">
        <v>271</v>
      </c>
      <c r="BK263" s="143">
        <f>BK264</f>
        <v>0</v>
      </c>
    </row>
    <row r="264" spans="2:65" s="11" customFormat="1" ht="22.8" customHeight="1">
      <c r="B264" s="134"/>
      <c r="D264" s="135" t="s">
        <v>72</v>
      </c>
      <c r="E264" s="144" t="s">
        <v>621</v>
      </c>
      <c r="F264" s="144" t="s">
        <v>620</v>
      </c>
      <c r="I264" s="137"/>
      <c r="J264" s="145">
        <f>BK264</f>
        <v>0</v>
      </c>
      <c r="L264" s="134"/>
      <c r="M264" s="139"/>
      <c r="P264" s="140">
        <f>SUM(P265:P268)</f>
        <v>0</v>
      </c>
      <c r="R264" s="140">
        <f>SUM(R265:R268)</f>
        <v>0</v>
      </c>
      <c r="T264" s="141">
        <f>SUM(T265:T268)</f>
        <v>0</v>
      </c>
      <c r="AR264" s="135" t="s">
        <v>278</v>
      </c>
      <c r="AT264" s="142" t="s">
        <v>72</v>
      </c>
      <c r="AU264" s="142" t="s">
        <v>80</v>
      </c>
      <c r="AY264" s="135" t="s">
        <v>271</v>
      </c>
      <c r="BK264" s="143">
        <f>SUM(BK265:BK268)</f>
        <v>0</v>
      </c>
    </row>
    <row r="265" spans="2:65" s="1" customFormat="1" ht="24.15" customHeight="1">
      <c r="B265" s="28"/>
      <c r="C265" s="146" t="s">
        <v>551</v>
      </c>
      <c r="D265" s="146" t="s">
        <v>274</v>
      </c>
      <c r="E265" s="147" t="s">
        <v>1607</v>
      </c>
      <c r="F265" s="148" t="s">
        <v>1608</v>
      </c>
      <c r="G265" s="149" t="s">
        <v>692</v>
      </c>
      <c r="H265" s="150">
        <v>1</v>
      </c>
      <c r="I265" s="151"/>
      <c r="J265" s="152">
        <f>ROUND(I265*H265,2)</f>
        <v>0</v>
      </c>
      <c r="K265" s="153"/>
      <c r="L265" s="28"/>
      <c r="M265" s="154" t="s">
        <v>1</v>
      </c>
      <c r="N265" s="115" t="s">
        <v>38</v>
      </c>
      <c r="P265" s="155">
        <f>O265*H265</f>
        <v>0</v>
      </c>
      <c r="Q265" s="155">
        <v>0</v>
      </c>
      <c r="R265" s="155">
        <f>Q265*H265</f>
        <v>0</v>
      </c>
      <c r="S265" s="155">
        <v>0</v>
      </c>
      <c r="T265" s="156">
        <f>S265*H265</f>
        <v>0</v>
      </c>
      <c r="AR265" s="157" t="s">
        <v>306</v>
      </c>
      <c r="AT265" s="157" t="s">
        <v>274</v>
      </c>
      <c r="AU265" s="157" t="s">
        <v>82</v>
      </c>
      <c r="AY265" s="13" t="s">
        <v>271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3" t="s">
        <v>80</v>
      </c>
      <c r="BK265" s="158">
        <f>ROUND(I265*H265,2)</f>
        <v>0</v>
      </c>
      <c r="BL265" s="13" t="s">
        <v>306</v>
      </c>
      <c r="BM265" s="157" t="s">
        <v>1643</v>
      </c>
    </row>
    <row r="266" spans="2:65" s="1" customFormat="1" ht="28.8">
      <c r="B266" s="28"/>
      <c r="D266" s="159" t="s">
        <v>280</v>
      </c>
      <c r="F266" s="160" t="s">
        <v>1610</v>
      </c>
      <c r="I266" s="119"/>
      <c r="L266" s="28"/>
      <c r="M266" s="161"/>
      <c r="T266" s="52"/>
      <c r="AT266" s="13" t="s">
        <v>280</v>
      </c>
      <c r="AU266" s="13" t="s">
        <v>82</v>
      </c>
    </row>
    <row r="267" spans="2:65" s="1" customFormat="1" ht="16.5" customHeight="1">
      <c r="B267" s="28"/>
      <c r="C267" s="146" t="s">
        <v>556</v>
      </c>
      <c r="D267" s="146" t="s">
        <v>274</v>
      </c>
      <c r="E267" s="147" t="s">
        <v>1611</v>
      </c>
      <c r="F267" s="148" t="s">
        <v>1612</v>
      </c>
      <c r="G267" s="149" t="s">
        <v>301</v>
      </c>
      <c r="H267" s="150">
        <v>1</v>
      </c>
      <c r="I267" s="151"/>
      <c r="J267" s="152">
        <f>ROUND(I267*H267,2)</f>
        <v>0</v>
      </c>
      <c r="K267" s="153"/>
      <c r="L267" s="28"/>
      <c r="M267" s="154" t="s">
        <v>1</v>
      </c>
      <c r="N267" s="115" t="s">
        <v>38</v>
      </c>
      <c r="P267" s="155">
        <f>O267*H267</f>
        <v>0</v>
      </c>
      <c r="Q267" s="155">
        <v>0</v>
      </c>
      <c r="R267" s="155">
        <f>Q267*H267</f>
        <v>0</v>
      </c>
      <c r="S267" s="155">
        <v>0</v>
      </c>
      <c r="T267" s="156">
        <f>S267*H267</f>
        <v>0</v>
      </c>
      <c r="AR267" s="157" t="s">
        <v>306</v>
      </c>
      <c r="AT267" s="157" t="s">
        <v>274</v>
      </c>
      <c r="AU267" s="157" t="s">
        <v>82</v>
      </c>
      <c r="AY267" s="13" t="s">
        <v>271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3" t="s">
        <v>80</v>
      </c>
      <c r="BK267" s="158">
        <f>ROUND(I267*H267,2)</f>
        <v>0</v>
      </c>
      <c r="BL267" s="13" t="s">
        <v>306</v>
      </c>
      <c r="BM267" s="157" t="s">
        <v>1644</v>
      </c>
    </row>
    <row r="268" spans="2:65" s="1" customFormat="1" ht="10.199999999999999">
      <c r="B268" s="28"/>
      <c r="D268" s="159" t="s">
        <v>280</v>
      </c>
      <c r="F268" s="160" t="s">
        <v>1612</v>
      </c>
      <c r="I268" s="119"/>
      <c r="L268" s="28"/>
      <c r="M268" s="173"/>
      <c r="N268" s="174"/>
      <c r="O268" s="174"/>
      <c r="P268" s="174"/>
      <c r="Q268" s="174"/>
      <c r="R268" s="174"/>
      <c r="S268" s="174"/>
      <c r="T268" s="175"/>
      <c r="AT268" s="13" t="s">
        <v>280</v>
      </c>
      <c r="AU268" s="13" t="s">
        <v>82</v>
      </c>
    </row>
    <row r="269" spans="2:65" s="1" customFormat="1" ht="6.9" customHeight="1">
      <c r="B269" s="40"/>
      <c r="C269" s="41"/>
      <c r="D269" s="41"/>
      <c r="E269" s="41"/>
      <c r="F269" s="41"/>
      <c r="G269" s="41"/>
      <c r="H269" s="41"/>
      <c r="I269" s="41"/>
      <c r="J269" s="41"/>
      <c r="K269" s="41"/>
      <c r="L269" s="28"/>
    </row>
  </sheetData>
  <sheetProtection algorithmName="SHA-512" hashValue="7XokZx592M8y/F9w3F2l7ziNC+n4Y1XL7v2vyHZTUHUGRZkstZq6333Pq2ZU9Rr8KAtGig7NN1+PedUqGn5vew==" saltValue="I8XhBp191BksfWE6FIj4j4WDP+cIYifaqlkrj85B0F/SXZCS4UvZc4cq/gksQBDIzVM+1nOY02DreMyLNQNmtg==" spinCount="100000" sheet="1" objects="1" scenarios="1" formatColumns="0" formatRows="0" autoFilter="0"/>
  <autoFilter ref="C142:K268" xr:uid="{00000000-0009-0000-0000-000007000000}"/>
  <mergeCells count="17">
    <mergeCell ref="E135:H135"/>
    <mergeCell ref="L2:V2"/>
    <mergeCell ref="D117:F117"/>
    <mergeCell ref="D118:F118"/>
    <mergeCell ref="D119:F119"/>
    <mergeCell ref="E131:H131"/>
    <mergeCell ref="E133:H133"/>
    <mergeCell ref="E85:H85"/>
    <mergeCell ref="E87:H87"/>
    <mergeCell ref="E89:H89"/>
    <mergeCell ref="D115:F115"/>
    <mergeCell ref="D116:F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69"/>
  <sheetViews>
    <sheetView showGridLines="0" topLeftCell="A105" workbookViewId="0">
      <selection activeCell="D116" sqref="D116:F116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114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23.25" customHeight="1">
      <c r="B9" s="28"/>
      <c r="E9" s="218" t="s">
        <v>1570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1645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J114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ROUND((SUM(BE114:BE121) + SUM(BE143:BE268)),  2)</f>
        <v>0</v>
      </c>
      <c r="I37" s="94">
        <v>0.21</v>
      </c>
      <c r="J37" s="82">
        <f>ROUND(((SUM(BE114:BE121) + SUM(BE143:BE268))*I37),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ROUND((SUM(BF114:BF121) + SUM(BF143:BF268)),  2)</f>
        <v>0</v>
      </c>
      <c r="I38" s="94">
        <v>0.12</v>
      </c>
      <c r="J38" s="82">
        <f>ROUND(((SUM(BF114:BF121) + SUM(BF143:BF268))*I38),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ROUND((SUM(BG114:BG121) + SUM(BG143:BG268)),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ROUND((SUM(BH114:BH121) + SUM(BH143:BH268)),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ROUND((SUM(BI114:BI121) + SUM(BI143:BI268)),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23.25" customHeight="1">
      <c r="B87" s="28"/>
      <c r="E87" s="218" t="s">
        <v>1570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61.6.1 - kabinet jazyků dv. č. 12 -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J143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J144</f>
        <v>0</v>
      </c>
      <c r="L99" s="106"/>
    </row>
    <row r="100" spans="2:47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J145</f>
        <v>0</v>
      </c>
      <c r="L100" s="110"/>
    </row>
    <row r="101" spans="2:47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J156</f>
        <v>0</v>
      </c>
      <c r="L101" s="110"/>
    </row>
    <row r="102" spans="2:47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J165</f>
        <v>0</v>
      </c>
      <c r="L102" s="106"/>
    </row>
    <row r="103" spans="2:47" s="9" customFormat="1" ht="19.95" customHeight="1">
      <c r="B103" s="110"/>
      <c r="D103" s="111" t="s">
        <v>241</v>
      </c>
      <c r="E103" s="112"/>
      <c r="F103" s="112"/>
      <c r="G103" s="112"/>
      <c r="H103" s="112"/>
      <c r="I103" s="112"/>
      <c r="J103" s="113">
        <f>J166</f>
        <v>0</v>
      </c>
      <c r="L103" s="110"/>
    </row>
    <row r="104" spans="2:47" s="9" customFormat="1" ht="19.95" customHeight="1">
      <c r="B104" s="110"/>
      <c r="D104" s="111" t="s">
        <v>1496</v>
      </c>
      <c r="E104" s="112"/>
      <c r="F104" s="112"/>
      <c r="G104" s="112"/>
      <c r="H104" s="112"/>
      <c r="I104" s="112"/>
      <c r="J104" s="113">
        <f>J173</f>
        <v>0</v>
      </c>
      <c r="L104" s="110"/>
    </row>
    <row r="105" spans="2:47" s="9" customFormat="1" ht="19.95" customHeight="1">
      <c r="B105" s="110"/>
      <c r="D105" s="111" t="s">
        <v>242</v>
      </c>
      <c r="E105" s="112"/>
      <c r="F105" s="112"/>
      <c r="G105" s="112"/>
      <c r="H105" s="112"/>
      <c r="I105" s="112"/>
      <c r="J105" s="113">
        <f>J180</f>
        <v>0</v>
      </c>
      <c r="L105" s="110"/>
    </row>
    <row r="106" spans="2:47" s="9" customFormat="1" ht="19.95" customHeight="1">
      <c r="B106" s="110"/>
      <c r="D106" s="111" t="s">
        <v>243</v>
      </c>
      <c r="E106" s="112"/>
      <c r="F106" s="112"/>
      <c r="G106" s="112"/>
      <c r="H106" s="112"/>
      <c r="I106" s="112"/>
      <c r="J106" s="113">
        <f>J201</f>
        <v>0</v>
      </c>
      <c r="L106" s="110"/>
    </row>
    <row r="107" spans="2:47" s="9" customFormat="1" ht="19.95" customHeight="1">
      <c r="B107" s="110"/>
      <c r="D107" s="111" t="s">
        <v>244</v>
      </c>
      <c r="E107" s="112"/>
      <c r="F107" s="112"/>
      <c r="G107" s="112"/>
      <c r="H107" s="112"/>
      <c r="I107" s="112"/>
      <c r="J107" s="113">
        <f>J232</f>
        <v>0</v>
      </c>
      <c r="L107" s="110"/>
    </row>
    <row r="108" spans="2:47" s="9" customFormat="1" ht="19.95" customHeight="1">
      <c r="B108" s="110"/>
      <c r="D108" s="111" t="s">
        <v>245</v>
      </c>
      <c r="E108" s="112"/>
      <c r="F108" s="112"/>
      <c r="G108" s="112"/>
      <c r="H108" s="112"/>
      <c r="I108" s="112"/>
      <c r="J108" s="113">
        <f>J237</f>
        <v>0</v>
      </c>
      <c r="L108" s="110"/>
    </row>
    <row r="109" spans="2:47" s="9" customFormat="1" ht="19.95" customHeight="1">
      <c r="B109" s="110"/>
      <c r="D109" s="111" t="s">
        <v>246</v>
      </c>
      <c r="E109" s="112"/>
      <c r="F109" s="112"/>
      <c r="G109" s="112"/>
      <c r="H109" s="112"/>
      <c r="I109" s="112"/>
      <c r="J109" s="113">
        <f>J246</f>
        <v>0</v>
      </c>
      <c r="L109" s="110"/>
    </row>
    <row r="110" spans="2:47" s="8" customFormat="1" ht="24.9" customHeight="1">
      <c r="B110" s="106"/>
      <c r="D110" s="107" t="s">
        <v>247</v>
      </c>
      <c r="E110" s="108"/>
      <c r="F110" s="108"/>
      <c r="G110" s="108"/>
      <c r="H110" s="108"/>
      <c r="I110" s="108"/>
      <c r="J110" s="109">
        <f>J265</f>
        <v>0</v>
      </c>
      <c r="L110" s="106"/>
    </row>
    <row r="111" spans="2:47" s="9" customFormat="1" ht="19.95" customHeight="1">
      <c r="B111" s="110"/>
      <c r="D111" s="111" t="s">
        <v>248</v>
      </c>
      <c r="E111" s="112"/>
      <c r="F111" s="112"/>
      <c r="G111" s="112"/>
      <c r="H111" s="112"/>
      <c r="I111" s="112"/>
      <c r="J111" s="113">
        <f>J266</f>
        <v>0</v>
      </c>
      <c r="L111" s="110"/>
    </row>
    <row r="112" spans="2:47" s="1" customFormat="1" ht="21.75" customHeight="1">
      <c r="B112" s="28"/>
      <c r="L112" s="28"/>
    </row>
    <row r="113" spans="2:65" s="1" customFormat="1" ht="6.9" customHeight="1">
      <c r="B113" s="28"/>
      <c r="L113" s="28"/>
    </row>
    <row r="114" spans="2:65" s="1" customFormat="1" ht="29.25" customHeight="1">
      <c r="B114" s="28"/>
      <c r="C114" s="105" t="s">
        <v>249</v>
      </c>
      <c r="J114" s="114">
        <f>ROUND(J115 + J116 + J117 + J118 + J119 + J120,2)</f>
        <v>0</v>
      </c>
      <c r="L114" s="28"/>
      <c r="N114" s="115" t="s">
        <v>37</v>
      </c>
    </row>
    <row r="115" spans="2:65" s="1" customFormat="1" ht="18" customHeight="1">
      <c r="B115" s="28"/>
      <c r="D115" s="222" t="s">
        <v>250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ref="BE115:BE120" si="0">IF(N115="základní",J115,0)</f>
        <v>0</v>
      </c>
      <c r="BF115" s="122">
        <f t="shared" ref="BF115:BF120" si="1">IF(N115="snížená",J115,0)</f>
        <v>0</v>
      </c>
      <c r="BG115" s="122">
        <f t="shared" ref="BG115:BG120" si="2">IF(N115="zákl. přenesená",J115,0)</f>
        <v>0</v>
      </c>
      <c r="BH115" s="122">
        <f t="shared" ref="BH115:BH120" si="3">IF(N115="sníž. přenesená",J115,0)</f>
        <v>0</v>
      </c>
      <c r="BI115" s="122">
        <f t="shared" ref="BI115:BI120" si="4">IF(N115="nulová",J115,0)</f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252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2429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2427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2430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116" t="s">
        <v>253</v>
      </c>
      <c r="J120" s="117">
        <f>ROUND(J32*T120,2)</f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254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0.199999999999999">
      <c r="B121" s="28"/>
      <c r="L121" s="28"/>
    </row>
    <row r="122" spans="2:65" s="1" customFormat="1" ht="29.25" customHeight="1">
      <c r="B122" s="28"/>
      <c r="C122" s="123" t="s">
        <v>255</v>
      </c>
      <c r="D122" s="95"/>
      <c r="E122" s="95"/>
      <c r="F122" s="95"/>
      <c r="G122" s="95"/>
      <c r="H122" s="95"/>
      <c r="I122" s="95"/>
      <c r="J122" s="124">
        <f>ROUND(J98+J114,2)</f>
        <v>0</v>
      </c>
      <c r="K122" s="95"/>
      <c r="L122" s="28"/>
    </row>
    <row r="123" spans="2:65" s="1" customFormat="1" ht="6.9" customHeight="1"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28"/>
    </row>
    <row r="127" spans="2:65" s="1" customFormat="1" ht="6.9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28"/>
    </row>
    <row r="128" spans="2:65" s="1" customFormat="1" ht="24.9" customHeight="1">
      <c r="B128" s="28"/>
      <c r="C128" s="17" t="s">
        <v>256</v>
      </c>
      <c r="L128" s="28"/>
    </row>
    <row r="129" spans="2:63" s="1" customFormat="1" ht="6.9" customHeight="1">
      <c r="B129" s="28"/>
      <c r="L129" s="28"/>
    </row>
    <row r="130" spans="2:63" s="1" customFormat="1" ht="12" customHeight="1">
      <c r="B130" s="28"/>
      <c r="C130" s="23" t="s">
        <v>16</v>
      </c>
      <c r="L130" s="28"/>
    </row>
    <row r="131" spans="2:63" s="1" customFormat="1" ht="26.25" customHeight="1">
      <c r="B131" s="28"/>
      <c r="E131" s="218" t="str">
        <f>E7</f>
        <v>Rekonstrukce silno a slaboproudé instalace, dobudování WC pro imobilní aj., ZŠ Ivanovice na Hané, ul. Tyršova 218/4</v>
      </c>
      <c r="F131" s="219"/>
      <c r="G131" s="219"/>
      <c r="H131" s="219"/>
      <c r="L131" s="28"/>
    </row>
    <row r="132" spans="2:63" ht="12" customHeight="1">
      <c r="B132" s="16"/>
      <c r="C132" s="23" t="s">
        <v>224</v>
      </c>
      <c r="L132" s="16"/>
    </row>
    <row r="133" spans="2:63" s="1" customFormat="1" ht="23.25" customHeight="1">
      <c r="B133" s="28"/>
      <c r="E133" s="218" t="s">
        <v>1570</v>
      </c>
      <c r="F133" s="220"/>
      <c r="G133" s="220"/>
      <c r="H133" s="220"/>
      <c r="L133" s="28"/>
    </row>
    <row r="134" spans="2:63" s="1" customFormat="1" ht="12" customHeight="1">
      <c r="B134" s="28"/>
      <c r="C134" s="23" t="s">
        <v>226</v>
      </c>
      <c r="L134" s="28"/>
    </row>
    <row r="135" spans="2:63" s="1" customFormat="1" ht="16.5" customHeight="1">
      <c r="B135" s="28"/>
      <c r="E135" s="200" t="str">
        <f>E11</f>
        <v>61.6.1 - kabinet jazyků dv. č. 12 - stavba</v>
      </c>
      <c r="F135" s="220"/>
      <c r="G135" s="220"/>
      <c r="H135" s="220"/>
      <c r="L135" s="28"/>
    </row>
    <row r="136" spans="2:63" s="1" customFormat="1" ht="6.9" customHeight="1">
      <c r="B136" s="28"/>
      <c r="L136" s="28"/>
    </row>
    <row r="137" spans="2:63" s="1" customFormat="1" ht="12" customHeight="1">
      <c r="B137" s="28"/>
      <c r="C137" s="23" t="s">
        <v>20</v>
      </c>
      <c r="F137" s="21" t="str">
        <f>F14</f>
        <v>ZŠ Ivanovice na Hané, okres Vyškov p. o.</v>
      </c>
      <c r="I137" s="23" t="s">
        <v>22</v>
      </c>
      <c r="J137" s="48" t="str">
        <f>IF(J14="","",J14)</f>
        <v>xx.xx.xxxx</v>
      </c>
      <c r="L137" s="28"/>
    </row>
    <row r="138" spans="2:63" s="1" customFormat="1" ht="6.9" customHeight="1">
      <c r="B138" s="28"/>
      <c r="L138" s="28"/>
    </row>
    <row r="139" spans="2:63" s="1" customFormat="1" ht="15.15" customHeight="1">
      <c r="B139" s="28"/>
      <c r="C139" s="23" t="s">
        <v>23</v>
      </c>
      <c r="F139" s="21" t="str">
        <f>E17</f>
        <v xml:space="preserve"> </v>
      </c>
      <c r="I139" s="23" t="s">
        <v>29</v>
      </c>
      <c r="J139" s="26" t="str">
        <f>E23</f>
        <v xml:space="preserve"> </v>
      </c>
      <c r="L139" s="28"/>
    </row>
    <row r="140" spans="2:63" s="1" customFormat="1" ht="15.15" customHeight="1">
      <c r="B140" s="28"/>
      <c r="C140" s="23" t="s">
        <v>27</v>
      </c>
      <c r="F140" s="21" t="str">
        <f>IF(E20="","",E20)</f>
        <v>Vyplň údaj</v>
      </c>
      <c r="I140" s="23" t="s">
        <v>31</v>
      </c>
      <c r="J140" s="26" t="str">
        <f>E26</f>
        <v xml:space="preserve"> </v>
      </c>
      <c r="L140" s="28"/>
    </row>
    <row r="141" spans="2:63" s="1" customFormat="1" ht="10.35" customHeight="1">
      <c r="B141" s="28"/>
      <c r="L141" s="28"/>
    </row>
    <row r="142" spans="2:63" s="10" customFormat="1" ht="29.25" customHeight="1">
      <c r="B142" s="125"/>
      <c r="C142" s="126" t="s">
        <v>257</v>
      </c>
      <c r="D142" s="127" t="s">
        <v>58</v>
      </c>
      <c r="E142" s="127" t="s">
        <v>54</v>
      </c>
      <c r="F142" s="127" t="s">
        <v>55</v>
      </c>
      <c r="G142" s="127" t="s">
        <v>258</v>
      </c>
      <c r="H142" s="127" t="s">
        <v>259</v>
      </c>
      <c r="I142" s="127" t="s">
        <v>260</v>
      </c>
      <c r="J142" s="128" t="s">
        <v>232</v>
      </c>
      <c r="K142" s="129" t="s">
        <v>261</v>
      </c>
      <c r="L142" s="125"/>
      <c r="M142" s="55" t="s">
        <v>1</v>
      </c>
      <c r="N142" s="56" t="s">
        <v>37</v>
      </c>
      <c r="O142" s="56" t="s">
        <v>262</v>
      </c>
      <c r="P142" s="56" t="s">
        <v>263</v>
      </c>
      <c r="Q142" s="56" t="s">
        <v>264</v>
      </c>
      <c r="R142" s="56" t="s">
        <v>265</v>
      </c>
      <c r="S142" s="56" t="s">
        <v>266</v>
      </c>
      <c r="T142" s="57" t="s">
        <v>267</v>
      </c>
    </row>
    <row r="143" spans="2:63" s="1" customFormat="1" ht="22.8" customHeight="1">
      <c r="B143" s="28"/>
      <c r="C143" s="60" t="s">
        <v>268</v>
      </c>
      <c r="J143" s="130">
        <f>BK143</f>
        <v>0</v>
      </c>
      <c r="L143" s="28"/>
      <c r="M143" s="58"/>
      <c r="N143" s="49"/>
      <c r="O143" s="49"/>
      <c r="P143" s="131">
        <f>P144+P165+P265</f>
        <v>0</v>
      </c>
      <c r="Q143" s="49"/>
      <c r="R143" s="131">
        <f>R144+R165+R265</f>
        <v>0.57124571999999996</v>
      </c>
      <c r="S143" s="49"/>
      <c r="T143" s="132">
        <f>T144+T165+T265</f>
        <v>0.38177</v>
      </c>
      <c r="AT143" s="13" t="s">
        <v>72</v>
      </c>
      <c r="AU143" s="13" t="s">
        <v>234</v>
      </c>
      <c r="BK143" s="133">
        <f>BK144+BK165+BK265</f>
        <v>0</v>
      </c>
    </row>
    <row r="144" spans="2:63" s="11" customFormat="1" ht="25.95" customHeight="1">
      <c r="B144" s="134"/>
      <c r="D144" s="135" t="s">
        <v>72</v>
      </c>
      <c r="E144" s="136" t="s">
        <v>269</v>
      </c>
      <c r="F144" s="136" t="s">
        <v>270</v>
      </c>
      <c r="I144" s="137"/>
      <c r="J144" s="138">
        <f>BK144</f>
        <v>0</v>
      </c>
      <c r="L144" s="134"/>
      <c r="M144" s="139"/>
      <c r="P144" s="140">
        <f>P145+P156</f>
        <v>0</v>
      </c>
      <c r="R144" s="140">
        <f>R145+R156</f>
        <v>2.47E-3</v>
      </c>
      <c r="T144" s="141">
        <f>T145+T156</f>
        <v>0</v>
      </c>
      <c r="AR144" s="135" t="s">
        <v>80</v>
      </c>
      <c r="AT144" s="142" t="s">
        <v>72</v>
      </c>
      <c r="AU144" s="142" t="s">
        <v>73</v>
      </c>
      <c r="AY144" s="135" t="s">
        <v>271</v>
      </c>
      <c r="BK144" s="143">
        <f>BK145+BK156</f>
        <v>0</v>
      </c>
    </row>
    <row r="145" spans="2:65" s="11" customFormat="1" ht="22.8" customHeight="1">
      <c r="B145" s="134"/>
      <c r="D145" s="135" t="s">
        <v>72</v>
      </c>
      <c r="E145" s="144" t="s">
        <v>292</v>
      </c>
      <c r="F145" s="144" t="s">
        <v>293</v>
      </c>
      <c r="I145" s="137"/>
      <c r="J145" s="145">
        <f>BK145</f>
        <v>0</v>
      </c>
      <c r="L145" s="134"/>
      <c r="M145" s="139"/>
      <c r="P145" s="140">
        <f>SUM(P146:P155)</f>
        <v>0</v>
      </c>
      <c r="R145" s="140">
        <f>SUM(R146:R155)</f>
        <v>2.47E-3</v>
      </c>
      <c r="T145" s="141">
        <f>SUM(T146:T155)</f>
        <v>0</v>
      </c>
      <c r="AR145" s="135" t="s">
        <v>80</v>
      </c>
      <c r="AT145" s="142" t="s">
        <v>72</v>
      </c>
      <c r="AU145" s="142" t="s">
        <v>80</v>
      </c>
      <c r="AY145" s="135" t="s">
        <v>271</v>
      </c>
      <c r="BK145" s="143">
        <f>SUM(BK146:BK155)</f>
        <v>0</v>
      </c>
    </row>
    <row r="146" spans="2:65" s="1" customFormat="1" ht="33" customHeight="1">
      <c r="B146" s="28"/>
      <c r="C146" s="146" t="s">
        <v>80</v>
      </c>
      <c r="D146" s="146" t="s">
        <v>274</v>
      </c>
      <c r="E146" s="147" t="s">
        <v>294</v>
      </c>
      <c r="F146" s="148" t="s">
        <v>295</v>
      </c>
      <c r="G146" s="149" t="s">
        <v>277</v>
      </c>
      <c r="H146" s="150">
        <v>19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1.2999999999999999E-4</v>
      </c>
      <c r="R146" s="155">
        <f>Q146*H146</f>
        <v>2.47E-3</v>
      </c>
      <c r="S146" s="155">
        <v>0</v>
      </c>
      <c r="T146" s="156">
        <f>S146*H146</f>
        <v>0</v>
      </c>
      <c r="AR146" s="157" t="s">
        <v>278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278</v>
      </c>
      <c r="BM146" s="157" t="s">
        <v>1646</v>
      </c>
    </row>
    <row r="147" spans="2:65" s="1" customFormat="1" ht="19.2">
      <c r="B147" s="28"/>
      <c r="D147" s="159" t="s">
        <v>280</v>
      </c>
      <c r="F147" s="160" t="s">
        <v>297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" customFormat="1" ht="16.5" customHeight="1">
      <c r="B148" s="28"/>
      <c r="C148" s="146" t="s">
        <v>82</v>
      </c>
      <c r="D148" s="146" t="s">
        <v>274</v>
      </c>
      <c r="E148" s="147" t="s">
        <v>299</v>
      </c>
      <c r="F148" s="148" t="s">
        <v>300</v>
      </c>
      <c r="G148" s="149" t="s">
        <v>301</v>
      </c>
      <c r="H148" s="150">
        <v>1</v>
      </c>
      <c r="I148" s="151"/>
      <c r="J148" s="152">
        <f>ROUND(I148*H148,2)</f>
        <v>0</v>
      </c>
      <c r="K148" s="153"/>
      <c r="L148" s="28"/>
      <c r="M148" s="154" t="s">
        <v>1</v>
      </c>
      <c r="N148" s="115" t="s">
        <v>38</v>
      </c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57" t="s">
        <v>278</v>
      </c>
      <c r="AT148" s="157" t="s">
        <v>274</v>
      </c>
      <c r="AU148" s="157" t="s">
        <v>82</v>
      </c>
      <c r="AY148" s="13" t="s">
        <v>271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3" t="s">
        <v>80</v>
      </c>
      <c r="BK148" s="158">
        <f>ROUND(I148*H148,2)</f>
        <v>0</v>
      </c>
      <c r="BL148" s="13" t="s">
        <v>278</v>
      </c>
      <c r="BM148" s="157" t="s">
        <v>1647</v>
      </c>
    </row>
    <row r="149" spans="2:65" s="1" customFormat="1" ht="19.2">
      <c r="B149" s="28"/>
      <c r="D149" s="159" t="s">
        <v>280</v>
      </c>
      <c r="F149" s="160" t="s">
        <v>1573</v>
      </c>
      <c r="I149" s="119"/>
      <c r="L149" s="28"/>
      <c r="M149" s="161"/>
      <c r="T149" s="52"/>
      <c r="AT149" s="13" t="s">
        <v>280</v>
      </c>
      <c r="AU149" s="13" t="s">
        <v>82</v>
      </c>
    </row>
    <row r="150" spans="2:65" s="1" customFormat="1" ht="16.5" customHeight="1">
      <c r="B150" s="28"/>
      <c r="C150" s="146" t="s">
        <v>272</v>
      </c>
      <c r="D150" s="146" t="s">
        <v>274</v>
      </c>
      <c r="E150" s="147" t="s">
        <v>304</v>
      </c>
      <c r="F150" s="148" t="s">
        <v>305</v>
      </c>
      <c r="G150" s="149" t="s">
        <v>301</v>
      </c>
      <c r="H150" s="150">
        <v>1</v>
      </c>
      <c r="I150" s="151"/>
      <c r="J150" s="152">
        <f>ROUND(I150*H150,2)</f>
        <v>0</v>
      </c>
      <c r="K150" s="153"/>
      <c r="L150" s="28"/>
      <c r="M150" s="154" t="s">
        <v>1</v>
      </c>
      <c r="N150" s="115" t="s">
        <v>38</v>
      </c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AR150" s="157" t="s">
        <v>306</v>
      </c>
      <c r="AT150" s="157" t="s">
        <v>274</v>
      </c>
      <c r="AU150" s="157" t="s">
        <v>82</v>
      </c>
      <c r="AY150" s="13" t="s">
        <v>271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3" t="s">
        <v>80</v>
      </c>
      <c r="BK150" s="158">
        <f>ROUND(I150*H150,2)</f>
        <v>0</v>
      </c>
      <c r="BL150" s="13" t="s">
        <v>306</v>
      </c>
      <c r="BM150" s="157" t="s">
        <v>1648</v>
      </c>
    </row>
    <row r="151" spans="2:65" s="1" customFormat="1" ht="10.199999999999999">
      <c r="B151" s="28"/>
      <c r="D151" s="159" t="s">
        <v>280</v>
      </c>
      <c r="F151" s="160" t="s">
        <v>305</v>
      </c>
      <c r="I151" s="119"/>
      <c r="L151" s="28"/>
      <c r="M151" s="161"/>
      <c r="T151" s="52"/>
      <c r="AT151" s="13" t="s">
        <v>280</v>
      </c>
      <c r="AU151" s="13" t="s">
        <v>82</v>
      </c>
    </row>
    <row r="152" spans="2:65" s="1" customFormat="1" ht="16.5" customHeight="1">
      <c r="B152" s="28"/>
      <c r="C152" s="146" t="s">
        <v>278</v>
      </c>
      <c r="D152" s="146" t="s">
        <v>274</v>
      </c>
      <c r="E152" s="147" t="s">
        <v>309</v>
      </c>
      <c r="F152" s="148" t="s">
        <v>310</v>
      </c>
      <c r="G152" s="149" t="s">
        <v>311</v>
      </c>
      <c r="H152" s="150">
        <v>1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306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306</v>
      </c>
      <c r="BM152" s="157" t="s">
        <v>312</v>
      </c>
    </row>
    <row r="153" spans="2:65" s="1" customFormat="1" ht="10.199999999999999">
      <c r="B153" s="28"/>
      <c r="D153" s="159" t="s">
        <v>280</v>
      </c>
      <c r="F153" s="160" t="s">
        <v>1626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16.5" customHeight="1">
      <c r="B154" s="28"/>
      <c r="C154" s="146" t="s">
        <v>298</v>
      </c>
      <c r="D154" s="146" t="s">
        <v>274</v>
      </c>
      <c r="E154" s="147" t="s">
        <v>315</v>
      </c>
      <c r="F154" s="148" t="s">
        <v>316</v>
      </c>
      <c r="G154" s="149" t="s">
        <v>301</v>
      </c>
      <c r="H154" s="150">
        <v>1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306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306</v>
      </c>
      <c r="BM154" s="157" t="s">
        <v>317</v>
      </c>
    </row>
    <row r="155" spans="2:65" s="1" customFormat="1" ht="10.199999999999999">
      <c r="B155" s="28"/>
      <c r="D155" s="159" t="s">
        <v>280</v>
      </c>
      <c r="F155" s="160" t="s">
        <v>316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1" customFormat="1" ht="22.8" customHeight="1">
      <c r="B156" s="134"/>
      <c r="D156" s="135" t="s">
        <v>72</v>
      </c>
      <c r="E156" s="144" t="s">
        <v>318</v>
      </c>
      <c r="F156" s="144" t="s">
        <v>319</v>
      </c>
      <c r="I156" s="137"/>
      <c r="J156" s="145">
        <f>BK156</f>
        <v>0</v>
      </c>
      <c r="L156" s="134"/>
      <c r="M156" s="139"/>
      <c r="P156" s="140">
        <f>SUM(P157:P164)</f>
        <v>0</v>
      </c>
      <c r="R156" s="140">
        <f>SUM(R157:R164)</f>
        <v>0</v>
      </c>
      <c r="T156" s="141">
        <f>SUM(T157:T164)</f>
        <v>0</v>
      </c>
      <c r="AR156" s="135" t="s">
        <v>80</v>
      </c>
      <c r="AT156" s="142" t="s">
        <v>72</v>
      </c>
      <c r="AU156" s="142" t="s">
        <v>80</v>
      </c>
      <c r="AY156" s="135" t="s">
        <v>271</v>
      </c>
      <c r="BK156" s="143">
        <f>SUM(BK157:BK164)</f>
        <v>0</v>
      </c>
    </row>
    <row r="157" spans="2:65" s="1" customFormat="1" ht="24.15" customHeight="1">
      <c r="B157" s="28"/>
      <c r="C157" s="146" t="s">
        <v>282</v>
      </c>
      <c r="D157" s="146" t="s">
        <v>274</v>
      </c>
      <c r="E157" s="147" t="s">
        <v>320</v>
      </c>
      <c r="F157" s="148" t="s">
        <v>321</v>
      </c>
      <c r="G157" s="149" t="s">
        <v>322</v>
      </c>
      <c r="H157" s="150">
        <v>0.8</v>
      </c>
      <c r="I157" s="151"/>
      <c r="J157" s="152">
        <f>ROUND(I157*H157,2)</f>
        <v>0</v>
      </c>
      <c r="K157" s="153"/>
      <c r="L157" s="28"/>
      <c r="M157" s="154" t="s">
        <v>1</v>
      </c>
      <c r="N157" s="115" t="s">
        <v>38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278</v>
      </c>
      <c r="AT157" s="157" t="s">
        <v>274</v>
      </c>
      <c r="AU157" s="157" t="s">
        <v>82</v>
      </c>
      <c r="AY157" s="13" t="s">
        <v>271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3" t="s">
        <v>80</v>
      </c>
      <c r="BK157" s="158">
        <f>ROUND(I157*H157,2)</f>
        <v>0</v>
      </c>
      <c r="BL157" s="13" t="s">
        <v>278</v>
      </c>
      <c r="BM157" s="157" t="s">
        <v>323</v>
      </c>
    </row>
    <row r="158" spans="2:65" s="1" customFormat="1" ht="28.8">
      <c r="B158" s="28"/>
      <c r="D158" s="159" t="s">
        <v>280</v>
      </c>
      <c r="F158" s="160" t="s">
        <v>324</v>
      </c>
      <c r="I158" s="119"/>
      <c r="L158" s="28"/>
      <c r="M158" s="161"/>
      <c r="T158" s="52"/>
      <c r="AT158" s="13" t="s">
        <v>280</v>
      </c>
      <c r="AU158" s="13" t="s">
        <v>82</v>
      </c>
    </row>
    <row r="159" spans="2:65" s="1" customFormat="1" ht="24.15" customHeight="1">
      <c r="B159" s="28"/>
      <c r="C159" s="146" t="s">
        <v>308</v>
      </c>
      <c r="D159" s="146" t="s">
        <v>274</v>
      </c>
      <c r="E159" s="147" t="s">
        <v>326</v>
      </c>
      <c r="F159" s="148" t="s">
        <v>327</v>
      </c>
      <c r="G159" s="149" t="s">
        <v>322</v>
      </c>
      <c r="H159" s="150">
        <v>0.8</v>
      </c>
      <c r="I159" s="151"/>
      <c r="J159" s="152">
        <f>ROUND(I159*H159,2)</f>
        <v>0</v>
      </c>
      <c r="K159" s="153"/>
      <c r="L159" s="28"/>
      <c r="M159" s="154" t="s">
        <v>1</v>
      </c>
      <c r="N159" s="115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278</v>
      </c>
      <c r="AT159" s="157" t="s">
        <v>274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278</v>
      </c>
      <c r="BM159" s="157" t="s">
        <v>328</v>
      </c>
    </row>
    <row r="160" spans="2:65" s="1" customFormat="1" ht="19.2">
      <c r="B160" s="28"/>
      <c r="D160" s="159" t="s">
        <v>280</v>
      </c>
      <c r="F160" s="160" t="s">
        <v>329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" customFormat="1" ht="16.5" customHeight="1">
      <c r="B161" s="28"/>
      <c r="C161" s="146" t="s">
        <v>314</v>
      </c>
      <c r="D161" s="146" t="s">
        <v>274</v>
      </c>
      <c r="E161" s="147" t="s">
        <v>331</v>
      </c>
      <c r="F161" s="148" t="s">
        <v>332</v>
      </c>
      <c r="G161" s="149" t="s">
        <v>322</v>
      </c>
      <c r="H161" s="150">
        <v>0.8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278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278</v>
      </c>
      <c r="BM161" s="157" t="s">
        <v>333</v>
      </c>
    </row>
    <row r="162" spans="2:65" s="1" customFormat="1" ht="19.2">
      <c r="B162" s="28"/>
      <c r="D162" s="159" t="s">
        <v>280</v>
      </c>
      <c r="F162" s="160" t="s">
        <v>334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" customFormat="1" ht="24.15" customHeight="1">
      <c r="B163" s="28"/>
      <c r="C163" s="162" t="s">
        <v>292</v>
      </c>
      <c r="D163" s="162" t="s">
        <v>335</v>
      </c>
      <c r="E163" s="163" t="s">
        <v>336</v>
      </c>
      <c r="F163" s="164" t="s">
        <v>337</v>
      </c>
      <c r="G163" s="165" t="s">
        <v>338</v>
      </c>
      <c r="H163" s="166">
        <v>2</v>
      </c>
      <c r="I163" s="167"/>
      <c r="J163" s="168">
        <f>ROUND(I163*H163,2)</f>
        <v>0</v>
      </c>
      <c r="K163" s="169"/>
      <c r="L163" s="170"/>
      <c r="M163" s="171" t="s">
        <v>1</v>
      </c>
      <c r="N163" s="172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314</v>
      </c>
      <c r="AT163" s="157" t="s">
        <v>335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278</v>
      </c>
      <c r="BM163" s="157" t="s">
        <v>339</v>
      </c>
    </row>
    <row r="164" spans="2:65" s="1" customFormat="1" ht="28.8">
      <c r="B164" s="28"/>
      <c r="D164" s="159" t="s">
        <v>280</v>
      </c>
      <c r="F164" s="160" t="s">
        <v>340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1" customFormat="1" ht="25.95" customHeight="1">
      <c r="B165" s="134"/>
      <c r="D165" s="135" t="s">
        <v>72</v>
      </c>
      <c r="E165" s="136" t="s">
        <v>341</v>
      </c>
      <c r="F165" s="136" t="s">
        <v>342</v>
      </c>
      <c r="I165" s="137"/>
      <c r="J165" s="138">
        <f>BK165</f>
        <v>0</v>
      </c>
      <c r="L165" s="134"/>
      <c r="M165" s="139"/>
      <c r="P165" s="140">
        <f>P166+P173+P180+P201+P232+P237+P246</f>
        <v>0</v>
      </c>
      <c r="R165" s="140">
        <f>R166+R173+R180+R201+R232+R237+R246</f>
        <v>0.56877571999999998</v>
      </c>
      <c r="T165" s="141">
        <f>T166+T173+T180+T201+T232+T237+T246</f>
        <v>0.38177</v>
      </c>
      <c r="AR165" s="135" t="s">
        <v>82</v>
      </c>
      <c r="AT165" s="142" t="s">
        <v>72</v>
      </c>
      <c r="AU165" s="142" t="s">
        <v>73</v>
      </c>
      <c r="AY165" s="135" t="s">
        <v>271</v>
      </c>
      <c r="BK165" s="143">
        <f>BK166+BK173+BK180+BK201+BK232+BK237+BK246</f>
        <v>0</v>
      </c>
    </row>
    <row r="166" spans="2:65" s="11" customFormat="1" ht="22.8" customHeight="1">
      <c r="B166" s="134"/>
      <c r="D166" s="135" t="s">
        <v>72</v>
      </c>
      <c r="E166" s="144" t="s">
        <v>343</v>
      </c>
      <c r="F166" s="144" t="s">
        <v>344</v>
      </c>
      <c r="I166" s="137"/>
      <c r="J166" s="145">
        <f>BK166</f>
        <v>0</v>
      </c>
      <c r="L166" s="134"/>
      <c r="M166" s="139"/>
      <c r="P166" s="140">
        <f>SUM(P167:P172)</f>
        <v>0</v>
      </c>
      <c r="R166" s="140">
        <f>SUM(R167:R172)</f>
        <v>0</v>
      </c>
      <c r="T166" s="141">
        <f>SUM(T167:T172)</f>
        <v>2.102E-2</v>
      </c>
      <c r="AR166" s="135" t="s">
        <v>82</v>
      </c>
      <c r="AT166" s="142" t="s">
        <v>72</v>
      </c>
      <c r="AU166" s="142" t="s">
        <v>80</v>
      </c>
      <c r="AY166" s="135" t="s">
        <v>271</v>
      </c>
      <c r="BK166" s="143">
        <f>SUM(BK167:BK172)</f>
        <v>0</v>
      </c>
    </row>
    <row r="167" spans="2:65" s="1" customFormat="1" ht="16.5" customHeight="1">
      <c r="B167" s="28"/>
      <c r="C167" s="146" t="s">
        <v>325</v>
      </c>
      <c r="D167" s="146" t="s">
        <v>274</v>
      </c>
      <c r="E167" s="147" t="s">
        <v>346</v>
      </c>
      <c r="F167" s="148" t="s">
        <v>347</v>
      </c>
      <c r="G167" s="149" t="s">
        <v>311</v>
      </c>
      <c r="H167" s="150">
        <v>1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1.9460000000000002E-2</v>
      </c>
      <c r="T167" s="156">
        <f>S167*H167</f>
        <v>1.9460000000000002E-2</v>
      </c>
      <c r="AR167" s="157" t="s">
        <v>348</v>
      </c>
      <c r="AT167" s="157" t="s">
        <v>274</v>
      </c>
      <c r="AU167" s="157" t="s">
        <v>82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348</v>
      </c>
      <c r="BM167" s="157" t="s">
        <v>1649</v>
      </c>
    </row>
    <row r="168" spans="2:65" s="1" customFormat="1" ht="10.199999999999999">
      <c r="B168" s="28"/>
      <c r="D168" s="159" t="s">
        <v>280</v>
      </c>
      <c r="F168" s="160" t="s">
        <v>350</v>
      </c>
      <c r="I168" s="119"/>
      <c r="L168" s="28"/>
      <c r="M168" s="161"/>
      <c r="T168" s="52"/>
      <c r="AT168" s="13" t="s">
        <v>280</v>
      </c>
      <c r="AU168" s="13" t="s">
        <v>82</v>
      </c>
    </row>
    <row r="169" spans="2:65" s="1" customFormat="1" ht="16.5" customHeight="1">
      <c r="B169" s="28"/>
      <c r="C169" s="146" t="s">
        <v>330</v>
      </c>
      <c r="D169" s="146" t="s">
        <v>274</v>
      </c>
      <c r="E169" s="147" t="s">
        <v>352</v>
      </c>
      <c r="F169" s="148" t="s">
        <v>353</v>
      </c>
      <c r="G169" s="149" t="s">
        <v>311</v>
      </c>
      <c r="H169" s="150">
        <v>1</v>
      </c>
      <c r="I169" s="151"/>
      <c r="J169" s="152">
        <f>ROUND(I169*H169,2)</f>
        <v>0</v>
      </c>
      <c r="K169" s="153"/>
      <c r="L169" s="28"/>
      <c r="M169" s="154" t="s">
        <v>1</v>
      </c>
      <c r="N169" s="115" t="s">
        <v>38</v>
      </c>
      <c r="P169" s="155">
        <f>O169*H169</f>
        <v>0</v>
      </c>
      <c r="Q169" s="155">
        <v>0</v>
      </c>
      <c r="R169" s="155">
        <f>Q169*H169</f>
        <v>0</v>
      </c>
      <c r="S169" s="155">
        <v>1.56E-3</v>
      </c>
      <c r="T169" s="156">
        <f>S169*H169</f>
        <v>1.56E-3</v>
      </c>
      <c r="AR169" s="157" t="s">
        <v>348</v>
      </c>
      <c r="AT169" s="157" t="s">
        <v>274</v>
      </c>
      <c r="AU169" s="157" t="s">
        <v>82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348</v>
      </c>
      <c r="BM169" s="157" t="s">
        <v>1650</v>
      </c>
    </row>
    <row r="170" spans="2:65" s="1" customFormat="1" ht="10.199999999999999">
      <c r="B170" s="28"/>
      <c r="D170" s="159" t="s">
        <v>280</v>
      </c>
      <c r="F170" s="160" t="s">
        <v>355</v>
      </c>
      <c r="I170" s="119"/>
      <c r="L170" s="28"/>
      <c r="M170" s="161"/>
      <c r="T170" s="52"/>
      <c r="AT170" s="13" t="s">
        <v>280</v>
      </c>
      <c r="AU170" s="13" t="s">
        <v>82</v>
      </c>
    </row>
    <row r="171" spans="2:65" s="1" customFormat="1" ht="16.5" customHeight="1">
      <c r="B171" s="28"/>
      <c r="C171" s="146" t="s">
        <v>8</v>
      </c>
      <c r="D171" s="146" t="s">
        <v>274</v>
      </c>
      <c r="E171" s="147" t="s">
        <v>360</v>
      </c>
      <c r="F171" s="148" t="s">
        <v>361</v>
      </c>
      <c r="G171" s="149" t="s">
        <v>301</v>
      </c>
      <c r="H171" s="150">
        <v>1</v>
      </c>
      <c r="I171" s="151"/>
      <c r="J171" s="152">
        <f>ROUND(I171*H171,2)</f>
        <v>0</v>
      </c>
      <c r="K171" s="153"/>
      <c r="L171" s="28"/>
      <c r="M171" s="154" t="s">
        <v>1</v>
      </c>
      <c r="N171" s="115" t="s">
        <v>38</v>
      </c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AR171" s="157" t="s">
        <v>306</v>
      </c>
      <c r="AT171" s="157" t="s">
        <v>274</v>
      </c>
      <c r="AU171" s="157" t="s">
        <v>82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306</v>
      </c>
      <c r="BM171" s="157" t="s">
        <v>362</v>
      </c>
    </row>
    <row r="172" spans="2:65" s="1" customFormat="1" ht="19.2">
      <c r="B172" s="28"/>
      <c r="D172" s="159" t="s">
        <v>280</v>
      </c>
      <c r="F172" s="160" t="s">
        <v>1651</v>
      </c>
      <c r="I172" s="119"/>
      <c r="L172" s="28"/>
      <c r="M172" s="161"/>
      <c r="T172" s="52"/>
      <c r="AT172" s="13" t="s">
        <v>280</v>
      </c>
      <c r="AU172" s="13" t="s">
        <v>82</v>
      </c>
    </row>
    <row r="173" spans="2:65" s="11" customFormat="1" ht="22.8" customHeight="1">
      <c r="B173" s="134"/>
      <c r="D173" s="135" t="s">
        <v>72</v>
      </c>
      <c r="E173" s="144" t="s">
        <v>1499</v>
      </c>
      <c r="F173" s="144" t="s">
        <v>1500</v>
      </c>
      <c r="I173" s="137"/>
      <c r="J173" s="145">
        <f>BK173</f>
        <v>0</v>
      </c>
      <c r="L173" s="134"/>
      <c r="M173" s="139"/>
      <c r="P173" s="140">
        <f>SUM(P174:P179)</f>
        <v>0</v>
      </c>
      <c r="R173" s="140">
        <f>SUM(R174:R179)</f>
        <v>0</v>
      </c>
      <c r="T173" s="141">
        <f>SUM(T174:T179)</f>
        <v>0</v>
      </c>
      <c r="AR173" s="135" t="s">
        <v>82</v>
      </c>
      <c r="AT173" s="142" t="s">
        <v>72</v>
      </c>
      <c r="AU173" s="142" t="s">
        <v>80</v>
      </c>
      <c r="AY173" s="135" t="s">
        <v>271</v>
      </c>
      <c r="BK173" s="143">
        <f>SUM(BK174:BK179)</f>
        <v>0</v>
      </c>
    </row>
    <row r="174" spans="2:65" s="1" customFormat="1" ht="16.5" customHeight="1">
      <c r="B174" s="28"/>
      <c r="C174" s="146" t="s">
        <v>345</v>
      </c>
      <c r="D174" s="146" t="s">
        <v>274</v>
      </c>
      <c r="E174" s="147" t="s">
        <v>1501</v>
      </c>
      <c r="F174" s="148" t="s">
        <v>1502</v>
      </c>
      <c r="G174" s="149" t="s">
        <v>277</v>
      </c>
      <c r="H174" s="150">
        <v>2</v>
      </c>
      <c r="I174" s="151"/>
      <c r="J174" s="152">
        <f>ROUND(I174*H174,2)</f>
        <v>0</v>
      </c>
      <c r="K174" s="153"/>
      <c r="L174" s="28"/>
      <c r="M174" s="154" t="s">
        <v>1</v>
      </c>
      <c r="N174" s="115" t="s">
        <v>38</v>
      </c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AR174" s="157" t="s">
        <v>348</v>
      </c>
      <c r="AT174" s="157" t="s">
        <v>274</v>
      </c>
      <c r="AU174" s="157" t="s">
        <v>82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348</v>
      </c>
      <c r="BM174" s="157" t="s">
        <v>1503</v>
      </c>
    </row>
    <row r="175" spans="2:65" s="1" customFormat="1" ht="10.199999999999999">
      <c r="B175" s="28"/>
      <c r="D175" s="159" t="s">
        <v>280</v>
      </c>
      <c r="F175" s="160" t="s">
        <v>1502</v>
      </c>
      <c r="I175" s="119"/>
      <c r="L175" s="28"/>
      <c r="M175" s="161"/>
      <c r="T175" s="52"/>
      <c r="AT175" s="13" t="s">
        <v>280</v>
      </c>
      <c r="AU175" s="13" t="s">
        <v>82</v>
      </c>
    </row>
    <row r="176" spans="2:65" s="1" customFormat="1" ht="16.5" customHeight="1">
      <c r="B176" s="28"/>
      <c r="C176" s="146" t="s">
        <v>351</v>
      </c>
      <c r="D176" s="146" t="s">
        <v>274</v>
      </c>
      <c r="E176" s="147" t="s">
        <v>1504</v>
      </c>
      <c r="F176" s="148" t="s">
        <v>1505</v>
      </c>
      <c r="G176" s="149" t="s">
        <v>692</v>
      </c>
      <c r="H176" s="150">
        <v>1</v>
      </c>
      <c r="I176" s="151"/>
      <c r="J176" s="152">
        <f>ROUND(I176*H176,2)</f>
        <v>0</v>
      </c>
      <c r="K176" s="153"/>
      <c r="L176" s="28"/>
      <c r="M176" s="154" t="s">
        <v>1</v>
      </c>
      <c r="N176" s="115" t="s">
        <v>38</v>
      </c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AR176" s="157" t="s">
        <v>306</v>
      </c>
      <c r="AT176" s="157" t="s">
        <v>274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306</v>
      </c>
      <c r="BM176" s="157" t="s">
        <v>1506</v>
      </c>
    </row>
    <row r="177" spans="2:65" s="1" customFormat="1" ht="19.2">
      <c r="B177" s="28"/>
      <c r="D177" s="159" t="s">
        <v>280</v>
      </c>
      <c r="F177" s="160" t="s">
        <v>1507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" customFormat="1" ht="16.5" customHeight="1">
      <c r="B178" s="28"/>
      <c r="C178" s="146" t="s">
        <v>356</v>
      </c>
      <c r="D178" s="146" t="s">
        <v>274</v>
      </c>
      <c r="E178" s="147" t="s">
        <v>1508</v>
      </c>
      <c r="F178" s="148" t="s">
        <v>1509</v>
      </c>
      <c r="G178" s="149" t="s">
        <v>692</v>
      </c>
      <c r="H178" s="150">
        <v>1</v>
      </c>
      <c r="I178" s="151"/>
      <c r="J178" s="152">
        <f>ROUND(I178*H178,2)</f>
        <v>0</v>
      </c>
      <c r="K178" s="153"/>
      <c r="L178" s="28"/>
      <c r="M178" s="154" t="s">
        <v>1</v>
      </c>
      <c r="N178" s="115" t="s">
        <v>38</v>
      </c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AR178" s="157" t="s">
        <v>306</v>
      </c>
      <c r="AT178" s="157" t="s">
        <v>274</v>
      </c>
      <c r="AU178" s="157" t="s">
        <v>82</v>
      </c>
      <c r="AY178" s="13" t="s">
        <v>271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3" t="s">
        <v>80</v>
      </c>
      <c r="BK178" s="158">
        <f>ROUND(I178*H178,2)</f>
        <v>0</v>
      </c>
      <c r="BL178" s="13" t="s">
        <v>306</v>
      </c>
      <c r="BM178" s="157" t="s">
        <v>1510</v>
      </c>
    </row>
    <row r="179" spans="2:65" s="1" customFormat="1" ht="10.199999999999999">
      <c r="B179" s="28"/>
      <c r="D179" s="159" t="s">
        <v>280</v>
      </c>
      <c r="F179" s="160" t="s">
        <v>1509</v>
      </c>
      <c r="I179" s="119"/>
      <c r="L179" s="28"/>
      <c r="M179" s="161"/>
      <c r="T179" s="52"/>
      <c r="AT179" s="13" t="s">
        <v>280</v>
      </c>
      <c r="AU179" s="13" t="s">
        <v>82</v>
      </c>
    </row>
    <row r="180" spans="2:65" s="11" customFormat="1" ht="22.8" customHeight="1">
      <c r="B180" s="134"/>
      <c r="D180" s="135" t="s">
        <v>72</v>
      </c>
      <c r="E180" s="144" t="s">
        <v>363</v>
      </c>
      <c r="F180" s="144" t="s">
        <v>364</v>
      </c>
      <c r="I180" s="137"/>
      <c r="J180" s="145">
        <f>BK180</f>
        <v>0</v>
      </c>
      <c r="L180" s="134"/>
      <c r="M180" s="139"/>
      <c r="P180" s="140">
        <f>SUM(P181:P200)</f>
        <v>0</v>
      </c>
      <c r="R180" s="140">
        <f>SUM(R181:R200)</f>
        <v>0.16929471999999998</v>
      </c>
      <c r="T180" s="141">
        <f>SUM(T181:T200)</f>
        <v>0</v>
      </c>
      <c r="AR180" s="135" t="s">
        <v>82</v>
      </c>
      <c r="AT180" s="142" t="s">
        <v>72</v>
      </c>
      <c r="AU180" s="142" t="s">
        <v>80</v>
      </c>
      <c r="AY180" s="135" t="s">
        <v>271</v>
      </c>
      <c r="BK180" s="143">
        <f>SUM(BK181:BK200)</f>
        <v>0</v>
      </c>
    </row>
    <row r="181" spans="2:65" s="1" customFormat="1" ht="33" customHeight="1">
      <c r="B181" s="28"/>
      <c r="C181" s="146" t="s">
        <v>348</v>
      </c>
      <c r="D181" s="146" t="s">
        <v>274</v>
      </c>
      <c r="E181" s="147" t="s">
        <v>386</v>
      </c>
      <c r="F181" s="148" t="s">
        <v>387</v>
      </c>
      <c r="G181" s="149" t="s">
        <v>277</v>
      </c>
      <c r="H181" s="150">
        <v>19</v>
      </c>
      <c r="I181" s="151"/>
      <c r="J181" s="152">
        <f>ROUND(I181*H181,2)</f>
        <v>0</v>
      </c>
      <c r="K181" s="153"/>
      <c r="L181" s="28"/>
      <c r="M181" s="154" t="s">
        <v>1</v>
      </c>
      <c r="N181" s="115" t="s">
        <v>38</v>
      </c>
      <c r="P181" s="155">
        <f>O181*H181</f>
        <v>0</v>
      </c>
      <c r="Q181" s="155">
        <v>1.17E-3</v>
      </c>
      <c r="R181" s="155">
        <f>Q181*H181</f>
        <v>2.223E-2</v>
      </c>
      <c r="S181" s="155">
        <v>0</v>
      </c>
      <c r="T181" s="156">
        <f>S181*H181</f>
        <v>0</v>
      </c>
      <c r="AR181" s="157" t="s">
        <v>348</v>
      </c>
      <c r="AT181" s="157" t="s">
        <v>274</v>
      </c>
      <c r="AU181" s="157" t="s">
        <v>82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348</v>
      </c>
      <c r="BM181" s="157" t="s">
        <v>1652</v>
      </c>
    </row>
    <row r="182" spans="2:65" s="1" customFormat="1" ht="28.8">
      <c r="B182" s="28"/>
      <c r="D182" s="159" t="s">
        <v>280</v>
      </c>
      <c r="F182" s="160" t="s">
        <v>389</v>
      </c>
      <c r="I182" s="119"/>
      <c r="L182" s="28"/>
      <c r="M182" s="161"/>
      <c r="T182" s="52"/>
      <c r="AT182" s="13" t="s">
        <v>280</v>
      </c>
      <c r="AU182" s="13" t="s">
        <v>82</v>
      </c>
    </row>
    <row r="183" spans="2:65" s="1" customFormat="1" ht="16.5" customHeight="1">
      <c r="B183" s="28"/>
      <c r="C183" s="162" t="s">
        <v>365</v>
      </c>
      <c r="D183" s="162" t="s">
        <v>335</v>
      </c>
      <c r="E183" s="163" t="s">
        <v>391</v>
      </c>
      <c r="F183" s="164" t="s">
        <v>392</v>
      </c>
      <c r="G183" s="165" t="s">
        <v>393</v>
      </c>
      <c r="H183" s="166">
        <v>0.17599999999999999</v>
      </c>
      <c r="I183" s="167"/>
      <c r="J183" s="168">
        <f>ROUND(I183*H183,2)</f>
        <v>0</v>
      </c>
      <c r="K183" s="169"/>
      <c r="L183" s="170"/>
      <c r="M183" s="171" t="s">
        <v>1</v>
      </c>
      <c r="N183" s="172" t="s">
        <v>38</v>
      </c>
      <c r="P183" s="155">
        <f>O183*H183</f>
        <v>0</v>
      </c>
      <c r="Q183" s="155">
        <v>2.0000000000000002E-5</v>
      </c>
      <c r="R183" s="155">
        <f>Q183*H183</f>
        <v>3.5200000000000002E-6</v>
      </c>
      <c r="S183" s="155">
        <v>0</v>
      </c>
      <c r="T183" s="156">
        <f>S183*H183</f>
        <v>0</v>
      </c>
      <c r="AR183" s="157" t="s">
        <v>306</v>
      </c>
      <c r="AT183" s="157" t="s">
        <v>335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306</v>
      </c>
      <c r="BM183" s="157" t="s">
        <v>1653</v>
      </c>
    </row>
    <row r="184" spans="2:65" s="1" customFormat="1" ht="10.199999999999999">
      <c r="B184" s="28"/>
      <c r="D184" s="159" t="s">
        <v>280</v>
      </c>
      <c r="F184" s="160" t="s">
        <v>392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" customFormat="1" ht="16.5" customHeight="1">
      <c r="B185" s="28"/>
      <c r="C185" s="162" t="s">
        <v>370</v>
      </c>
      <c r="D185" s="162" t="s">
        <v>335</v>
      </c>
      <c r="E185" s="163" t="s">
        <v>396</v>
      </c>
      <c r="F185" s="164" t="s">
        <v>397</v>
      </c>
      <c r="G185" s="165" t="s">
        <v>393</v>
      </c>
      <c r="H185" s="166">
        <v>0.77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38</v>
      </c>
      <c r="P185" s="155">
        <f>O185*H185</f>
        <v>0</v>
      </c>
      <c r="Q185" s="155">
        <v>2.0000000000000001E-4</v>
      </c>
      <c r="R185" s="155">
        <f>Q185*H185</f>
        <v>1.54E-4</v>
      </c>
      <c r="S185" s="155">
        <v>0</v>
      </c>
      <c r="T185" s="156">
        <f>S185*H185</f>
        <v>0</v>
      </c>
      <c r="AR185" s="157" t="s">
        <v>373</v>
      </c>
      <c r="AT185" s="157" t="s">
        <v>335</v>
      </c>
      <c r="AU185" s="157" t="s">
        <v>82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348</v>
      </c>
      <c r="BM185" s="157" t="s">
        <v>1654</v>
      </c>
    </row>
    <row r="186" spans="2:65" s="1" customFormat="1" ht="10.199999999999999">
      <c r="B186" s="28"/>
      <c r="D186" s="159" t="s">
        <v>280</v>
      </c>
      <c r="F186" s="160" t="s">
        <v>397</v>
      </c>
      <c r="I186" s="119"/>
      <c r="L186" s="28"/>
      <c r="M186" s="161"/>
      <c r="T186" s="52"/>
      <c r="AT186" s="13" t="s">
        <v>280</v>
      </c>
      <c r="AU186" s="13" t="s">
        <v>82</v>
      </c>
    </row>
    <row r="187" spans="2:65" s="1" customFormat="1" ht="24.15" customHeight="1">
      <c r="B187" s="28"/>
      <c r="C187" s="162" t="s">
        <v>376</v>
      </c>
      <c r="D187" s="162" t="s">
        <v>335</v>
      </c>
      <c r="E187" s="163" t="s">
        <v>1514</v>
      </c>
      <c r="F187" s="164" t="s">
        <v>1515</v>
      </c>
      <c r="G187" s="165" t="s">
        <v>277</v>
      </c>
      <c r="H187" s="166">
        <v>25.74</v>
      </c>
      <c r="I187" s="167"/>
      <c r="J187" s="168">
        <f>ROUND(I187*H187,2)</f>
        <v>0</v>
      </c>
      <c r="K187" s="169"/>
      <c r="L187" s="170"/>
      <c r="M187" s="171" t="s">
        <v>1</v>
      </c>
      <c r="N187" s="172" t="s">
        <v>38</v>
      </c>
      <c r="P187" s="155">
        <f>O187*H187</f>
        <v>0</v>
      </c>
      <c r="Q187" s="155">
        <v>4.0000000000000001E-3</v>
      </c>
      <c r="R187" s="155">
        <f>Q187*H187</f>
        <v>0.10296</v>
      </c>
      <c r="S187" s="155">
        <v>0</v>
      </c>
      <c r="T187" s="156">
        <f>S187*H187</f>
        <v>0</v>
      </c>
      <c r="AR187" s="157" t="s">
        <v>373</v>
      </c>
      <c r="AT187" s="157" t="s">
        <v>335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1655</v>
      </c>
    </row>
    <row r="188" spans="2:65" s="1" customFormat="1" ht="19.2">
      <c r="B188" s="28"/>
      <c r="D188" s="159" t="s">
        <v>280</v>
      </c>
      <c r="F188" s="160" t="s">
        <v>1515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" customFormat="1" ht="16.5" customHeight="1">
      <c r="B189" s="28"/>
      <c r="C189" s="162" t="s">
        <v>381</v>
      </c>
      <c r="D189" s="162" t="s">
        <v>335</v>
      </c>
      <c r="E189" s="163" t="s">
        <v>410</v>
      </c>
      <c r="F189" s="164" t="s">
        <v>411</v>
      </c>
      <c r="G189" s="165" t="s">
        <v>412</v>
      </c>
      <c r="H189" s="166">
        <v>28.49</v>
      </c>
      <c r="I189" s="167"/>
      <c r="J189" s="168">
        <f>ROUND(I189*H189,2)</f>
        <v>0</v>
      </c>
      <c r="K189" s="169"/>
      <c r="L189" s="170"/>
      <c r="M189" s="171" t="s">
        <v>1</v>
      </c>
      <c r="N189" s="172" t="s">
        <v>38</v>
      </c>
      <c r="P189" s="155">
        <f>O189*H189</f>
        <v>0</v>
      </c>
      <c r="Q189" s="155">
        <v>3.8000000000000002E-4</v>
      </c>
      <c r="R189" s="155">
        <f>Q189*H189</f>
        <v>1.0826199999999999E-2</v>
      </c>
      <c r="S189" s="155">
        <v>0</v>
      </c>
      <c r="T189" s="156">
        <f>S189*H189</f>
        <v>0</v>
      </c>
      <c r="AR189" s="157" t="s">
        <v>373</v>
      </c>
      <c r="AT189" s="157" t="s">
        <v>335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1656</v>
      </c>
    </row>
    <row r="190" spans="2:65" s="1" customFormat="1" ht="10.199999999999999">
      <c r="B190" s="28"/>
      <c r="D190" s="159" t="s">
        <v>280</v>
      </c>
      <c r="F190" s="160" t="s">
        <v>414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" customFormat="1" ht="16.5" customHeight="1">
      <c r="B191" s="28"/>
      <c r="C191" s="162" t="s">
        <v>7</v>
      </c>
      <c r="D191" s="162" t="s">
        <v>335</v>
      </c>
      <c r="E191" s="163" t="s">
        <v>416</v>
      </c>
      <c r="F191" s="164" t="s">
        <v>417</v>
      </c>
      <c r="G191" s="165" t="s">
        <v>412</v>
      </c>
      <c r="H191" s="166">
        <v>15.95</v>
      </c>
      <c r="I191" s="167"/>
      <c r="J191" s="168">
        <f>ROUND(I191*H191,2)</f>
        <v>0</v>
      </c>
      <c r="K191" s="169"/>
      <c r="L191" s="170"/>
      <c r="M191" s="171" t="s">
        <v>1</v>
      </c>
      <c r="N191" s="172" t="s">
        <v>38</v>
      </c>
      <c r="P191" s="155">
        <f>O191*H191</f>
        <v>0</v>
      </c>
      <c r="Q191" s="155">
        <v>3.5E-4</v>
      </c>
      <c r="R191" s="155">
        <f>Q191*H191</f>
        <v>5.5824999999999998E-3</v>
      </c>
      <c r="S191" s="155">
        <v>0</v>
      </c>
      <c r="T191" s="156">
        <f>S191*H191</f>
        <v>0</v>
      </c>
      <c r="AR191" s="157" t="s">
        <v>373</v>
      </c>
      <c r="AT191" s="157" t="s">
        <v>335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1657</v>
      </c>
    </row>
    <row r="192" spans="2:65" s="1" customFormat="1" ht="10.199999999999999">
      <c r="B192" s="28"/>
      <c r="D192" s="159" t="s">
        <v>280</v>
      </c>
      <c r="F192" s="160" t="s">
        <v>417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" customFormat="1" ht="16.5" customHeight="1">
      <c r="B193" s="28"/>
      <c r="C193" s="162" t="s">
        <v>390</v>
      </c>
      <c r="D193" s="162" t="s">
        <v>335</v>
      </c>
      <c r="E193" s="163" t="s">
        <v>420</v>
      </c>
      <c r="F193" s="164" t="s">
        <v>421</v>
      </c>
      <c r="G193" s="165" t="s">
        <v>412</v>
      </c>
      <c r="H193" s="166">
        <v>32.450000000000003</v>
      </c>
      <c r="I193" s="167"/>
      <c r="J193" s="168">
        <f>ROUND(I193*H193,2)</f>
        <v>0</v>
      </c>
      <c r="K193" s="169"/>
      <c r="L193" s="170"/>
      <c r="M193" s="171" t="s">
        <v>1</v>
      </c>
      <c r="N193" s="172" t="s">
        <v>38</v>
      </c>
      <c r="P193" s="155">
        <f>O193*H193</f>
        <v>0</v>
      </c>
      <c r="Q193" s="155">
        <v>3.5E-4</v>
      </c>
      <c r="R193" s="155">
        <f>Q193*H193</f>
        <v>1.1357500000000001E-2</v>
      </c>
      <c r="S193" s="155">
        <v>0</v>
      </c>
      <c r="T193" s="156">
        <f>S193*H193</f>
        <v>0</v>
      </c>
      <c r="AR193" s="157" t="s">
        <v>373</v>
      </c>
      <c r="AT193" s="157" t="s">
        <v>335</v>
      </c>
      <c r="AU193" s="157" t="s">
        <v>82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1658</v>
      </c>
    </row>
    <row r="194" spans="2:65" s="1" customFormat="1" ht="10.199999999999999">
      <c r="B194" s="28"/>
      <c r="D194" s="159" t="s">
        <v>280</v>
      </c>
      <c r="F194" s="160" t="s">
        <v>421</v>
      </c>
      <c r="I194" s="119"/>
      <c r="L194" s="28"/>
      <c r="M194" s="161"/>
      <c r="T194" s="52"/>
      <c r="AT194" s="13" t="s">
        <v>280</v>
      </c>
      <c r="AU194" s="13" t="s">
        <v>82</v>
      </c>
    </row>
    <row r="195" spans="2:65" s="1" customFormat="1" ht="16.5" customHeight="1">
      <c r="B195" s="28"/>
      <c r="C195" s="162" t="s">
        <v>395</v>
      </c>
      <c r="D195" s="162" t="s">
        <v>335</v>
      </c>
      <c r="E195" s="163" t="s">
        <v>424</v>
      </c>
      <c r="F195" s="164" t="s">
        <v>425</v>
      </c>
      <c r="G195" s="165" t="s">
        <v>412</v>
      </c>
      <c r="H195" s="166">
        <v>30.25</v>
      </c>
      <c r="I195" s="167"/>
      <c r="J195" s="168">
        <f>ROUND(I195*H195,2)</f>
        <v>0</v>
      </c>
      <c r="K195" s="169"/>
      <c r="L195" s="170"/>
      <c r="M195" s="171" t="s">
        <v>1</v>
      </c>
      <c r="N195" s="172" t="s">
        <v>38</v>
      </c>
      <c r="P195" s="155">
        <f>O195*H195</f>
        <v>0</v>
      </c>
      <c r="Q195" s="155">
        <v>5.0000000000000001E-4</v>
      </c>
      <c r="R195" s="155">
        <f>Q195*H195</f>
        <v>1.5125E-2</v>
      </c>
      <c r="S195" s="155">
        <v>0</v>
      </c>
      <c r="T195" s="156">
        <f>S195*H195</f>
        <v>0</v>
      </c>
      <c r="AR195" s="157" t="s">
        <v>373</v>
      </c>
      <c r="AT195" s="157" t="s">
        <v>335</v>
      </c>
      <c r="AU195" s="157" t="s">
        <v>82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348</v>
      </c>
      <c r="BM195" s="157" t="s">
        <v>1659</v>
      </c>
    </row>
    <row r="196" spans="2:65" s="1" customFormat="1" ht="10.199999999999999">
      <c r="B196" s="28"/>
      <c r="D196" s="159" t="s">
        <v>280</v>
      </c>
      <c r="F196" s="160" t="s">
        <v>427</v>
      </c>
      <c r="I196" s="119"/>
      <c r="L196" s="28"/>
      <c r="M196" s="161"/>
      <c r="T196" s="52"/>
      <c r="AT196" s="13" t="s">
        <v>280</v>
      </c>
      <c r="AU196" s="13" t="s">
        <v>82</v>
      </c>
    </row>
    <row r="197" spans="2:65" s="1" customFormat="1" ht="16.5" customHeight="1">
      <c r="B197" s="28"/>
      <c r="C197" s="162" t="s">
        <v>399</v>
      </c>
      <c r="D197" s="162" t="s">
        <v>335</v>
      </c>
      <c r="E197" s="163" t="s">
        <v>429</v>
      </c>
      <c r="F197" s="164" t="s">
        <v>430</v>
      </c>
      <c r="G197" s="165" t="s">
        <v>338</v>
      </c>
      <c r="H197" s="166">
        <v>17.600000000000001</v>
      </c>
      <c r="I197" s="167"/>
      <c r="J197" s="168">
        <f>ROUND(I197*H197,2)</f>
        <v>0</v>
      </c>
      <c r="K197" s="169"/>
      <c r="L197" s="170"/>
      <c r="M197" s="171" t="s">
        <v>1</v>
      </c>
      <c r="N197" s="172" t="s">
        <v>38</v>
      </c>
      <c r="P197" s="155">
        <f>O197*H197</f>
        <v>0</v>
      </c>
      <c r="Q197" s="155">
        <v>4.0000000000000003E-5</v>
      </c>
      <c r="R197" s="155">
        <f>Q197*H197</f>
        <v>7.0400000000000009E-4</v>
      </c>
      <c r="S197" s="155">
        <v>0</v>
      </c>
      <c r="T197" s="156">
        <f>S197*H197</f>
        <v>0</v>
      </c>
      <c r="AR197" s="157" t="s">
        <v>373</v>
      </c>
      <c r="AT197" s="157" t="s">
        <v>335</v>
      </c>
      <c r="AU197" s="157" t="s">
        <v>82</v>
      </c>
      <c r="AY197" s="13" t="s">
        <v>271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3" t="s">
        <v>80</v>
      </c>
      <c r="BK197" s="158">
        <f>ROUND(I197*H197,2)</f>
        <v>0</v>
      </c>
      <c r="BL197" s="13" t="s">
        <v>348</v>
      </c>
      <c r="BM197" s="157" t="s">
        <v>1660</v>
      </c>
    </row>
    <row r="198" spans="2:65" s="1" customFormat="1" ht="10.199999999999999">
      <c r="B198" s="28"/>
      <c r="D198" s="159" t="s">
        <v>280</v>
      </c>
      <c r="F198" s="160" t="s">
        <v>430</v>
      </c>
      <c r="I198" s="119"/>
      <c r="L198" s="28"/>
      <c r="M198" s="161"/>
      <c r="T198" s="52"/>
      <c r="AT198" s="13" t="s">
        <v>280</v>
      </c>
      <c r="AU198" s="13" t="s">
        <v>82</v>
      </c>
    </row>
    <row r="199" spans="2:65" s="1" customFormat="1" ht="16.5" customHeight="1">
      <c r="B199" s="28"/>
      <c r="C199" s="162" t="s">
        <v>404</v>
      </c>
      <c r="D199" s="162" t="s">
        <v>335</v>
      </c>
      <c r="E199" s="163" t="s">
        <v>433</v>
      </c>
      <c r="F199" s="164" t="s">
        <v>434</v>
      </c>
      <c r="G199" s="165" t="s">
        <v>338</v>
      </c>
      <c r="H199" s="166">
        <v>17.600000000000001</v>
      </c>
      <c r="I199" s="167"/>
      <c r="J199" s="168">
        <f>ROUND(I199*H199,2)</f>
        <v>0</v>
      </c>
      <c r="K199" s="169"/>
      <c r="L199" s="170"/>
      <c r="M199" s="171" t="s">
        <v>1</v>
      </c>
      <c r="N199" s="172" t="s">
        <v>38</v>
      </c>
      <c r="P199" s="155">
        <f>O199*H199</f>
        <v>0</v>
      </c>
      <c r="Q199" s="155">
        <v>2.0000000000000002E-5</v>
      </c>
      <c r="R199" s="155">
        <f>Q199*H199</f>
        <v>3.5200000000000005E-4</v>
      </c>
      <c r="S199" s="155">
        <v>0</v>
      </c>
      <c r="T199" s="156">
        <f>S199*H199</f>
        <v>0</v>
      </c>
      <c r="AR199" s="157" t="s">
        <v>373</v>
      </c>
      <c r="AT199" s="157" t="s">
        <v>335</v>
      </c>
      <c r="AU199" s="157" t="s">
        <v>82</v>
      </c>
      <c r="AY199" s="13" t="s">
        <v>271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3" t="s">
        <v>80</v>
      </c>
      <c r="BK199" s="158">
        <f>ROUND(I199*H199,2)</f>
        <v>0</v>
      </c>
      <c r="BL199" s="13" t="s">
        <v>348</v>
      </c>
      <c r="BM199" s="157" t="s">
        <v>1661</v>
      </c>
    </row>
    <row r="200" spans="2:65" s="1" customFormat="1" ht="10.199999999999999">
      <c r="B200" s="28"/>
      <c r="D200" s="159" t="s">
        <v>280</v>
      </c>
      <c r="F200" s="160" t="s">
        <v>434</v>
      </c>
      <c r="I200" s="119"/>
      <c r="L200" s="28"/>
      <c r="M200" s="161"/>
      <c r="T200" s="52"/>
      <c r="AT200" s="13" t="s">
        <v>280</v>
      </c>
      <c r="AU200" s="13" t="s">
        <v>82</v>
      </c>
    </row>
    <row r="201" spans="2:65" s="11" customFormat="1" ht="22.8" customHeight="1">
      <c r="B201" s="134"/>
      <c r="D201" s="135" t="s">
        <v>72</v>
      </c>
      <c r="E201" s="144" t="s">
        <v>436</v>
      </c>
      <c r="F201" s="144" t="s">
        <v>437</v>
      </c>
      <c r="I201" s="137"/>
      <c r="J201" s="145">
        <f>BK201</f>
        <v>0</v>
      </c>
      <c r="L201" s="134"/>
      <c r="M201" s="139"/>
      <c r="P201" s="140">
        <f>SUM(P202:P231)</f>
        <v>0</v>
      </c>
      <c r="R201" s="140">
        <f>SUM(R202:R231)</f>
        <v>0.30040099999999997</v>
      </c>
      <c r="T201" s="141">
        <f>SUM(T202:T231)</f>
        <v>5.3800000000000001E-2</v>
      </c>
      <c r="AR201" s="135" t="s">
        <v>82</v>
      </c>
      <c r="AT201" s="142" t="s">
        <v>72</v>
      </c>
      <c r="AU201" s="142" t="s">
        <v>80</v>
      </c>
      <c r="AY201" s="135" t="s">
        <v>271</v>
      </c>
      <c r="BK201" s="143">
        <f>SUM(BK202:BK231)</f>
        <v>0</v>
      </c>
    </row>
    <row r="202" spans="2:65" s="1" customFormat="1" ht="21.75" customHeight="1">
      <c r="B202" s="28"/>
      <c r="C202" s="146" t="s">
        <v>409</v>
      </c>
      <c r="D202" s="146" t="s">
        <v>274</v>
      </c>
      <c r="E202" s="147" t="s">
        <v>438</v>
      </c>
      <c r="F202" s="148" t="s">
        <v>439</v>
      </c>
      <c r="G202" s="149" t="s">
        <v>277</v>
      </c>
      <c r="H202" s="150">
        <v>19</v>
      </c>
      <c r="I202" s="151"/>
      <c r="J202" s="152">
        <f>ROUND(I202*H202,2)</f>
        <v>0</v>
      </c>
      <c r="K202" s="153"/>
      <c r="L202" s="28"/>
      <c r="M202" s="154" t="s">
        <v>1</v>
      </c>
      <c r="N202" s="115" t="s">
        <v>38</v>
      </c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AR202" s="157" t="s">
        <v>348</v>
      </c>
      <c r="AT202" s="157" t="s">
        <v>274</v>
      </c>
      <c r="AU202" s="157" t="s">
        <v>82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1662</v>
      </c>
    </row>
    <row r="203" spans="2:65" s="1" customFormat="1" ht="19.2">
      <c r="B203" s="28"/>
      <c r="D203" s="159" t="s">
        <v>280</v>
      </c>
      <c r="F203" s="160" t="s">
        <v>441</v>
      </c>
      <c r="I203" s="119"/>
      <c r="L203" s="28"/>
      <c r="M203" s="161"/>
      <c r="T203" s="52"/>
      <c r="AT203" s="13" t="s">
        <v>280</v>
      </c>
      <c r="AU203" s="13" t="s">
        <v>82</v>
      </c>
    </row>
    <row r="204" spans="2:65" s="1" customFormat="1" ht="24.15" customHeight="1">
      <c r="B204" s="28"/>
      <c r="C204" s="146" t="s">
        <v>415</v>
      </c>
      <c r="D204" s="146" t="s">
        <v>274</v>
      </c>
      <c r="E204" s="147" t="s">
        <v>443</v>
      </c>
      <c r="F204" s="148" t="s">
        <v>444</v>
      </c>
      <c r="G204" s="149" t="s">
        <v>277</v>
      </c>
      <c r="H204" s="150">
        <v>19</v>
      </c>
      <c r="I204" s="151"/>
      <c r="J204" s="152">
        <f>ROUND(I204*H204,2)</f>
        <v>0</v>
      </c>
      <c r="K204" s="153"/>
      <c r="L204" s="28"/>
      <c r="M204" s="154" t="s">
        <v>1</v>
      </c>
      <c r="N204" s="115" t="s">
        <v>38</v>
      </c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AR204" s="157" t="s">
        <v>348</v>
      </c>
      <c r="AT204" s="157" t="s">
        <v>274</v>
      </c>
      <c r="AU204" s="157" t="s">
        <v>82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445</v>
      </c>
    </row>
    <row r="205" spans="2:65" s="1" customFormat="1" ht="28.8">
      <c r="B205" s="28"/>
      <c r="D205" s="159" t="s">
        <v>280</v>
      </c>
      <c r="F205" s="160" t="s">
        <v>446</v>
      </c>
      <c r="I205" s="119"/>
      <c r="L205" s="28"/>
      <c r="M205" s="161"/>
      <c r="T205" s="52"/>
      <c r="AT205" s="13" t="s">
        <v>280</v>
      </c>
      <c r="AU205" s="13" t="s">
        <v>82</v>
      </c>
    </row>
    <row r="206" spans="2:65" s="1" customFormat="1" ht="16.5" customHeight="1">
      <c r="B206" s="28"/>
      <c r="C206" s="146" t="s">
        <v>419</v>
      </c>
      <c r="D206" s="146" t="s">
        <v>274</v>
      </c>
      <c r="E206" s="147" t="s">
        <v>448</v>
      </c>
      <c r="F206" s="148" t="s">
        <v>449</v>
      </c>
      <c r="G206" s="149" t="s">
        <v>277</v>
      </c>
      <c r="H206" s="150">
        <v>19</v>
      </c>
      <c r="I206" s="151"/>
      <c r="J206" s="152">
        <f>ROUND(I206*H206,2)</f>
        <v>0</v>
      </c>
      <c r="K206" s="153"/>
      <c r="L206" s="28"/>
      <c r="M206" s="154" t="s">
        <v>1</v>
      </c>
      <c r="N206" s="115" t="s">
        <v>38</v>
      </c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AR206" s="157" t="s">
        <v>348</v>
      </c>
      <c r="AT206" s="157" t="s">
        <v>274</v>
      </c>
      <c r="AU206" s="157" t="s">
        <v>82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450</v>
      </c>
    </row>
    <row r="207" spans="2:65" s="1" customFormat="1" ht="10.199999999999999">
      <c r="B207" s="28"/>
      <c r="D207" s="159" t="s">
        <v>280</v>
      </c>
      <c r="F207" s="160" t="s">
        <v>451</v>
      </c>
      <c r="I207" s="119"/>
      <c r="L207" s="28"/>
      <c r="M207" s="161"/>
      <c r="T207" s="52"/>
      <c r="AT207" s="13" t="s">
        <v>280</v>
      </c>
      <c r="AU207" s="13" t="s">
        <v>82</v>
      </c>
    </row>
    <row r="208" spans="2:65" s="1" customFormat="1" ht="16.5" customHeight="1">
      <c r="B208" s="28"/>
      <c r="C208" s="146" t="s">
        <v>423</v>
      </c>
      <c r="D208" s="146" t="s">
        <v>274</v>
      </c>
      <c r="E208" s="147" t="s">
        <v>453</v>
      </c>
      <c r="F208" s="148" t="s">
        <v>454</v>
      </c>
      <c r="G208" s="149" t="s">
        <v>412</v>
      </c>
      <c r="H208" s="150">
        <v>21</v>
      </c>
      <c r="I208" s="151"/>
      <c r="J208" s="152">
        <f>ROUND(I208*H208,2)</f>
        <v>0</v>
      </c>
      <c r="K208" s="153"/>
      <c r="L208" s="28"/>
      <c r="M208" s="154" t="s">
        <v>1</v>
      </c>
      <c r="N208" s="115" t="s">
        <v>38</v>
      </c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AR208" s="157" t="s">
        <v>348</v>
      </c>
      <c r="AT208" s="157" t="s">
        <v>274</v>
      </c>
      <c r="AU208" s="157" t="s">
        <v>82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1663</v>
      </c>
    </row>
    <row r="209" spans="2:65" s="1" customFormat="1" ht="19.2">
      <c r="B209" s="28"/>
      <c r="D209" s="159" t="s">
        <v>280</v>
      </c>
      <c r="F209" s="160" t="s">
        <v>456</v>
      </c>
      <c r="I209" s="119"/>
      <c r="L209" s="28"/>
      <c r="M209" s="161"/>
      <c r="T209" s="52"/>
      <c r="AT209" s="13" t="s">
        <v>280</v>
      </c>
      <c r="AU209" s="13" t="s">
        <v>82</v>
      </c>
    </row>
    <row r="210" spans="2:65" s="1" customFormat="1" ht="16.5" customHeight="1">
      <c r="B210" s="28"/>
      <c r="C210" s="162" t="s">
        <v>428</v>
      </c>
      <c r="D210" s="162" t="s">
        <v>335</v>
      </c>
      <c r="E210" s="163" t="s">
        <v>458</v>
      </c>
      <c r="F210" s="164" t="s">
        <v>459</v>
      </c>
      <c r="G210" s="165" t="s">
        <v>412</v>
      </c>
      <c r="H210" s="166">
        <v>21.42</v>
      </c>
      <c r="I210" s="167"/>
      <c r="J210" s="168">
        <f>ROUND(I210*H210,2)</f>
        <v>0</v>
      </c>
      <c r="K210" s="169"/>
      <c r="L210" s="170"/>
      <c r="M210" s="171" t="s">
        <v>1</v>
      </c>
      <c r="N210" s="172" t="s">
        <v>38</v>
      </c>
      <c r="P210" s="155">
        <f>O210*H210</f>
        <v>0</v>
      </c>
      <c r="Q210" s="155">
        <v>5.0000000000000002E-5</v>
      </c>
      <c r="R210" s="155">
        <f>Q210*H210</f>
        <v>1.0710000000000001E-3</v>
      </c>
      <c r="S210" s="155">
        <v>0</v>
      </c>
      <c r="T210" s="156">
        <f>S210*H210</f>
        <v>0</v>
      </c>
      <c r="AR210" s="157" t="s">
        <v>373</v>
      </c>
      <c r="AT210" s="157" t="s">
        <v>335</v>
      </c>
      <c r="AU210" s="157" t="s">
        <v>82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1664</v>
      </c>
    </row>
    <row r="211" spans="2:65" s="1" customFormat="1" ht="10.199999999999999">
      <c r="B211" s="28"/>
      <c r="D211" s="159" t="s">
        <v>280</v>
      </c>
      <c r="F211" s="160" t="s">
        <v>459</v>
      </c>
      <c r="I211" s="119"/>
      <c r="L211" s="28"/>
      <c r="M211" s="161"/>
      <c r="T211" s="52"/>
      <c r="AT211" s="13" t="s">
        <v>280</v>
      </c>
      <c r="AU211" s="13" t="s">
        <v>82</v>
      </c>
    </row>
    <row r="212" spans="2:65" s="1" customFormat="1" ht="24.15" customHeight="1">
      <c r="B212" s="28"/>
      <c r="C212" s="146" t="s">
        <v>432</v>
      </c>
      <c r="D212" s="146" t="s">
        <v>274</v>
      </c>
      <c r="E212" s="147" t="s">
        <v>462</v>
      </c>
      <c r="F212" s="148" t="s">
        <v>463</v>
      </c>
      <c r="G212" s="149" t="s">
        <v>277</v>
      </c>
      <c r="H212" s="150">
        <v>19</v>
      </c>
      <c r="I212" s="151"/>
      <c r="J212" s="152">
        <f>ROUND(I212*H212,2)</f>
        <v>0</v>
      </c>
      <c r="K212" s="153"/>
      <c r="L212" s="28"/>
      <c r="M212" s="154" t="s">
        <v>1</v>
      </c>
      <c r="N212" s="115" t="s">
        <v>38</v>
      </c>
      <c r="P212" s="155">
        <f>O212*H212</f>
        <v>0</v>
      </c>
      <c r="Q212" s="155">
        <v>2.0000000000000001E-4</v>
      </c>
      <c r="R212" s="155">
        <f>Q212*H212</f>
        <v>3.8E-3</v>
      </c>
      <c r="S212" s="155">
        <v>0</v>
      </c>
      <c r="T212" s="156">
        <f>S212*H212</f>
        <v>0</v>
      </c>
      <c r="AR212" s="157" t="s">
        <v>348</v>
      </c>
      <c r="AT212" s="157" t="s">
        <v>274</v>
      </c>
      <c r="AU212" s="157" t="s">
        <v>82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464</v>
      </c>
    </row>
    <row r="213" spans="2:65" s="1" customFormat="1" ht="19.2">
      <c r="B213" s="28"/>
      <c r="D213" s="159" t="s">
        <v>280</v>
      </c>
      <c r="F213" s="160" t="s">
        <v>465</v>
      </c>
      <c r="I213" s="119"/>
      <c r="L213" s="28"/>
      <c r="M213" s="161"/>
      <c r="T213" s="52"/>
      <c r="AT213" s="13" t="s">
        <v>280</v>
      </c>
      <c r="AU213" s="13" t="s">
        <v>82</v>
      </c>
    </row>
    <row r="214" spans="2:65" s="1" customFormat="1" ht="37.799999999999997" customHeight="1">
      <c r="B214" s="28"/>
      <c r="C214" s="146" t="s">
        <v>373</v>
      </c>
      <c r="D214" s="146" t="s">
        <v>274</v>
      </c>
      <c r="E214" s="147" t="s">
        <v>467</v>
      </c>
      <c r="F214" s="148" t="s">
        <v>468</v>
      </c>
      <c r="G214" s="149" t="s">
        <v>277</v>
      </c>
      <c r="H214" s="150">
        <v>19</v>
      </c>
      <c r="I214" s="151"/>
      <c r="J214" s="152">
        <f>ROUND(I214*H214,2)</f>
        <v>0</v>
      </c>
      <c r="K214" s="153"/>
      <c r="L214" s="28"/>
      <c r="M214" s="154" t="s">
        <v>1</v>
      </c>
      <c r="N214" s="115" t="s">
        <v>38</v>
      </c>
      <c r="P214" s="155">
        <f>O214*H214</f>
        <v>0</v>
      </c>
      <c r="Q214" s="155">
        <v>1.4999999999999999E-2</v>
      </c>
      <c r="R214" s="155">
        <f>Q214*H214</f>
        <v>0.28499999999999998</v>
      </c>
      <c r="S214" s="155">
        <v>0</v>
      </c>
      <c r="T214" s="156">
        <f>S214*H214</f>
        <v>0</v>
      </c>
      <c r="AR214" s="157" t="s">
        <v>348</v>
      </c>
      <c r="AT214" s="157" t="s">
        <v>274</v>
      </c>
      <c r="AU214" s="157" t="s">
        <v>82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469</v>
      </c>
    </row>
    <row r="215" spans="2:65" s="1" customFormat="1" ht="28.8">
      <c r="B215" s="28"/>
      <c r="D215" s="159" t="s">
        <v>280</v>
      </c>
      <c r="F215" s="160" t="s">
        <v>470</v>
      </c>
      <c r="I215" s="119"/>
      <c r="L215" s="28"/>
      <c r="M215" s="161"/>
      <c r="T215" s="52"/>
      <c r="AT215" s="13" t="s">
        <v>280</v>
      </c>
      <c r="AU215" s="13" t="s">
        <v>82</v>
      </c>
    </row>
    <row r="216" spans="2:65" s="1" customFormat="1" ht="21.75" customHeight="1">
      <c r="B216" s="28"/>
      <c r="C216" s="146" t="s">
        <v>442</v>
      </c>
      <c r="D216" s="146" t="s">
        <v>274</v>
      </c>
      <c r="E216" s="147" t="s">
        <v>472</v>
      </c>
      <c r="F216" s="148" t="s">
        <v>473</v>
      </c>
      <c r="G216" s="149" t="s">
        <v>412</v>
      </c>
      <c r="H216" s="150">
        <v>21</v>
      </c>
      <c r="I216" s="151"/>
      <c r="J216" s="152">
        <f>ROUND(I216*H216,2)</f>
        <v>0</v>
      </c>
      <c r="K216" s="153"/>
      <c r="L216" s="28"/>
      <c r="M216" s="154" t="s">
        <v>1</v>
      </c>
      <c r="N216" s="115" t="s">
        <v>38</v>
      </c>
      <c r="P216" s="155">
        <f>O216*H216</f>
        <v>0</v>
      </c>
      <c r="Q216" s="155">
        <v>0</v>
      </c>
      <c r="R216" s="155">
        <f>Q216*H216</f>
        <v>0</v>
      </c>
      <c r="S216" s="155">
        <v>2.9999999999999997E-4</v>
      </c>
      <c r="T216" s="156">
        <f>S216*H216</f>
        <v>6.2999999999999992E-3</v>
      </c>
      <c r="AR216" s="157" t="s">
        <v>348</v>
      </c>
      <c r="AT216" s="157" t="s">
        <v>274</v>
      </c>
      <c r="AU216" s="157" t="s">
        <v>82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474</v>
      </c>
    </row>
    <row r="217" spans="2:65" s="1" customFormat="1" ht="10.199999999999999">
      <c r="B217" s="28"/>
      <c r="D217" s="159" t="s">
        <v>280</v>
      </c>
      <c r="F217" s="160" t="s">
        <v>475</v>
      </c>
      <c r="I217" s="119"/>
      <c r="L217" s="28"/>
      <c r="M217" s="161"/>
      <c r="T217" s="52"/>
      <c r="AT217" s="13" t="s">
        <v>280</v>
      </c>
      <c r="AU217" s="13" t="s">
        <v>82</v>
      </c>
    </row>
    <row r="218" spans="2:65" s="1" customFormat="1" ht="66.75" customHeight="1">
      <c r="B218" s="28"/>
      <c r="C218" s="162" t="s">
        <v>447</v>
      </c>
      <c r="D218" s="162" t="s">
        <v>335</v>
      </c>
      <c r="E218" s="163" t="s">
        <v>477</v>
      </c>
      <c r="F218" s="164" t="s">
        <v>478</v>
      </c>
      <c r="G218" s="165" t="s">
        <v>277</v>
      </c>
      <c r="H218" s="166">
        <v>21</v>
      </c>
      <c r="I218" s="167"/>
      <c r="J218" s="168">
        <f>ROUND(I218*H218,2)</f>
        <v>0</v>
      </c>
      <c r="K218" s="169"/>
      <c r="L218" s="170"/>
      <c r="M218" s="171" t="s">
        <v>1</v>
      </c>
      <c r="N218" s="172" t="s">
        <v>38</v>
      </c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AR218" s="157" t="s">
        <v>306</v>
      </c>
      <c r="AT218" s="157" t="s">
        <v>335</v>
      </c>
      <c r="AU218" s="157" t="s">
        <v>82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306</v>
      </c>
      <c r="BM218" s="157" t="s">
        <v>479</v>
      </c>
    </row>
    <row r="219" spans="2:65" s="1" customFormat="1" ht="48">
      <c r="B219" s="28"/>
      <c r="D219" s="159" t="s">
        <v>280</v>
      </c>
      <c r="F219" s="160" t="s">
        <v>478</v>
      </c>
      <c r="I219" s="119"/>
      <c r="L219" s="28"/>
      <c r="M219" s="161"/>
      <c r="T219" s="52"/>
      <c r="AT219" s="13" t="s">
        <v>280</v>
      </c>
      <c r="AU219" s="13" t="s">
        <v>82</v>
      </c>
    </row>
    <row r="220" spans="2:65" s="1" customFormat="1" ht="24.15" customHeight="1">
      <c r="B220" s="28"/>
      <c r="C220" s="146" t="s">
        <v>452</v>
      </c>
      <c r="D220" s="146" t="s">
        <v>274</v>
      </c>
      <c r="E220" s="147" t="s">
        <v>481</v>
      </c>
      <c r="F220" s="148" t="s">
        <v>482</v>
      </c>
      <c r="G220" s="149" t="s">
        <v>277</v>
      </c>
      <c r="H220" s="150">
        <v>19</v>
      </c>
      <c r="I220" s="151"/>
      <c r="J220" s="152">
        <f>ROUND(I220*H220,2)</f>
        <v>0</v>
      </c>
      <c r="K220" s="153"/>
      <c r="L220" s="28"/>
      <c r="M220" s="154" t="s">
        <v>1</v>
      </c>
      <c r="N220" s="115" t="s">
        <v>38</v>
      </c>
      <c r="P220" s="155">
        <f>O220*H220</f>
        <v>0</v>
      </c>
      <c r="Q220" s="155">
        <v>0</v>
      </c>
      <c r="R220" s="155">
        <f>Q220*H220</f>
        <v>0</v>
      </c>
      <c r="S220" s="155">
        <v>2.5000000000000001E-3</v>
      </c>
      <c r="T220" s="156">
        <f>S220*H220</f>
        <v>4.7500000000000001E-2</v>
      </c>
      <c r="AR220" s="157" t="s">
        <v>348</v>
      </c>
      <c r="AT220" s="157" t="s">
        <v>274</v>
      </c>
      <c r="AU220" s="157" t="s">
        <v>82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483</v>
      </c>
    </row>
    <row r="221" spans="2:65" s="1" customFormat="1" ht="19.2">
      <c r="B221" s="28"/>
      <c r="D221" s="159" t="s">
        <v>280</v>
      </c>
      <c r="F221" s="160" t="s">
        <v>484</v>
      </c>
      <c r="I221" s="119"/>
      <c r="L221" s="28"/>
      <c r="M221" s="161"/>
      <c r="T221" s="52"/>
      <c r="AT221" s="13" t="s">
        <v>280</v>
      </c>
      <c r="AU221" s="13" t="s">
        <v>82</v>
      </c>
    </row>
    <row r="222" spans="2:65" s="1" customFormat="1" ht="16.5" customHeight="1">
      <c r="B222" s="28"/>
      <c r="C222" s="146" t="s">
        <v>457</v>
      </c>
      <c r="D222" s="146" t="s">
        <v>274</v>
      </c>
      <c r="E222" s="147" t="s">
        <v>486</v>
      </c>
      <c r="F222" s="148" t="s">
        <v>487</v>
      </c>
      <c r="G222" s="149" t="s">
        <v>277</v>
      </c>
      <c r="H222" s="150">
        <v>19</v>
      </c>
      <c r="I222" s="151"/>
      <c r="J222" s="152">
        <f>ROUND(I222*H222,2)</f>
        <v>0</v>
      </c>
      <c r="K222" s="153"/>
      <c r="L222" s="28"/>
      <c r="M222" s="154" t="s">
        <v>1</v>
      </c>
      <c r="N222" s="115" t="s">
        <v>38</v>
      </c>
      <c r="P222" s="155">
        <f>O222*H222</f>
        <v>0</v>
      </c>
      <c r="Q222" s="155">
        <v>2.9999999999999997E-4</v>
      </c>
      <c r="R222" s="155">
        <f>Q222*H222</f>
        <v>5.6999999999999993E-3</v>
      </c>
      <c r="S222" s="155">
        <v>0</v>
      </c>
      <c r="T222" s="156">
        <f>S222*H222</f>
        <v>0</v>
      </c>
      <c r="AR222" s="157" t="s">
        <v>348</v>
      </c>
      <c r="AT222" s="157" t="s">
        <v>274</v>
      </c>
      <c r="AU222" s="157" t="s">
        <v>82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488</v>
      </c>
    </row>
    <row r="223" spans="2:65" s="1" customFormat="1" ht="19.2">
      <c r="B223" s="28"/>
      <c r="D223" s="159" t="s">
        <v>280</v>
      </c>
      <c r="F223" s="160" t="s">
        <v>489</v>
      </c>
      <c r="I223" s="119"/>
      <c r="L223" s="28"/>
      <c r="M223" s="161"/>
      <c r="T223" s="52"/>
      <c r="AT223" s="13" t="s">
        <v>280</v>
      </c>
      <c r="AU223" s="13" t="s">
        <v>82</v>
      </c>
    </row>
    <row r="224" spans="2:65" s="1" customFormat="1" ht="16.5" customHeight="1">
      <c r="B224" s="28"/>
      <c r="C224" s="162" t="s">
        <v>461</v>
      </c>
      <c r="D224" s="162" t="s">
        <v>335</v>
      </c>
      <c r="E224" s="163" t="s">
        <v>491</v>
      </c>
      <c r="F224" s="164" t="s">
        <v>492</v>
      </c>
      <c r="G224" s="165" t="s">
        <v>412</v>
      </c>
      <c r="H224" s="166">
        <v>21</v>
      </c>
      <c r="I224" s="167"/>
      <c r="J224" s="168">
        <f>ROUND(I224*H224,2)</f>
        <v>0</v>
      </c>
      <c r="K224" s="169"/>
      <c r="L224" s="170"/>
      <c r="M224" s="171" t="s">
        <v>1</v>
      </c>
      <c r="N224" s="172" t="s">
        <v>38</v>
      </c>
      <c r="P224" s="155">
        <f>O224*H224</f>
        <v>0</v>
      </c>
      <c r="Q224" s="155">
        <v>2.2000000000000001E-4</v>
      </c>
      <c r="R224" s="155">
        <f>Q224*H224</f>
        <v>4.62E-3</v>
      </c>
      <c r="S224" s="155">
        <v>0</v>
      </c>
      <c r="T224" s="156">
        <f>S224*H224</f>
        <v>0</v>
      </c>
      <c r="AR224" s="157" t="s">
        <v>373</v>
      </c>
      <c r="AT224" s="157" t="s">
        <v>335</v>
      </c>
      <c r="AU224" s="157" t="s">
        <v>82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493</v>
      </c>
    </row>
    <row r="225" spans="2:65" s="1" customFormat="1" ht="10.199999999999999">
      <c r="B225" s="28"/>
      <c r="D225" s="159" t="s">
        <v>280</v>
      </c>
      <c r="F225" s="160" t="s">
        <v>492</v>
      </c>
      <c r="I225" s="119"/>
      <c r="L225" s="28"/>
      <c r="M225" s="161"/>
      <c r="T225" s="52"/>
      <c r="AT225" s="13" t="s">
        <v>280</v>
      </c>
      <c r="AU225" s="13" t="s">
        <v>82</v>
      </c>
    </row>
    <row r="226" spans="2:65" s="1" customFormat="1" ht="24.15" customHeight="1">
      <c r="B226" s="28"/>
      <c r="C226" s="146" t="s">
        <v>466</v>
      </c>
      <c r="D226" s="146" t="s">
        <v>274</v>
      </c>
      <c r="E226" s="147" t="s">
        <v>495</v>
      </c>
      <c r="F226" s="148" t="s">
        <v>496</v>
      </c>
      <c r="G226" s="149" t="s">
        <v>412</v>
      </c>
      <c r="H226" s="150">
        <v>8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AR226" s="157" t="s">
        <v>348</v>
      </c>
      <c r="AT226" s="157" t="s">
        <v>274</v>
      </c>
      <c r="AU226" s="157" t="s">
        <v>82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497</v>
      </c>
    </row>
    <row r="227" spans="2:65" s="1" customFormat="1" ht="10.199999999999999">
      <c r="B227" s="28"/>
      <c r="D227" s="159" t="s">
        <v>280</v>
      </c>
      <c r="F227" s="160" t="s">
        <v>498</v>
      </c>
      <c r="I227" s="119"/>
      <c r="L227" s="28"/>
      <c r="M227" s="161"/>
      <c r="T227" s="52"/>
      <c r="AT227" s="13" t="s">
        <v>280</v>
      </c>
      <c r="AU227" s="13" t="s">
        <v>82</v>
      </c>
    </row>
    <row r="228" spans="2:65" s="1" customFormat="1" ht="16.5" customHeight="1">
      <c r="B228" s="28"/>
      <c r="C228" s="146" t="s">
        <v>471</v>
      </c>
      <c r="D228" s="146" t="s">
        <v>274</v>
      </c>
      <c r="E228" s="147" t="s">
        <v>500</v>
      </c>
      <c r="F228" s="148" t="s">
        <v>501</v>
      </c>
      <c r="G228" s="149" t="s">
        <v>412</v>
      </c>
      <c r="H228" s="150">
        <v>21</v>
      </c>
      <c r="I228" s="151"/>
      <c r="J228" s="152">
        <f>ROUND(I228*H228,2)</f>
        <v>0</v>
      </c>
      <c r="K228" s="153"/>
      <c r="L228" s="28"/>
      <c r="M228" s="154" t="s">
        <v>1</v>
      </c>
      <c r="N228" s="115" t="s">
        <v>38</v>
      </c>
      <c r="P228" s="155">
        <f>O228*H228</f>
        <v>0</v>
      </c>
      <c r="Q228" s="155">
        <v>1.0000000000000001E-5</v>
      </c>
      <c r="R228" s="155">
        <f>Q228*H228</f>
        <v>2.1000000000000001E-4</v>
      </c>
      <c r="S228" s="155">
        <v>0</v>
      </c>
      <c r="T228" s="156">
        <f>S228*H228</f>
        <v>0</v>
      </c>
      <c r="AR228" s="157" t="s">
        <v>348</v>
      </c>
      <c r="AT228" s="157" t="s">
        <v>274</v>
      </c>
      <c r="AU228" s="157" t="s">
        <v>82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502</v>
      </c>
    </row>
    <row r="229" spans="2:65" s="1" customFormat="1" ht="10.199999999999999">
      <c r="B229" s="28"/>
      <c r="D229" s="159" t="s">
        <v>280</v>
      </c>
      <c r="F229" s="160" t="s">
        <v>503</v>
      </c>
      <c r="I229" s="119"/>
      <c r="L229" s="28"/>
      <c r="M229" s="161"/>
      <c r="T229" s="52"/>
      <c r="AT229" s="13" t="s">
        <v>280</v>
      </c>
      <c r="AU229" s="13" t="s">
        <v>82</v>
      </c>
    </row>
    <row r="230" spans="2:65" s="1" customFormat="1" ht="24.15" customHeight="1">
      <c r="B230" s="28"/>
      <c r="C230" s="146" t="s">
        <v>476</v>
      </c>
      <c r="D230" s="146" t="s">
        <v>274</v>
      </c>
      <c r="E230" s="147" t="s">
        <v>505</v>
      </c>
      <c r="F230" s="148" t="s">
        <v>506</v>
      </c>
      <c r="G230" s="149" t="s">
        <v>277</v>
      </c>
      <c r="H230" s="150">
        <v>19</v>
      </c>
      <c r="I230" s="151"/>
      <c r="J230" s="152">
        <f>ROUND(I230*H230,2)</f>
        <v>0</v>
      </c>
      <c r="K230" s="153"/>
      <c r="L230" s="28"/>
      <c r="M230" s="154" t="s">
        <v>1</v>
      </c>
      <c r="N230" s="115" t="s">
        <v>38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AR230" s="157" t="s">
        <v>348</v>
      </c>
      <c r="AT230" s="157" t="s">
        <v>274</v>
      </c>
      <c r="AU230" s="157" t="s">
        <v>82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348</v>
      </c>
      <c r="BM230" s="157" t="s">
        <v>507</v>
      </c>
    </row>
    <row r="231" spans="2:65" s="1" customFormat="1" ht="19.2">
      <c r="B231" s="28"/>
      <c r="D231" s="159" t="s">
        <v>280</v>
      </c>
      <c r="F231" s="160" t="s">
        <v>508</v>
      </c>
      <c r="I231" s="119"/>
      <c r="L231" s="28"/>
      <c r="M231" s="161"/>
      <c r="T231" s="52"/>
      <c r="AT231" s="13" t="s">
        <v>280</v>
      </c>
      <c r="AU231" s="13" t="s">
        <v>82</v>
      </c>
    </row>
    <row r="232" spans="2:65" s="11" customFormat="1" ht="22.8" customHeight="1">
      <c r="B232" s="134"/>
      <c r="D232" s="135" t="s">
        <v>72</v>
      </c>
      <c r="E232" s="144" t="s">
        <v>509</v>
      </c>
      <c r="F232" s="144" t="s">
        <v>510</v>
      </c>
      <c r="I232" s="137"/>
      <c r="J232" s="145">
        <f>BK232</f>
        <v>0</v>
      </c>
      <c r="L232" s="134"/>
      <c r="M232" s="139"/>
      <c r="P232" s="140">
        <f>SUM(P233:P236)</f>
        <v>0</v>
      </c>
      <c r="R232" s="140">
        <f>SUM(R233:R236)</f>
        <v>0</v>
      </c>
      <c r="T232" s="141">
        <f>SUM(T233:T236)</f>
        <v>0.28525</v>
      </c>
      <c r="AR232" s="135" t="s">
        <v>82</v>
      </c>
      <c r="AT232" s="142" t="s">
        <v>72</v>
      </c>
      <c r="AU232" s="142" t="s">
        <v>80</v>
      </c>
      <c r="AY232" s="135" t="s">
        <v>271</v>
      </c>
      <c r="BK232" s="143">
        <f>SUM(BK233:BK236)</f>
        <v>0</v>
      </c>
    </row>
    <row r="233" spans="2:65" s="1" customFormat="1" ht="24.15" customHeight="1">
      <c r="B233" s="28"/>
      <c r="C233" s="146" t="s">
        <v>480</v>
      </c>
      <c r="D233" s="146" t="s">
        <v>274</v>
      </c>
      <c r="E233" s="147" t="s">
        <v>517</v>
      </c>
      <c r="F233" s="148" t="s">
        <v>518</v>
      </c>
      <c r="G233" s="149" t="s">
        <v>277</v>
      </c>
      <c r="H233" s="150">
        <v>3.5</v>
      </c>
      <c r="I233" s="151"/>
      <c r="J233" s="152">
        <f>ROUND(I233*H233,2)</f>
        <v>0</v>
      </c>
      <c r="K233" s="153"/>
      <c r="L233" s="28"/>
      <c r="M233" s="154" t="s">
        <v>1</v>
      </c>
      <c r="N233" s="115" t="s">
        <v>38</v>
      </c>
      <c r="P233" s="155">
        <f>O233*H233</f>
        <v>0</v>
      </c>
      <c r="Q233" s="155">
        <v>0</v>
      </c>
      <c r="R233" s="155">
        <f>Q233*H233</f>
        <v>0</v>
      </c>
      <c r="S233" s="155">
        <v>8.1500000000000003E-2</v>
      </c>
      <c r="T233" s="156">
        <f>S233*H233</f>
        <v>0.28525</v>
      </c>
      <c r="AR233" s="157" t="s">
        <v>348</v>
      </c>
      <c r="AT233" s="157" t="s">
        <v>274</v>
      </c>
      <c r="AU233" s="157" t="s">
        <v>82</v>
      </c>
      <c r="AY233" s="13" t="s">
        <v>271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3" t="s">
        <v>80</v>
      </c>
      <c r="BK233" s="158">
        <f>ROUND(I233*H233,2)</f>
        <v>0</v>
      </c>
      <c r="BL233" s="13" t="s">
        <v>348</v>
      </c>
      <c r="BM233" s="157" t="s">
        <v>519</v>
      </c>
    </row>
    <row r="234" spans="2:65" s="1" customFormat="1" ht="10.199999999999999">
      <c r="B234" s="28"/>
      <c r="D234" s="159" t="s">
        <v>280</v>
      </c>
      <c r="F234" s="160" t="s">
        <v>520</v>
      </c>
      <c r="I234" s="119"/>
      <c r="L234" s="28"/>
      <c r="M234" s="161"/>
      <c r="T234" s="52"/>
      <c r="AT234" s="13" t="s">
        <v>280</v>
      </c>
      <c r="AU234" s="13" t="s">
        <v>82</v>
      </c>
    </row>
    <row r="235" spans="2:65" s="1" customFormat="1" ht="16.5" customHeight="1">
      <c r="B235" s="28"/>
      <c r="C235" s="146" t="s">
        <v>485</v>
      </c>
      <c r="D235" s="146" t="s">
        <v>274</v>
      </c>
      <c r="E235" s="147" t="s">
        <v>536</v>
      </c>
      <c r="F235" s="148" t="s">
        <v>537</v>
      </c>
      <c r="G235" s="149" t="s">
        <v>277</v>
      </c>
      <c r="H235" s="150">
        <v>3.5</v>
      </c>
      <c r="I235" s="151"/>
      <c r="J235" s="152">
        <f>ROUND(I235*H235,2)</f>
        <v>0</v>
      </c>
      <c r="K235" s="153"/>
      <c r="L235" s="28"/>
      <c r="M235" s="154" t="s">
        <v>1</v>
      </c>
      <c r="N235" s="115" t="s">
        <v>38</v>
      </c>
      <c r="P235" s="155">
        <f>O235*H235</f>
        <v>0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AR235" s="157" t="s">
        <v>306</v>
      </c>
      <c r="AT235" s="157" t="s">
        <v>274</v>
      </c>
      <c r="AU235" s="157" t="s">
        <v>82</v>
      </c>
      <c r="AY235" s="13" t="s">
        <v>271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3" t="s">
        <v>80</v>
      </c>
      <c r="BK235" s="158">
        <f>ROUND(I235*H235,2)</f>
        <v>0</v>
      </c>
      <c r="BL235" s="13" t="s">
        <v>306</v>
      </c>
      <c r="BM235" s="157" t="s">
        <v>538</v>
      </c>
    </row>
    <row r="236" spans="2:65" s="1" customFormat="1" ht="10.199999999999999">
      <c r="B236" s="28"/>
      <c r="D236" s="159" t="s">
        <v>280</v>
      </c>
      <c r="F236" s="160" t="s">
        <v>537</v>
      </c>
      <c r="I236" s="119"/>
      <c r="L236" s="28"/>
      <c r="M236" s="161"/>
      <c r="T236" s="52"/>
      <c r="AT236" s="13" t="s">
        <v>280</v>
      </c>
      <c r="AU236" s="13" t="s">
        <v>82</v>
      </c>
    </row>
    <row r="237" spans="2:65" s="11" customFormat="1" ht="22.8" customHeight="1">
      <c r="B237" s="134"/>
      <c r="D237" s="135" t="s">
        <v>72</v>
      </c>
      <c r="E237" s="144" t="s">
        <v>539</v>
      </c>
      <c r="F237" s="144" t="s">
        <v>540</v>
      </c>
      <c r="I237" s="137"/>
      <c r="J237" s="145">
        <f>BK237</f>
        <v>0</v>
      </c>
      <c r="L237" s="134"/>
      <c r="M237" s="139"/>
      <c r="P237" s="140">
        <f>SUM(P238:P245)</f>
        <v>0</v>
      </c>
      <c r="R237" s="140">
        <f>SUM(R238:R245)</f>
        <v>1.08E-3</v>
      </c>
      <c r="T237" s="141">
        <f>SUM(T238:T245)</f>
        <v>0</v>
      </c>
      <c r="AR237" s="135" t="s">
        <v>82</v>
      </c>
      <c r="AT237" s="142" t="s">
        <v>72</v>
      </c>
      <c r="AU237" s="142" t="s">
        <v>80</v>
      </c>
      <c r="AY237" s="135" t="s">
        <v>271</v>
      </c>
      <c r="BK237" s="143">
        <f>SUM(BK238:BK245)</f>
        <v>0</v>
      </c>
    </row>
    <row r="238" spans="2:65" s="1" customFormat="1" ht="24.15" customHeight="1">
      <c r="B238" s="28"/>
      <c r="C238" s="146" t="s">
        <v>490</v>
      </c>
      <c r="D238" s="146" t="s">
        <v>274</v>
      </c>
      <c r="E238" s="147" t="s">
        <v>552</v>
      </c>
      <c r="F238" s="148" t="s">
        <v>553</v>
      </c>
      <c r="G238" s="149" t="s">
        <v>412</v>
      </c>
      <c r="H238" s="150">
        <v>9</v>
      </c>
      <c r="I238" s="151"/>
      <c r="J238" s="152">
        <f>ROUND(I238*H238,2)</f>
        <v>0</v>
      </c>
      <c r="K238" s="153"/>
      <c r="L238" s="28"/>
      <c r="M238" s="154" t="s">
        <v>1</v>
      </c>
      <c r="N238" s="115" t="s">
        <v>38</v>
      </c>
      <c r="P238" s="155">
        <f>O238*H238</f>
        <v>0</v>
      </c>
      <c r="Q238" s="155">
        <v>2.0000000000000002E-5</v>
      </c>
      <c r="R238" s="155">
        <f>Q238*H238</f>
        <v>1.8000000000000001E-4</v>
      </c>
      <c r="S238" s="155">
        <v>0</v>
      </c>
      <c r="T238" s="156">
        <f>S238*H238</f>
        <v>0</v>
      </c>
      <c r="AR238" s="157" t="s">
        <v>348</v>
      </c>
      <c r="AT238" s="157" t="s">
        <v>274</v>
      </c>
      <c r="AU238" s="157" t="s">
        <v>82</v>
      </c>
      <c r="AY238" s="13" t="s">
        <v>271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3" t="s">
        <v>80</v>
      </c>
      <c r="BK238" s="158">
        <f>ROUND(I238*H238,2)</f>
        <v>0</v>
      </c>
      <c r="BL238" s="13" t="s">
        <v>348</v>
      </c>
      <c r="BM238" s="157" t="s">
        <v>554</v>
      </c>
    </row>
    <row r="239" spans="2:65" s="1" customFormat="1" ht="28.8">
      <c r="B239" s="28"/>
      <c r="D239" s="159" t="s">
        <v>280</v>
      </c>
      <c r="F239" s="160" t="s">
        <v>555</v>
      </c>
      <c r="I239" s="119"/>
      <c r="L239" s="28"/>
      <c r="M239" s="161"/>
      <c r="T239" s="52"/>
      <c r="AT239" s="13" t="s">
        <v>280</v>
      </c>
      <c r="AU239" s="13" t="s">
        <v>82</v>
      </c>
    </row>
    <row r="240" spans="2:65" s="1" customFormat="1" ht="24.15" customHeight="1">
      <c r="B240" s="28"/>
      <c r="C240" s="146" t="s">
        <v>494</v>
      </c>
      <c r="D240" s="146" t="s">
        <v>274</v>
      </c>
      <c r="E240" s="147" t="s">
        <v>567</v>
      </c>
      <c r="F240" s="148" t="s">
        <v>568</v>
      </c>
      <c r="G240" s="149" t="s">
        <v>412</v>
      </c>
      <c r="H240" s="150">
        <v>9</v>
      </c>
      <c r="I240" s="151"/>
      <c r="J240" s="152">
        <f>ROUND(I240*H240,2)</f>
        <v>0</v>
      </c>
      <c r="K240" s="153"/>
      <c r="L240" s="28"/>
      <c r="M240" s="154" t="s">
        <v>1</v>
      </c>
      <c r="N240" s="115" t="s">
        <v>38</v>
      </c>
      <c r="P240" s="155">
        <f>O240*H240</f>
        <v>0</v>
      </c>
      <c r="Q240" s="155">
        <v>4.0000000000000003E-5</v>
      </c>
      <c r="R240" s="155">
        <f>Q240*H240</f>
        <v>3.6000000000000002E-4</v>
      </c>
      <c r="S240" s="155">
        <v>0</v>
      </c>
      <c r="T240" s="156">
        <f>S240*H240</f>
        <v>0</v>
      </c>
      <c r="AR240" s="157" t="s">
        <v>348</v>
      </c>
      <c r="AT240" s="157" t="s">
        <v>274</v>
      </c>
      <c r="AU240" s="157" t="s">
        <v>82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569</v>
      </c>
    </row>
    <row r="241" spans="2:65" s="1" customFormat="1" ht="19.2">
      <c r="B241" s="28"/>
      <c r="D241" s="159" t="s">
        <v>280</v>
      </c>
      <c r="F241" s="160" t="s">
        <v>570</v>
      </c>
      <c r="I241" s="119"/>
      <c r="L241" s="28"/>
      <c r="M241" s="161"/>
      <c r="T241" s="52"/>
      <c r="AT241" s="13" t="s">
        <v>280</v>
      </c>
      <c r="AU241" s="13" t="s">
        <v>82</v>
      </c>
    </row>
    <row r="242" spans="2:65" s="1" customFormat="1" ht="21.75" customHeight="1">
      <c r="B242" s="28"/>
      <c r="C242" s="146" t="s">
        <v>499</v>
      </c>
      <c r="D242" s="146" t="s">
        <v>274</v>
      </c>
      <c r="E242" s="147" t="s">
        <v>572</v>
      </c>
      <c r="F242" s="148" t="s">
        <v>573</v>
      </c>
      <c r="G242" s="149" t="s">
        <v>412</v>
      </c>
      <c r="H242" s="150">
        <v>9</v>
      </c>
      <c r="I242" s="151"/>
      <c r="J242" s="152">
        <f>ROUND(I242*H242,2)</f>
        <v>0</v>
      </c>
      <c r="K242" s="153"/>
      <c r="L242" s="28"/>
      <c r="M242" s="154" t="s">
        <v>1</v>
      </c>
      <c r="N242" s="115" t="s">
        <v>38</v>
      </c>
      <c r="P242" s="155">
        <f>O242*H242</f>
        <v>0</v>
      </c>
      <c r="Q242" s="155">
        <v>6.0000000000000002E-5</v>
      </c>
      <c r="R242" s="155">
        <f>Q242*H242</f>
        <v>5.4000000000000001E-4</v>
      </c>
      <c r="S242" s="155">
        <v>0</v>
      </c>
      <c r="T242" s="156">
        <f>S242*H242</f>
        <v>0</v>
      </c>
      <c r="AR242" s="157" t="s">
        <v>348</v>
      </c>
      <c r="AT242" s="157" t="s">
        <v>274</v>
      </c>
      <c r="AU242" s="157" t="s">
        <v>82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348</v>
      </c>
      <c r="BM242" s="157" t="s">
        <v>574</v>
      </c>
    </row>
    <row r="243" spans="2:65" s="1" customFormat="1" ht="19.2">
      <c r="B243" s="28"/>
      <c r="D243" s="159" t="s">
        <v>280</v>
      </c>
      <c r="F243" s="160" t="s">
        <v>575</v>
      </c>
      <c r="I243" s="119"/>
      <c r="L243" s="28"/>
      <c r="M243" s="161"/>
      <c r="T243" s="52"/>
      <c r="AT243" s="13" t="s">
        <v>280</v>
      </c>
      <c r="AU243" s="13" t="s">
        <v>82</v>
      </c>
    </row>
    <row r="244" spans="2:65" s="1" customFormat="1" ht="16.5" customHeight="1">
      <c r="B244" s="28"/>
      <c r="C244" s="146" t="s">
        <v>504</v>
      </c>
      <c r="D244" s="146" t="s">
        <v>274</v>
      </c>
      <c r="E244" s="147" t="s">
        <v>577</v>
      </c>
      <c r="F244" s="148" t="s">
        <v>578</v>
      </c>
      <c r="G244" s="149" t="s">
        <v>338</v>
      </c>
      <c r="H244" s="150">
        <v>1</v>
      </c>
      <c r="I244" s="151"/>
      <c r="J244" s="152">
        <f>ROUND(I244*H244,2)</f>
        <v>0</v>
      </c>
      <c r="K244" s="153"/>
      <c r="L244" s="28"/>
      <c r="M244" s="154" t="s">
        <v>1</v>
      </c>
      <c r="N244" s="115" t="s">
        <v>38</v>
      </c>
      <c r="P244" s="155">
        <f>O244*H244</f>
        <v>0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AR244" s="157" t="s">
        <v>306</v>
      </c>
      <c r="AT244" s="157" t="s">
        <v>274</v>
      </c>
      <c r="AU244" s="157" t="s">
        <v>82</v>
      </c>
      <c r="AY244" s="13" t="s">
        <v>271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3" t="s">
        <v>80</v>
      </c>
      <c r="BK244" s="158">
        <f>ROUND(I244*H244,2)</f>
        <v>0</v>
      </c>
      <c r="BL244" s="13" t="s">
        <v>306</v>
      </c>
      <c r="BM244" s="157" t="s">
        <v>1665</v>
      </c>
    </row>
    <row r="245" spans="2:65" s="1" customFormat="1" ht="10.199999999999999">
      <c r="B245" s="28"/>
      <c r="D245" s="159" t="s">
        <v>280</v>
      </c>
      <c r="F245" s="160" t="s">
        <v>578</v>
      </c>
      <c r="I245" s="119"/>
      <c r="L245" s="28"/>
      <c r="M245" s="161"/>
      <c r="T245" s="52"/>
      <c r="AT245" s="13" t="s">
        <v>280</v>
      </c>
      <c r="AU245" s="13" t="s">
        <v>82</v>
      </c>
    </row>
    <row r="246" spans="2:65" s="11" customFormat="1" ht="22.8" customHeight="1">
      <c r="B246" s="134"/>
      <c r="D246" s="135" t="s">
        <v>72</v>
      </c>
      <c r="E246" s="144" t="s">
        <v>580</v>
      </c>
      <c r="F246" s="144" t="s">
        <v>581</v>
      </c>
      <c r="I246" s="137"/>
      <c r="J246" s="145">
        <f>BK246</f>
        <v>0</v>
      </c>
      <c r="L246" s="134"/>
      <c r="M246" s="139"/>
      <c r="P246" s="140">
        <f>SUM(P247:P264)</f>
        <v>0</v>
      </c>
      <c r="R246" s="140">
        <f>SUM(R247:R264)</f>
        <v>9.8000000000000004E-2</v>
      </c>
      <c r="T246" s="141">
        <f>SUM(T247:T264)</f>
        <v>2.1700000000000001E-2</v>
      </c>
      <c r="AR246" s="135" t="s">
        <v>82</v>
      </c>
      <c r="AT246" s="142" t="s">
        <v>72</v>
      </c>
      <c r="AU246" s="142" t="s">
        <v>80</v>
      </c>
      <c r="AY246" s="135" t="s">
        <v>271</v>
      </c>
      <c r="BK246" s="143">
        <f>SUM(BK247:BK264)</f>
        <v>0</v>
      </c>
    </row>
    <row r="247" spans="2:65" s="1" customFormat="1" ht="24.15" customHeight="1">
      <c r="B247" s="28"/>
      <c r="C247" s="146" t="s">
        <v>511</v>
      </c>
      <c r="D247" s="146" t="s">
        <v>274</v>
      </c>
      <c r="E247" s="147" t="s">
        <v>582</v>
      </c>
      <c r="F247" s="148" t="s">
        <v>583</v>
      </c>
      <c r="G247" s="149" t="s">
        <v>277</v>
      </c>
      <c r="H247" s="150">
        <v>70</v>
      </c>
      <c r="I247" s="151"/>
      <c r="J247" s="152">
        <f>ROUND(I247*H247,2)</f>
        <v>0</v>
      </c>
      <c r="K247" s="153"/>
      <c r="L247" s="28"/>
      <c r="M247" s="154" t="s">
        <v>1</v>
      </c>
      <c r="N247" s="115" t="s">
        <v>38</v>
      </c>
      <c r="P247" s="155">
        <f>O247*H247</f>
        <v>0</v>
      </c>
      <c r="Q247" s="155">
        <v>0</v>
      </c>
      <c r="R247" s="155">
        <f>Q247*H247</f>
        <v>0</v>
      </c>
      <c r="S247" s="155">
        <v>0</v>
      </c>
      <c r="T247" s="156">
        <f>S247*H247</f>
        <v>0</v>
      </c>
      <c r="AR247" s="157" t="s">
        <v>348</v>
      </c>
      <c r="AT247" s="157" t="s">
        <v>274</v>
      </c>
      <c r="AU247" s="157" t="s">
        <v>82</v>
      </c>
      <c r="AY247" s="13" t="s">
        <v>271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3" t="s">
        <v>80</v>
      </c>
      <c r="BK247" s="158">
        <f>ROUND(I247*H247,2)</f>
        <v>0</v>
      </c>
      <c r="BL247" s="13" t="s">
        <v>348</v>
      </c>
      <c r="BM247" s="157" t="s">
        <v>584</v>
      </c>
    </row>
    <row r="248" spans="2:65" s="1" customFormat="1" ht="10.199999999999999">
      <c r="B248" s="28"/>
      <c r="D248" s="159" t="s">
        <v>280</v>
      </c>
      <c r="F248" s="160" t="s">
        <v>585</v>
      </c>
      <c r="I248" s="119"/>
      <c r="L248" s="28"/>
      <c r="M248" s="161"/>
      <c r="T248" s="52"/>
      <c r="AT248" s="13" t="s">
        <v>280</v>
      </c>
      <c r="AU248" s="13" t="s">
        <v>82</v>
      </c>
    </row>
    <row r="249" spans="2:65" s="1" customFormat="1" ht="16.5" customHeight="1">
      <c r="B249" s="28"/>
      <c r="C249" s="146" t="s">
        <v>516</v>
      </c>
      <c r="D249" s="146" t="s">
        <v>274</v>
      </c>
      <c r="E249" s="147" t="s">
        <v>587</v>
      </c>
      <c r="F249" s="148" t="s">
        <v>588</v>
      </c>
      <c r="G249" s="149" t="s">
        <v>277</v>
      </c>
      <c r="H249" s="150">
        <v>70</v>
      </c>
      <c r="I249" s="151"/>
      <c r="J249" s="152">
        <f>ROUND(I249*H249,2)</f>
        <v>0</v>
      </c>
      <c r="K249" s="153"/>
      <c r="L249" s="28"/>
      <c r="M249" s="154" t="s">
        <v>1</v>
      </c>
      <c r="N249" s="115" t="s">
        <v>38</v>
      </c>
      <c r="P249" s="155">
        <f>O249*H249</f>
        <v>0</v>
      </c>
      <c r="Q249" s="155">
        <v>0</v>
      </c>
      <c r="R249" s="155">
        <f>Q249*H249</f>
        <v>0</v>
      </c>
      <c r="S249" s="155">
        <v>0</v>
      </c>
      <c r="T249" s="156">
        <f>S249*H249</f>
        <v>0</v>
      </c>
      <c r="AR249" s="157" t="s">
        <v>348</v>
      </c>
      <c r="AT249" s="157" t="s">
        <v>274</v>
      </c>
      <c r="AU249" s="157" t="s">
        <v>82</v>
      </c>
      <c r="AY249" s="13" t="s">
        <v>271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3" t="s">
        <v>80</v>
      </c>
      <c r="BK249" s="158">
        <f>ROUND(I249*H249,2)</f>
        <v>0</v>
      </c>
      <c r="BL249" s="13" t="s">
        <v>348</v>
      </c>
      <c r="BM249" s="157" t="s">
        <v>589</v>
      </c>
    </row>
    <row r="250" spans="2:65" s="1" customFormat="1" ht="10.199999999999999">
      <c r="B250" s="28"/>
      <c r="D250" s="159" t="s">
        <v>280</v>
      </c>
      <c r="F250" s="160" t="s">
        <v>590</v>
      </c>
      <c r="I250" s="119"/>
      <c r="L250" s="28"/>
      <c r="M250" s="161"/>
      <c r="T250" s="52"/>
      <c r="AT250" s="13" t="s">
        <v>280</v>
      </c>
      <c r="AU250" s="13" t="s">
        <v>82</v>
      </c>
    </row>
    <row r="251" spans="2:65" s="1" customFormat="1" ht="16.5" customHeight="1">
      <c r="B251" s="28"/>
      <c r="C251" s="146" t="s">
        <v>521</v>
      </c>
      <c r="D251" s="146" t="s">
        <v>274</v>
      </c>
      <c r="E251" s="147" t="s">
        <v>592</v>
      </c>
      <c r="F251" s="148" t="s">
        <v>593</v>
      </c>
      <c r="G251" s="149" t="s">
        <v>277</v>
      </c>
      <c r="H251" s="150">
        <v>70</v>
      </c>
      <c r="I251" s="151"/>
      <c r="J251" s="152">
        <f>ROUND(I251*H251,2)</f>
        <v>0</v>
      </c>
      <c r="K251" s="153"/>
      <c r="L251" s="28"/>
      <c r="M251" s="154" t="s">
        <v>1</v>
      </c>
      <c r="N251" s="115" t="s">
        <v>38</v>
      </c>
      <c r="P251" s="155">
        <f>O251*H251</f>
        <v>0</v>
      </c>
      <c r="Q251" s="155">
        <v>1E-3</v>
      </c>
      <c r="R251" s="155">
        <f>Q251*H251</f>
        <v>7.0000000000000007E-2</v>
      </c>
      <c r="S251" s="155">
        <v>3.1E-4</v>
      </c>
      <c r="T251" s="156">
        <f>S251*H251</f>
        <v>2.1700000000000001E-2</v>
      </c>
      <c r="AR251" s="157" t="s">
        <v>348</v>
      </c>
      <c r="AT251" s="157" t="s">
        <v>274</v>
      </c>
      <c r="AU251" s="157" t="s">
        <v>82</v>
      </c>
      <c r="AY251" s="13" t="s">
        <v>271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3" t="s">
        <v>80</v>
      </c>
      <c r="BK251" s="158">
        <f>ROUND(I251*H251,2)</f>
        <v>0</v>
      </c>
      <c r="BL251" s="13" t="s">
        <v>348</v>
      </c>
      <c r="BM251" s="157" t="s">
        <v>594</v>
      </c>
    </row>
    <row r="252" spans="2:65" s="1" customFormat="1" ht="10.199999999999999">
      <c r="B252" s="28"/>
      <c r="D252" s="159" t="s">
        <v>280</v>
      </c>
      <c r="F252" s="160" t="s">
        <v>595</v>
      </c>
      <c r="I252" s="119"/>
      <c r="L252" s="28"/>
      <c r="M252" s="161"/>
      <c r="T252" s="52"/>
      <c r="AT252" s="13" t="s">
        <v>280</v>
      </c>
      <c r="AU252" s="13" t="s">
        <v>82</v>
      </c>
    </row>
    <row r="253" spans="2:65" s="1" customFormat="1" ht="24.15" customHeight="1">
      <c r="B253" s="28"/>
      <c r="C253" s="146" t="s">
        <v>526</v>
      </c>
      <c r="D253" s="146" t="s">
        <v>274</v>
      </c>
      <c r="E253" s="147" t="s">
        <v>597</v>
      </c>
      <c r="F253" s="148" t="s">
        <v>598</v>
      </c>
      <c r="G253" s="149" t="s">
        <v>277</v>
      </c>
      <c r="H253" s="150">
        <v>70</v>
      </c>
      <c r="I253" s="151"/>
      <c r="J253" s="152">
        <f>ROUND(I253*H253,2)</f>
        <v>0</v>
      </c>
      <c r="K253" s="153"/>
      <c r="L253" s="28"/>
      <c r="M253" s="154" t="s">
        <v>1</v>
      </c>
      <c r="N253" s="115" t="s">
        <v>38</v>
      </c>
      <c r="P253" s="155">
        <f>O253*H253</f>
        <v>0</v>
      </c>
      <c r="Q253" s="155">
        <v>2.0000000000000001E-4</v>
      </c>
      <c r="R253" s="155">
        <f>Q253*H253</f>
        <v>1.4E-2</v>
      </c>
      <c r="S253" s="155">
        <v>0</v>
      </c>
      <c r="T253" s="156">
        <f>S253*H253</f>
        <v>0</v>
      </c>
      <c r="AR253" s="157" t="s">
        <v>348</v>
      </c>
      <c r="AT253" s="157" t="s">
        <v>274</v>
      </c>
      <c r="AU253" s="157" t="s">
        <v>82</v>
      </c>
      <c r="AY253" s="13" t="s">
        <v>271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3" t="s">
        <v>80</v>
      </c>
      <c r="BK253" s="158">
        <f>ROUND(I253*H253,2)</f>
        <v>0</v>
      </c>
      <c r="BL253" s="13" t="s">
        <v>348</v>
      </c>
      <c r="BM253" s="157" t="s">
        <v>599</v>
      </c>
    </row>
    <row r="254" spans="2:65" s="1" customFormat="1" ht="19.2">
      <c r="B254" s="28"/>
      <c r="D254" s="159" t="s">
        <v>280</v>
      </c>
      <c r="F254" s="160" t="s">
        <v>600</v>
      </c>
      <c r="I254" s="119"/>
      <c r="L254" s="28"/>
      <c r="M254" s="161"/>
      <c r="T254" s="52"/>
      <c r="AT254" s="13" t="s">
        <v>280</v>
      </c>
      <c r="AU254" s="13" t="s">
        <v>82</v>
      </c>
    </row>
    <row r="255" spans="2:65" s="1" customFormat="1" ht="16.5" customHeight="1">
      <c r="B255" s="28"/>
      <c r="C255" s="146" t="s">
        <v>530</v>
      </c>
      <c r="D255" s="146" t="s">
        <v>274</v>
      </c>
      <c r="E255" s="147" t="s">
        <v>602</v>
      </c>
      <c r="F255" s="148" t="s">
        <v>603</v>
      </c>
      <c r="G255" s="149" t="s">
        <v>277</v>
      </c>
      <c r="H255" s="150">
        <v>70</v>
      </c>
      <c r="I255" s="151"/>
      <c r="J255" s="152">
        <f>ROUND(I255*H255,2)</f>
        <v>0</v>
      </c>
      <c r="K255" s="153"/>
      <c r="L255" s="28"/>
      <c r="M255" s="154" t="s">
        <v>1</v>
      </c>
      <c r="N255" s="115" t="s">
        <v>38</v>
      </c>
      <c r="P255" s="155">
        <f>O255*H255</f>
        <v>0</v>
      </c>
      <c r="Q255" s="155">
        <v>0</v>
      </c>
      <c r="R255" s="155">
        <f>Q255*H255</f>
        <v>0</v>
      </c>
      <c r="S255" s="155">
        <v>0</v>
      </c>
      <c r="T255" s="156">
        <f>S255*H255</f>
        <v>0</v>
      </c>
      <c r="AR255" s="157" t="s">
        <v>306</v>
      </c>
      <c r="AT255" s="157" t="s">
        <v>274</v>
      </c>
      <c r="AU255" s="157" t="s">
        <v>82</v>
      </c>
      <c r="AY255" s="13" t="s">
        <v>271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3" t="s">
        <v>80</v>
      </c>
      <c r="BK255" s="158">
        <f>ROUND(I255*H255,2)</f>
        <v>0</v>
      </c>
      <c r="BL255" s="13" t="s">
        <v>306</v>
      </c>
      <c r="BM255" s="157" t="s">
        <v>604</v>
      </c>
    </row>
    <row r="256" spans="2:65" s="1" customFormat="1" ht="10.199999999999999">
      <c r="B256" s="28"/>
      <c r="D256" s="159" t="s">
        <v>280</v>
      </c>
      <c r="F256" s="160" t="s">
        <v>603</v>
      </c>
      <c r="I256" s="119"/>
      <c r="L256" s="28"/>
      <c r="M256" s="161"/>
      <c r="T256" s="52"/>
      <c r="AT256" s="13" t="s">
        <v>280</v>
      </c>
      <c r="AU256" s="13" t="s">
        <v>82</v>
      </c>
    </row>
    <row r="257" spans="2:65" s="1" customFormat="1" ht="24.15" customHeight="1">
      <c r="B257" s="28"/>
      <c r="C257" s="146" t="s">
        <v>535</v>
      </c>
      <c r="D257" s="146" t="s">
        <v>274</v>
      </c>
      <c r="E257" s="147" t="s">
        <v>597</v>
      </c>
      <c r="F257" s="148" t="s">
        <v>598</v>
      </c>
      <c r="G257" s="149" t="s">
        <v>277</v>
      </c>
      <c r="H257" s="150">
        <v>70</v>
      </c>
      <c r="I257" s="151"/>
      <c r="J257" s="152">
        <f>ROUND(I257*H257,2)</f>
        <v>0</v>
      </c>
      <c r="K257" s="153"/>
      <c r="L257" s="28"/>
      <c r="M257" s="154" t="s">
        <v>1</v>
      </c>
      <c r="N257" s="115" t="s">
        <v>38</v>
      </c>
      <c r="P257" s="155">
        <f>O257*H257</f>
        <v>0</v>
      </c>
      <c r="Q257" s="155">
        <v>2.0000000000000001E-4</v>
      </c>
      <c r="R257" s="155">
        <f>Q257*H257</f>
        <v>1.4E-2</v>
      </c>
      <c r="S257" s="155">
        <v>0</v>
      </c>
      <c r="T257" s="156">
        <f>S257*H257</f>
        <v>0</v>
      </c>
      <c r="AR257" s="157" t="s">
        <v>348</v>
      </c>
      <c r="AT257" s="157" t="s">
        <v>274</v>
      </c>
      <c r="AU257" s="157" t="s">
        <v>82</v>
      </c>
      <c r="AY257" s="13" t="s">
        <v>271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3" t="s">
        <v>80</v>
      </c>
      <c r="BK257" s="158">
        <f>ROUND(I257*H257,2)</f>
        <v>0</v>
      </c>
      <c r="BL257" s="13" t="s">
        <v>348</v>
      </c>
      <c r="BM257" s="157" t="s">
        <v>606</v>
      </c>
    </row>
    <row r="258" spans="2:65" s="1" customFormat="1" ht="19.2">
      <c r="B258" s="28"/>
      <c r="D258" s="159" t="s">
        <v>280</v>
      </c>
      <c r="F258" s="160" t="s">
        <v>600</v>
      </c>
      <c r="I258" s="119"/>
      <c r="L258" s="28"/>
      <c r="M258" s="161"/>
      <c r="T258" s="52"/>
      <c r="AT258" s="13" t="s">
        <v>280</v>
      </c>
      <c r="AU258" s="13" t="s">
        <v>82</v>
      </c>
    </row>
    <row r="259" spans="2:65" s="1" customFormat="1" ht="24.15" customHeight="1">
      <c r="B259" s="28"/>
      <c r="C259" s="146" t="s">
        <v>541</v>
      </c>
      <c r="D259" s="146" t="s">
        <v>274</v>
      </c>
      <c r="E259" s="147" t="s">
        <v>608</v>
      </c>
      <c r="F259" s="148" t="s">
        <v>609</v>
      </c>
      <c r="G259" s="149" t="s">
        <v>277</v>
      </c>
      <c r="H259" s="150">
        <v>70</v>
      </c>
      <c r="I259" s="151"/>
      <c r="J259" s="152">
        <f>ROUND(I259*H259,2)</f>
        <v>0</v>
      </c>
      <c r="K259" s="153"/>
      <c r="L259" s="28"/>
      <c r="M259" s="154" t="s">
        <v>1</v>
      </c>
      <c r="N259" s="115" t="s">
        <v>38</v>
      </c>
      <c r="P259" s="155">
        <f>O259*H259</f>
        <v>0</v>
      </c>
      <c r="Q259" s="155">
        <v>0</v>
      </c>
      <c r="R259" s="155">
        <f>Q259*H259</f>
        <v>0</v>
      </c>
      <c r="S259" s="155">
        <v>0</v>
      </c>
      <c r="T259" s="156">
        <f>S259*H259</f>
        <v>0</v>
      </c>
      <c r="AR259" s="157" t="s">
        <v>306</v>
      </c>
      <c r="AT259" s="157" t="s">
        <v>274</v>
      </c>
      <c r="AU259" s="157" t="s">
        <v>82</v>
      </c>
      <c r="AY259" s="13" t="s">
        <v>271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3" t="s">
        <v>80</v>
      </c>
      <c r="BK259" s="158">
        <f>ROUND(I259*H259,2)</f>
        <v>0</v>
      </c>
      <c r="BL259" s="13" t="s">
        <v>306</v>
      </c>
      <c r="BM259" s="157" t="s">
        <v>610</v>
      </c>
    </row>
    <row r="260" spans="2:65" s="1" customFormat="1" ht="19.2">
      <c r="B260" s="28"/>
      <c r="D260" s="159" t="s">
        <v>280</v>
      </c>
      <c r="F260" s="160" t="s">
        <v>609</v>
      </c>
      <c r="I260" s="119"/>
      <c r="L260" s="28"/>
      <c r="M260" s="161"/>
      <c r="T260" s="52"/>
      <c r="AT260" s="13" t="s">
        <v>280</v>
      </c>
      <c r="AU260" s="13" t="s">
        <v>82</v>
      </c>
    </row>
    <row r="261" spans="2:65" s="1" customFormat="1" ht="16.5" customHeight="1">
      <c r="B261" s="28"/>
      <c r="C261" s="146" t="s">
        <v>546</v>
      </c>
      <c r="D261" s="146" t="s">
        <v>274</v>
      </c>
      <c r="E261" s="147" t="s">
        <v>612</v>
      </c>
      <c r="F261" s="148" t="s">
        <v>613</v>
      </c>
      <c r="G261" s="149" t="s">
        <v>301</v>
      </c>
      <c r="H261" s="150">
        <v>1</v>
      </c>
      <c r="I261" s="151"/>
      <c r="J261" s="152">
        <f>ROUND(I261*H261,2)</f>
        <v>0</v>
      </c>
      <c r="K261" s="153"/>
      <c r="L261" s="28"/>
      <c r="M261" s="154" t="s">
        <v>1</v>
      </c>
      <c r="N261" s="115" t="s">
        <v>38</v>
      </c>
      <c r="P261" s="155">
        <f>O261*H261</f>
        <v>0</v>
      </c>
      <c r="Q261" s="155">
        <v>0</v>
      </c>
      <c r="R261" s="155">
        <f>Q261*H261</f>
        <v>0</v>
      </c>
      <c r="S261" s="155">
        <v>0</v>
      </c>
      <c r="T261" s="156">
        <f>S261*H261</f>
        <v>0</v>
      </c>
      <c r="AR261" s="157" t="s">
        <v>306</v>
      </c>
      <c r="AT261" s="157" t="s">
        <v>274</v>
      </c>
      <c r="AU261" s="157" t="s">
        <v>82</v>
      </c>
      <c r="AY261" s="13" t="s">
        <v>271</v>
      </c>
      <c r="BE261" s="158">
        <f>IF(N261="základní",J261,0)</f>
        <v>0</v>
      </c>
      <c r="BF261" s="158">
        <f>IF(N261="snížená",J261,0)</f>
        <v>0</v>
      </c>
      <c r="BG261" s="158">
        <f>IF(N261="zákl. přenesená",J261,0)</f>
        <v>0</v>
      </c>
      <c r="BH261" s="158">
        <f>IF(N261="sníž. přenesená",J261,0)</f>
        <v>0</v>
      </c>
      <c r="BI261" s="158">
        <f>IF(N261="nulová",J261,0)</f>
        <v>0</v>
      </c>
      <c r="BJ261" s="13" t="s">
        <v>80</v>
      </c>
      <c r="BK261" s="158">
        <f>ROUND(I261*H261,2)</f>
        <v>0</v>
      </c>
      <c r="BL261" s="13" t="s">
        <v>306</v>
      </c>
      <c r="BM261" s="157" t="s">
        <v>614</v>
      </c>
    </row>
    <row r="262" spans="2:65" s="1" customFormat="1" ht="10.199999999999999">
      <c r="B262" s="28"/>
      <c r="D262" s="159" t="s">
        <v>280</v>
      </c>
      <c r="F262" s="160" t="s">
        <v>613</v>
      </c>
      <c r="I262" s="119"/>
      <c r="L262" s="28"/>
      <c r="M262" s="161"/>
      <c r="T262" s="52"/>
      <c r="AT262" s="13" t="s">
        <v>280</v>
      </c>
      <c r="AU262" s="13" t="s">
        <v>82</v>
      </c>
    </row>
    <row r="263" spans="2:65" s="1" customFormat="1" ht="16.5" customHeight="1">
      <c r="B263" s="28"/>
      <c r="C263" s="146" t="s">
        <v>551</v>
      </c>
      <c r="D263" s="146" t="s">
        <v>274</v>
      </c>
      <c r="E263" s="147" t="s">
        <v>616</v>
      </c>
      <c r="F263" s="148" t="s">
        <v>617</v>
      </c>
      <c r="G263" s="149" t="s">
        <v>301</v>
      </c>
      <c r="H263" s="150">
        <v>1</v>
      </c>
      <c r="I263" s="151"/>
      <c r="J263" s="152">
        <f>ROUND(I263*H263,2)</f>
        <v>0</v>
      </c>
      <c r="K263" s="153"/>
      <c r="L263" s="28"/>
      <c r="M263" s="154" t="s">
        <v>1</v>
      </c>
      <c r="N263" s="115" t="s">
        <v>38</v>
      </c>
      <c r="P263" s="155">
        <f>O263*H263</f>
        <v>0</v>
      </c>
      <c r="Q263" s="155">
        <v>0</v>
      </c>
      <c r="R263" s="155">
        <f>Q263*H263</f>
        <v>0</v>
      </c>
      <c r="S263" s="155">
        <v>0</v>
      </c>
      <c r="T263" s="156">
        <f>S263*H263</f>
        <v>0</v>
      </c>
      <c r="AR263" s="157" t="s">
        <v>306</v>
      </c>
      <c r="AT263" s="157" t="s">
        <v>274</v>
      </c>
      <c r="AU263" s="157" t="s">
        <v>82</v>
      </c>
      <c r="AY263" s="13" t="s">
        <v>271</v>
      </c>
      <c r="BE263" s="158">
        <f>IF(N263="základní",J263,0)</f>
        <v>0</v>
      </c>
      <c r="BF263" s="158">
        <f>IF(N263="snížená",J263,0)</f>
        <v>0</v>
      </c>
      <c r="BG263" s="158">
        <f>IF(N263="zákl. přenesená",J263,0)</f>
        <v>0</v>
      </c>
      <c r="BH263" s="158">
        <f>IF(N263="sníž. přenesená",J263,0)</f>
        <v>0</v>
      </c>
      <c r="BI263" s="158">
        <f>IF(N263="nulová",J263,0)</f>
        <v>0</v>
      </c>
      <c r="BJ263" s="13" t="s">
        <v>80</v>
      </c>
      <c r="BK263" s="158">
        <f>ROUND(I263*H263,2)</f>
        <v>0</v>
      </c>
      <c r="BL263" s="13" t="s">
        <v>306</v>
      </c>
      <c r="BM263" s="157" t="s">
        <v>618</v>
      </c>
    </row>
    <row r="264" spans="2:65" s="1" customFormat="1" ht="10.199999999999999">
      <c r="B264" s="28"/>
      <c r="D264" s="159" t="s">
        <v>280</v>
      </c>
      <c r="F264" s="160" t="s">
        <v>617</v>
      </c>
      <c r="I264" s="119"/>
      <c r="L264" s="28"/>
      <c r="M264" s="161"/>
      <c r="T264" s="52"/>
      <c r="AT264" s="13" t="s">
        <v>280</v>
      </c>
      <c r="AU264" s="13" t="s">
        <v>82</v>
      </c>
    </row>
    <row r="265" spans="2:65" s="11" customFormat="1" ht="25.95" customHeight="1">
      <c r="B265" s="134"/>
      <c r="D265" s="135" t="s">
        <v>72</v>
      </c>
      <c r="E265" s="136" t="s">
        <v>619</v>
      </c>
      <c r="F265" s="136" t="s">
        <v>620</v>
      </c>
      <c r="I265" s="137"/>
      <c r="J265" s="138">
        <f>BK265</f>
        <v>0</v>
      </c>
      <c r="L265" s="134"/>
      <c r="M265" s="139"/>
      <c r="P265" s="140">
        <f>P266</f>
        <v>0</v>
      </c>
      <c r="R265" s="140">
        <f>R266</f>
        <v>0</v>
      </c>
      <c r="T265" s="141">
        <f>T266</f>
        <v>0</v>
      </c>
      <c r="AR265" s="135" t="s">
        <v>278</v>
      </c>
      <c r="AT265" s="142" t="s">
        <v>72</v>
      </c>
      <c r="AU265" s="142" t="s">
        <v>73</v>
      </c>
      <c r="AY265" s="135" t="s">
        <v>271</v>
      </c>
      <c r="BK265" s="143">
        <f>BK266</f>
        <v>0</v>
      </c>
    </row>
    <row r="266" spans="2:65" s="11" customFormat="1" ht="22.8" customHeight="1">
      <c r="B266" s="134"/>
      <c r="D266" s="135" t="s">
        <v>72</v>
      </c>
      <c r="E266" s="144" t="s">
        <v>621</v>
      </c>
      <c r="F266" s="144" t="s">
        <v>620</v>
      </c>
      <c r="I266" s="137"/>
      <c r="J266" s="145">
        <f>BK266</f>
        <v>0</v>
      </c>
      <c r="L266" s="134"/>
      <c r="M266" s="139"/>
      <c r="P266" s="140">
        <f>SUM(P267:P268)</f>
        <v>0</v>
      </c>
      <c r="R266" s="140">
        <f>SUM(R267:R268)</f>
        <v>0</v>
      </c>
      <c r="T266" s="141">
        <f>SUM(T267:T268)</f>
        <v>0</v>
      </c>
      <c r="AR266" s="135" t="s">
        <v>278</v>
      </c>
      <c r="AT266" s="142" t="s">
        <v>72</v>
      </c>
      <c r="AU266" s="142" t="s">
        <v>80</v>
      </c>
      <c r="AY266" s="135" t="s">
        <v>271</v>
      </c>
      <c r="BK266" s="143">
        <f>SUM(BK267:BK268)</f>
        <v>0</v>
      </c>
    </row>
    <row r="267" spans="2:65" s="1" customFormat="1" ht="24.15" customHeight="1">
      <c r="B267" s="28"/>
      <c r="C267" s="146" t="s">
        <v>556</v>
      </c>
      <c r="D267" s="146" t="s">
        <v>274</v>
      </c>
      <c r="E267" s="147" t="s">
        <v>1607</v>
      </c>
      <c r="F267" s="148" t="s">
        <v>1608</v>
      </c>
      <c r="G267" s="149" t="s">
        <v>692</v>
      </c>
      <c r="H267" s="150">
        <v>1</v>
      </c>
      <c r="I267" s="151"/>
      <c r="J267" s="152">
        <f>ROUND(I267*H267,2)</f>
        <v>0</v>
      </c>
      <c r="K267" s="153"/>
      <c r="L267" s="28"/>
      <c r="M267" s="154" t="s">
        <v>1</v>
      </c>
      <c r="N267" s="115" t="s">
        <v>38</v>
      </c>
      <c r="P267" s="155">
        <f>O267*H267</f>
        <v>0</v>
      </c>
      <c r="Q267" s="155">
        <v>0</v>
      </c>
      <c r="R267" s="155">
        <f>Q267*H267</f>
        <v>0</v>
      </c>
      <c r="S267" s="155">
        <v>0</v>
      </c>
      <c r="T267" s="156">
        <f>S267*H267</f>
        <v>0</v>
      </c>
      <c r="AR267" s="157" t="s">
        <v>306</v>
      </c>
      <c r="AT267" s="157" t="s">
        <v>274</v>
      </c>
      <c r="AU267" s="157" t="s">
        <v>82</v>
      </c>
      <c r="AY267" s="13" t="s">
        <v>271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3" t="s">
        <v>80</v>
      </c>
      <c r="BK267" s="158">
        <f>ROUND(I267*H267,2)</f>
        <v>0</v>
      </c>
      <c r="BL267" s="13" t="s">
        <v>306</v>
      </c>
      <c r="BM267" s="157" t="s">
        <v>1666</v>
      </c>
    </row>
    <row r="268" spans="2:65" s="1" customFormat="1" ht="28.8">
      <c r="B268" s="28"/>
      <c r="D268" s="159" t="s">
        <v>280</v>
      </c>
      <c r="F268" s="160" t="s">
        <v>1610</v>
      </c>
      <c r="I268" s="119"/>
      <c r="L268" s="28"/>
      <c r="M268" s="173"/>
      <c r="N268" s="174"/>
      <c r="O268" s="174"/>
      <c r="P268" s="174"/>
      <c r="Q268" s="174"/>
      <c r="R268" s="174"/>
      <c r="S268" s="174"/>
      <c r="T268" s="175"/>
      <c r="AT268" s="13" t="s">
        <v>280</v>
      </c>
      <c r="AU268" s="13" t="s">
        <v>82</v>
      </c>
    </row>
    <row r="269" spans="2:65" s="1" customFormat="1" ht="6.9" customHeight="1">
      <c r="B269" s="40"/>
      <c r="C269" s="41"/>
      <c r="D269" s="41"/>
      <c r="E269" s="41"/>
      <c r="F269" s="41"/>
      <c r="G269" s="41"/>
      <c r="H269" s="41"/>
      <c r="I269" s="41"/>
      <c r="J269" s="41"/>
      <c r="K269" s="41"/>
      <c r="L269" s="28"/>
    </row>
  </sheetData>
  <sheetProtection algorithmName="SHA-512" hashValue="yR2p37Qj/6nTyaG6roozHGLT8XH7XPotpvV7pYtGCLbe+2F32t8YypeIEkA8tC0pAhOf44qZWH3Grl2eDcehwg==" saltValue="U4UIehinhBmXXRwY1ayKQvc0reISZ91bL5HAv8T9BfeFjhZ2rbHHU1hUamixCjHMM8b8db9TsFtExYx5/lCnDQ==" spinCount="100000" sheet="1" objects="1" scenarios="1" formatColumns="0" formatRows="0" autoFilter="0"/>
  <autoFilter ref="C142:K268" xr:uid="{00000000-0009-0000-0000-000008000000}"/>
  <mergeCells count="17">
    <mergeCell ref="E135:H135"/>
    <mergeCell ref="L2:V2"/>
    <mergeCell ref="D117:F117"/>
    <mergeCell ref="D118:F118"/>
    <mergeCell ref="D119:F119"/>
    <mergeCell ref="E131:H131"/>
    <mergeCell ref="E133:H133"/>
    <mergeCell ref="E85:H85"/>
    <mergeCell ref="E87:H87"/>
    <mergeCell ref="E89:H89"/>
    <mergeCell ref="D115:F115"/>
    <mergeCell ref="D116:F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583"/>
  <sheetViews>
    <sheetView showGridLines="0" topLeftCell="A102" workbookViewId="0">
      <selection activeCell="D119" sqref="D119:F11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117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23.25" customHeight="1">
      <c r="B9" s="28"/>
      <c r="E9" s="218" t="s">
        <v>1570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30" customHeight="1">
      <c r="B11" s="28"/>
      <c r="E11" s="200" t="s">
        <v>1667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J115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ROUND((SUM(BE115:BE122) + SUM(BE144:BE582)),  2)</f>
        <v>0</v>
      </c>
      <c r="I37" s="94">
        <v>0.21</v>
      </c>
      <c r="J37" s="82">
        <f>ROUND(((SUM(BE115:BE122) + SUM(BE144:BE582))*I37),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ROUND((SUM(BF115:BF122) + SUM(BF144:BF582)),  2)</f>
        <v>0</v>
      </c>
      <c r="I38" s="94">
        <v>0.12</v>
      </c>
      <c r="J38" s="82">
        <f>ROUND(((SUM(BF115:BF122) + SUM(BF144:BF582))*I38),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ROUND((SUM(BG115:BG122) + SUM(BG144:BG582)),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ROUND((SUM(BH115:BH122) + SUM(BH144:BH582)),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ROUND((SUM(BI115:BI122) + SUM(BI144:BI582)),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23.25" customHeight="1">
      <c r="B87" s="28"/>
      <c r="E87" s="218" t="s">
        <v>1570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30" customHeight="1">
      <c r="B89" s="28"/>
      <c r="E89" s="200" t="str">
        <f>E11</f>
        <v>61.4,5,6.2 - učebna přírodopisu dv. č. 10, kabinet přírodopisu, kabinet informatiky - elektro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J144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J145</f>
        <v>0</v>
      </c>
      <c r="L99" s="106"/>
    </row>
    <row r="100" spans="2:47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J146</f>
        <v>0</v>
      </c>
      <c r="L100" s="110"/>
    </row>
    <row r="101" spans="2:47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J174</f>
        <v>0</v>
      </c>
      <c r="L102" s="110"/>
    </row>
    <row r="103" spans="2:47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J183</f>
        <v>0</v>
      </c>
      <c r="L103" s="106"/>
    </row>
    <row r="104" spans="2:47" s="9" customFormat="1" ht="19.95" customHeight="1">
      <c r="B104" s="110"/>
      <c r="D104" s="111" t="s">
        <v>628</v>
      </c>
      <c r="E104" s="112"/>
      <c r="F104" s="112"/>
      <c r="G104" s="112"/>
      <c r="H104" s="112"/>
      <c r="I104" s="112"/>
      <c r="J104" s="113">
        <f>J184</f>
        <v>0</v>
      </c>
      <c r="L104" s="110"/>
    </row>
    <row r="105" spans="2:47" s="9" customFormat="1" ht="14.85" customHeight="1">
      <c r="B105" s="110"/>
      <c r="D105" s="111" t="s">
        <v>629</v>
      </c>
      <c r="E105" s="112"/>
      <c r="F105" s="112"/>
      <c r="G105" s="112"/>
      <c r="H105" s="112"/>
      <c r="I105" s="112"/>
      <c r="J105" s="113">
        <f>J185</f>
        <v>0</v>
      </c>
      <c r="L105" s="110"/>
    </row>
    <row r="106" spans="2:47" s="9" customFormat="1" ht="14.85" customHeight="1">
      <c r="B106" s="110"/>
      <c r="D106" s="111" t="s">
        <v>1668</v>
      </c>
      <c r="E106" s="112"/>
      <c r="F106" s="112"/>
      <c r="G106" s="112"/>
      <c r="H106" s="112"/>
      <c r="I106" s="112"/>
      <c r="J106" s="113">
        <f>J340</f>
        <v>0</v>
      </c>
      <c r="L106" s="110"/>
    </row>
    <row r="107" spans="2:47" s="9" customFormat="1" ht="14.85" customHeight="1">
      <c r="B107" s="110"/>
      <c r="D107" s="111" t="s">
        <v>631</v>
      </c>
      <c r="E107" s="112"/>
      <c r="F107" s="112"/>
      <c r="G107" s="112"/>
      <c r="H107" s="112"/>
      <c r="I107" s="112"/>
      <c r="J107" s="113">
        <f>J377</f>
        <v>0</v>
      </c>
      <c r="L107" s="110"/>
    </row>
    <row r="108" spans="2:47" s="9" customFormat="1" ht="14.85" customHeight="1">
      <c r="B108" s="110"/>
      <c r="D108" s="111" t="s">
        <v>632</v>
      </c>
      <c r="E108" s="112"/>
      <c r="F108" s="112"/>
      <c r="G108" s="112"/>
      <c r="H108" s="112"/>
      <c r="I108" s="112"/>
      <c r="J108" s="113">
        <f>J422</f>
        <v>0</v>
      </c>
      <c r="L108" s="110"/>
    </row>
    <row r="109" spans="2:47" s="9" customFormat="1" ht="19.95" customHeight="1">
      <c r="B109" s="110"/>
      <c r="D109" s="111" t="s">
        <v>633</v>
      </c>
      <c r="E109" s="112"/>
      <c r="F109" s="112"/>
      <c r="G109" s="112"/>
      <c r="H109" s="112"/>
      <c r="I109" s="112"/>
      <c r="J109" s="113">
        <f>J447</f>
        <v>0</v>
      </c>
      <c r="L109" s="110"/>
    </row>
    <row r="110" spans="2:47" s="9" customFormat="1" ht="14.85" customHeight="1">
      <c r="B110" s="110"/>
      <c r="D110" s="111" t="s">
        <v>634</v>
      </c>
      <c r="E110" s="112"/>
      <c r="F110" s="112"/>
      <c r="G110" s="112"/>
      <c r="H110" s="112"/>
      <c r="I110" s="112"/>
      <c r="J110" s="113">
        <f>J448</f>
        <v>0</v>
      </c>
      <c r="L110" s="110"/>
    </row>
    <row r="111" spans="2:47" s="9" customFormat="1" ht="14.85" customHeight="1">
      <c r="B111" s="110"/>
      <c r="D111" s="111" t="s">
        <v>635</v>
      </c>
      <c r="E111" s="112"/>
      <c r="F111" s="112"/>
      <c r="G111" s="112"/>
      <c r="H111" s="112"/>
      <c r="I111" s="112"/>
      <c r="J111" s="113">
        <f>J543</f>
        <v>0</v>
      </c>
      <c r="L111" s="110"/>
    </row>
    <row r="112" spans="2:47" s="9" customFormat="1" ht="19.95" customHeight="1">
      <c r="B112" s="110"/>
      <c r="D112" s="111" t="s">
        <v>636</v>
      </c>
      <c r="E112" s="112"/>
      <c r="F112" s="112"/>
      <c r="G112" s="112"/>
      <c r="H112" s="112"/>
      <c r="I112" s="112"/>
      <c r="J112" s="113">
        <f>J566</f>
        <v>0</v>
      </c>
      <c r="L112" s="110"/>
    </row>
    <row r="113" spans="2:65" s="1" customFormat="1" ht="21.75" customHeight="1">
      <c r="B113" s="28"/>
      <c r="L113" s="28"/>
    </row>
    <row r="114" spans="2:65" s="1" customFormat="1" ht="6.9" customHeight="1">
      <c r="B114" s="28"/>
      <c r="L114" s="28"/>
    </row>
    <row r="115" spans="2:65" s="1" customFormat="1" ht="29.25" customHeight="1">
      <c r="B115" s="28"/>
      <c r="C115" s="105" t="s">
        <v>249</v>
      </c>
      <c r="J115" s="114">
        <f>ROUND(J116 + J117 + J118 + J119 + J120 + J121,2)</f>
        <v>0</v>
      </c>
      <c r="L115" s="28"/>
      <c r="N115" s="115" t="s">
        <v>37</v>
      </c>
    </row>
    <row r="116" spans="2:65" s="1" customFormat="1" ht="18" customHeight="1">
      <c r="B116" s="28"/>
      <c r="D116" s="222" t="s">
        <v>250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ref="BE116:BE121" si="0">IF(N116="základní",J116,0)</f>
        <v>0</v>
      </c>
      <c r="BF116" s="122">
        <f t="shared" ref="BF116:BF121" si="1">IF(N116="snížená",J116,0)</f>
        <v>0</v>
      </c>
      <c r="BG116" s="122">
        <f t="shared" ref="BG116:BG121" si="2">IF(N116="zákl. přenesená",J116,0)</f>
        <v>0</v>
      </c>
      <c r="BH116" s="122">
        <f t="shared" ref="BH116:BH121" si="3">IF(N116="sníž. přenesená",J116,0)</f>
        <v>0</v>
      </c>
      <c r="BI116" s="122">
        <f t="shared" ref="BI116:BI121" si="4">IF(N116="nulová",J116,0)</f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252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2429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2427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222" t="s">
        <v>2430</v>
      </c>
      <c r="E120" s="223"/>
      <c r="F120" s="223"/>
      <c r="J120" s="117"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251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8" customHeight="1">
      <c r="B121" s="28"/>
      <c r="D121" s="116" t="s">
        <v>253</v>
      </c>
      <c r="J121" s="117">
        <f>ROUND(J32*T121,2)</f>
        <v>0</v>
      </c>
      <c r="L121" s="118"/>
      <c r="M121" s="119"/>
      <c r="N121" s="120" t="s">
        <v>38</v>
      </c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21" t="s">
        <v>254</v>
      </c>
      <c r="AZ121" s="119"/>
      <c r="BA121" s="119"/>
      <c r="BB121" s="119"/>
      <c r="BC121" s="119"/>
      <c r="BD121" s="119"/>
      <c r="BE121" s="122">
        <f t="shared" si="0"/>
        <v>0</v>
      </c>
      <c r="BF121" s="122">
        <f t="shared" si="1"/>
        <v>0</v>
      </c>
      <c r="BG121" s="122">
        <f t="shared" si="2"/>
        <v>0</v>
      </c>
      <c r="BH121" s="122">
        <f t="shared" si="3"/>
        <v>0</v>
      </c>
      <c r="BI121" s="122">
        <f t="shared" si="4"/>
        <v>0</v>
      </c>
      <c r="BJ121" s="121" t="s">
        <v>80</v>
      </c>
      <c r="BK121" s="119"/>
      <c r="BL121" s="119"/>
      <c r="BM121" s="119"/>
    </row>
    <row r="122" spans="2:65" s="1" customFormat="1" ht="10.199999999999999">
      <c r="B122" s="28"/>
      <c r="L122" s="28"/>
    </row>
    <row r="123" spans="2:65" s="1" customFormat="1" ht="29.25" customHeight="1">
      <c r="B123" s="28"/>
      <c r="C123" s="123" t="s">
        <v>255</v>
      </c>
      <c r="D123" s="95"/>
      <c r="E123" s="95"/>
      <c r="F123" s="95"/>
      <c r="G123" s="95"/>
      <c r="H123" s="95"/>
      <c r="I123" s="95"/>
      <c r="J123" s="124">
        <f>ROUND(J98+J115,2)</f>
        <v>0</v>
      </c>
      <c r="K123" s="95"/>
      <c r="L123" s="28"/>
    </row>
    <row r="124" spans="2:65" s="1" customFormat="1" ht="6.9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28"/>
    </row>
    <row r="128" spans="2:65" s="1" customFormat="1" ht="6.9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28"/>
    </row>
    <row r="129" spans="2:63" s="1" customFormat="1" ht="24.9" customHeight="1">
      <c r="B129" s="28"/>
      <c r="C129" s="17" t="s">
        <v>256</v>
      </c>
      <c r="L129" s="28"/>
    </row>
    <row r="130" spans="2:63" s="1" customFormat="1" ht="6.9" customHeight="1">
      <c r="B130" s="28"/>
      <c r="L130" s="28"/>
    </row>
    <row r="131" spans="2:63" s="1" customFormat="1" ht="12" customHeight="1">
      <c r="B131" s="28"/>
      <c r="C131" s="23" t="s">
        <v>16</v>
      </c>
      <c r="L131" s="28"/>
    </row>
    <row r="132" spans="2:63" s="1" customFormat="1" ht="26.25" customHeight="1">
      <c r="B132" s="28"/>
      <c r="E132" s="218" t="str">
        <f>E7</f>
        <v>Rekonstrukce silno a slaboproudé instalace, dobudování WC pro imobilní aj., ZŠ Ivanovice na Hané, ul. Tyršova 218/4</v>
      </c>
      <c r="F132" s="219"/>
      <c r="G132" s="219"/>
      <c r="H132" s="219"/>
      <c r="L132" s="28"/>
    </row>
    <row r="133" spans="2:63" ht="12" customHeight="1">
      <c r="B133" s="16"/>
      <c r="C133" s="23" t="s">
        <v>224</v>
      </c>
      <c r="L133" s="16"/>
    </row>
    <row r="134" spans="2:63" s="1" customFormat="1" ht="23.25" customHeight="1">
      <c r="B134" s="28"/>
      <c r="E134" s="218" t="s">
        <v>1570</v>
      </c>
      <c r="F134" s="220"/>
      <c r="G134" s="220"/>
      <c r="H134" s="220"/>
      <c r="L134" s="28"/>
    </row>
    <row r="135" spans="2:63" s="1" customFormat="1" ht="12" customHeight="1">
      <c r="B135" s="28"/>
      <c r="C135" s="23" t="s">
        <v>226</v>
      </c>
      <c r="L135" s="28"/>
    </row>
    <row r="136" spans="2:63" s="1" customFormat="1" ht="30" customHeight="1">
      <c r="B136" s="28"/>
      <c r="E136" s="200" t="str">
        <f>E11</f>
        <v>61.4,5,6.2 - učebna přírodopisu dv. č. 10, kabinet přírodopisu, kabinet informatiky - elektro</v>
      </c>
      <c r="F136" s="220"/>
      <c r="G136" s="220"/>
      <c r="H136" s="220"/>
      <c r="L136" s="28"/>
    </row>
    <row r="137" spans="2:63" s="1" customFormat="1" ht="6.9" customHeight="1">
      <c r="B137" s="28"/>
      <c r="L137" s="28"/>
    </row>
    <row r="138" spans="2:63" s="1" customFormat="1" ht="12" customHeight="1">
      <c r="B138" s="28"/>
      <c r="C138" s="23" t="s">
        <v>20</v>
      </c>
      <c r="F138" s="21" t="str">
        <f>F14</f>
        <v>ZŠ Ivanovice na Hané, okres Vyškov p. o.</v>
      </c>
      <c r="I138" s="23" t="s">
        <v>22</v>
      </c>
      <c r="J138" s="48" t="str">
        <f>IF(J14="","",J14)</f>
        <v>xx.xx.xxxx</v>
      </c>
      <c r="L138" s="28"/>
    </row>
    <row r="139" spans="2:63" s="1" customFormat="1" ht="6.9" customHeight="1">
      <c r="B139" s="28"/>
      <c r="L139" s="28"/>
    </row>
    <row r="140" spans="2:63" s="1" customFormat="1" ht="15.15" customHeight="1">
      <c r="B140" s="28"/>
      <c r="C140" s="23" t="s">
        <v>23</v>
      </c>
      <c r="F140" s="21" t="str">
        <f>E17</f>
        <v xml:space="preserve"> </v>
      </c>
      <c r="I140" s="23" t="s">
        <v>29</v>
      </c>
      <c r="J140" s="26" t="str">
        <f>E23</f>
        <v xml:space="preserve"> </v>
      </c>
      <c r="L140" s="28"/>
    </row>
    <row r="141" spans="2:63" s="1" customFormat="1" ht="15.15" customHeight="1">
      <c r="B141" s="28"/>
      <c r="C141" s="23" t="s">
        <v>27</v>
      </c>
      <c r="F141" s="21" t="str">
        <f>IF(E20="","",E20)</f>
        <v>Vyplň údaj</v>
      </c>
      <c r="I141" s="23" t="s">
        <v>31</v>
      </c>
      <c r="J141" s="26" t="str">
        <f>E26</f>
        <v xml:space="preserve"> </v>
      </c>
      <c r="L141" s="28"/>
    </row>
    <row r="142" spans="2:63" s="1" customFormat="1" ht="10.35" customHeight="1">
      <c r="B142" s="28"/>
      <c r="L142" s="28"/>
    </row>
    <row r="143" spans="2:63" s="10" customFormat="1" ht="29.25" customHeight="1">
      <c r="B143" s="125"/>
      <c r="C143" s="126" t="s">
        <v>257</v>
      </c>
      <c r="D143" s="127" t="s">
        <v>58</v>
      </c>
      <c r="E143" s="127" t="s">
        <v>54</v>
      </c>
      <c r="F143" s="127" t="s">
        <v>55</v>
      </c>
      <c r="G143" s="127" t="s">
        <v>258</v>
      </c>
      <c r="H143" s="127" t="s">
        <v>259</v>
      </c>
      <c r="I143" s="127" t="s">
        <v>260</v>
      </c>
      <c r="J143" s="128" t="s">
        <v>232</v>
      </c>
      <c r="K143" s="129" t="s">
        <v>261</v>
      </c>
      <c r="L143" s="125"/>
      <c r="M143" s="55" t="s">
        <v>1</v>
      </c>
      <c r="N143" s="56" t="s">
        <v>37</v>
      </c>
      <c r="O143" s="56" t="s">
        <v>262</v>
      </c>
      <c r="P143" s="56" t="s">
        <v>263</v>
      </c>
      <c r="Q143" s="56" t="s">
        <v>264</v>
      </c>
      <c r="R143" s="56" t="s">
        <v>265</v>
      </c>
      <c r="S143" s="56" t="s">
        <v>266</v>
      </c>
      <c r="T143" s="57" t="s">
        <v>267</v>
      </c>
    </row>
    <row r="144" spans="2:63" s="1" customFormat="1" ht="22.8" customHeight="1">
      <c r="B144" s="28"/>
      <c r="C144" s="60" t="s">
        <v>268</v>
      </c>
      <c r="J144" s="130">
        <f>BK144</f>
        <v>0</v>
      </c>
      <c r="L144" s="28"/>
      <c r="M144" s="58"/>
      <c r="N144" s="49"/>
      <c r="O144" s="49"/>
      <c r="P144" s="131">
        <f>P145+P183</f>
        <v>0</v>
      </c>
      <c r="Q144" s="49"/>
      <c r="R144" s="131">
        <f>R145+R183</f>
        <v>0.36750000000000005</v>
      </c>
      <c r="S144" s="49"/>
      <c r="T144" s="132">
        <f>T145+T183</f>
        <v>1.8607499999999999</v>
      </c>
      <c r="AT144" s="13" t="s">
        <v>72</v>
      </c>
      <c r="AU144" s="13" t="s">
        <v>234</v>
      </c>
      <c r="BK144" s="133">
        <f>BK145+BK183</f>
        <v>0</v>
      </c>
    </row>
    <row r="145" spans="2:65" s="11" customFormat="1" ht="25.95" customHeight="1">
      <c r="B145" s="134"/>
      <c r="D145" s="135" t="s">
        <v>72</v>
      </c>
      <c r="E145" s="136" t="s">
        <v>269</v>
      </c>
      <c r="F145" s="136" t="s">
        <v>270</v>
      </c>
      <c r="I145" s="137"/>
      <c r="J145" s="138">
        <f>BK145</f>
        <v>0</v>
      </c>
      <c r="L145" s="134"/>
      <c r="M145" s="139"/>
      <c r="P145" s="140">
        <f>P146+P151+P174</f>
        <v>0</v>
      </c>
      <c r="R145" s="140">
        <f>R146+R151+R174</f>
        <v>0</v>
      </c>
      <c r="T145" s="141">
        <f>T146+T151+T174</f>
        <v>1.7749999999999999</v>
      </c>
      <c r="AR145" s="135" t="s">
        <v>80</v>
      </c>
      <c r="AT145" s="142" t="s">
        <v>72</v>
      </c>
      <c r="AU145" s="142" t="s">
        <v>73</v>
      </c>
      <c r="AY145" s="135" t="s">
        <v>271</v>
      </c>
      <c r="BK145" s="143">
        <f>BK146+BK151+BK174</f>
        <v>0</v>
      </c>
    </row>
    <row r="146" spans="2:65" s="11" customFormat="1" ht="22.8" customHeight="1">
      <c r="B146" s="134"/>
      <c r="D146" s="135" t="s">
        <v>72</v>
      </c>
      <c r="E146" s="144" t="s">
        <v>272</v>
      </c>
      <c r="F146" s="144" t="s">
        <v>273</v>
      </c>
      <c r="I146" s="137"/>
      <c r="J146" s="145">
        <f>BK146</f>
        <v>0</v>
      </c>
      <c r="L146" s="134"/>
      <c r="M146" s="139"/>
      <c r="P146" s="140">
        <f>SUM(P147:P150)</f>
        <v>0</v>
      </c>
      <c r="R146" s="140">
        <f>SUM(R147:R150)</f>
        <v>0</v>
      </c>
      <c r="T146" s="141">
        <f>SUM(T147:T150)</f>
        <v>0</v>
      </c>
      <c r="AR146" s="135" t="s">
        <v>80</v>
      </c>
      <c r="AT146" s="142" t="s">
        <v>72</v>
      </c>
      <c r="AU146" s="142" t="s">
        <v>80</v>
      </c>
      <c r="AY146" s="135" t="s">
        <v>271</v>
      </c>
      <c r="BK146" s="143">
        <f>SUM(BK147:BK150)</f>
        <v>0</v>
      </c>
    </row>
    <row r="147" spans="2:65" s="1" customFormat="1" ht="24.15" customHeight="1">
      <c r="B147" s="28"/>
      <c r="C147" s="146" t="s">
        <v>80</v>
      </c>
      <c r="D147" s="146" t="s">
        <v>274</v>
      </c>
      <c r="E147" s="147" t="s">
        <v>637</v>
      </c>
      <c r="F147" s="148" t="s">
        <v>638</v>
      </c>
      <c r="G147" s="149" t="s">
        <v>639</v>
      </c>
      <c r="H147" s="150">
        <v>10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278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278</v>
      </c>
      <c r="BM147" s="157" t="s">
        <v>640</v>
      </c>
    </row>
    <row r="148" spans="2:65" s="1" customFormat="1" ht="19.2">
      <c r="B148" s="28"/>
      <c r="D148" s="159" t="s">
        <v>280</v>
      </c>
      <c r="F148" s="160" t="s">
        <v>641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" customFormat="1" ht="24.15" customHeight="1">
      <c r="B149" s="28"/>
      <c r="C149" s="146" t="s">
        <v>82</v>
      </c>
      <c r="D149" s="146" t="s">
        <v>274</v>
      </c>
      <c r="E149" s="147" t="s">
        <v>642</v>
      </c>
      <c r="F149" s="148" t="s">
        <v>643</v>
      </c>
      <c r="G149" s="149" t="s">
        <v>639</v>
      </c>
      <c r="H149" s="150">
        <v>40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278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644</v>
      </c>
    </row>
    <row r="150" spans="2:65" s="1" customFormat="1" ht="28.8">
      <c r="B150" s="28"/>
      <c r="D150" s="159" t="s">
        <v>280</v>
      </c>
      <c r="F150" s="160" t="s">
        <v>645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1" customFormat="1" ht="22.8" customHeight="1">
      <c r="B151" s="134"/>
      <c r="D151" s="135" t="s">
        <v>72</v>
      </c>
      <c r="E151" s="144" t="s">
        <v>292</v>
      </c>
      <c r="F151" s="144" t="s">
        <v>293</v>
      </c>
      <c r="I151" s="137"/>
      <c r="J151" s="145">
        <f>BK151</f>
        <v>0</v>
      </c>
      <c r="L151" s="134"/>
      <c r="M151" s="139"/>
      <c r="P151" s="140">
        <f>SUM(P152:P173)</f>
        <v>0</v>
      </c>
      <c r="R151" s="140">
        <f>SUM(R152:R173)</f>
        <v>0</v>
      </c>
      <c r="T151" s="141">
        <f>SUM(T152:T173)</f>
        <v>1.7749999999999999</v>
      </c>
      <c r="AR151" s="135" t="s">
        <v>80</v>
      </c>
      <c r="AT151" s="142" t="s">
        <v>72</v>
      </c>
      <c r="AU151" s="142" t="s">
        <v>80</v>
      </c>
      <c r="AY151" s="135" t="s">
        <v>271</v>
      </c>
      <c r="BK151" s="143">
        <f>SUM(BK152:BK173)</f>
        <v>0</v>
      </c>
    </row>
    <row r="152" spans="2:65" s="1" customFormat="1" ht="33" customHeight="1">
      <c r="B152" s="28"/>
      <c r="C152" s="146" t="s">
        <v>272</v>
      </c>
      <c r="D152" s="146" t="s">
        <v>274</v>
      </c>
      <c r="E152" s="147" t="s">
        <v>646</v>
      </c>
      <c r="F152" s="148" t="s">
        <v>647</v>
      </c>
      <c r="G152" s="149" t="s">
        <v>338</v>
      </c>
      <c r="H152" s="150">
        <v>1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648</v>
      </c>
    </row>
    <row r="153" spans="2:65" s="1" customFormat="1" ht="28.8">
      <c r="B153" s="28"/>
      <c r="D153" s="159" t="s">
        <v>280</v>
      </c>
      <c r="F153" s="160" t="s">
        <v>649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33" customHeight="1">
      <c r="B154" s="28"/>
      <c r="C154" s="146" t="s">
        <v>278</v>
      </c>
      <c r="D154" s="146" t="s">
        <v>274</v>
      </c>
      <c r="E154" s="147" t="s">
        <v>650</v>
      </c>
      <c r="F154" s="148" t="s">
        <v>651</v>
      </c>
      <c r="G154" s="149" t="s">
        <v>338</v>
      </c>
      <c r="H154" s="150">
        <v>3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652</v>
      </c>
    </row>
    <row r="155" spans="2:65" s="1" customFormat="1" ht="38.4">
      <c r="B155" s="28"/>
      <c r="D155" s="159" t="s">
        <v>280</v>
      </c>
      <c r="F155" s="160" t="s">
        <v>653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" customFormat="1" ht="33" customHeight="1">
      <c r="B156" s="28"/>
      <c r="C156" s="146" t="s">
        <v>298</v>
      </c>
      <c r="D156" s="146" t="s">
        <v>274</v>
      </c>
      <c r="E156" s="147" t="s">
        <v>654</v>
      </c>
      <c r="F156" s="148" t="s">
        <v>655</v>
      </c>
      <c r="G156" s="149" t="s">
        <v>338</v>
      </c>
      <c r="H156" s="150">
        <v>1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278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278</v>
      </c>
      <c r="BM156" s="157" t="s">
        <v>656</v>
      </c>
    </row>
    <row r="157" spans="2:65" s="1" customFormat="1" ht="28.8">
      <c r="B157" s="28"/>
      <c r="D157" s="159" t="s">
        <v>280</v>
      </c>
      <c r="F157" s="160" t="s">
        <v>657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24.15" customHeight="1">
      <c r="B158" s="28"/>
      <c r="C158" s="146" t="s">
        <v>282</v>
      </c>
      <c r="D158" s="146" t="s">
        <v>274</v>
      </c>
      <c r="E158" s="147" t="s">
        <v>658</v>
      </c>
      <c r="F158" s="148" t="s">
        <v>659</v>
      </c>
      <c r="G158" s="149" t="s">
        <v>338</v>
      </c>
      <c r="H158" s="150">
        <v>2</v>
      </c>
      <c r="I158" s="151"/>
      <c r="J158" s="152">
        <f>ROUND(I158*H158,2)</f>
        <v>0</v>
      </c>
      <c r="K158" s="153"/>
      <c r="L158" s="28"/>
      <c r="M158" s="154" t="s">
        <v>1</v>
      </c>
      <c r="N158" s="115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0.11600000000000001</v>
      </c>
      <c r="T158" s="156">
        <f>S158*H158</f>
        <v>0.23200000000000001</v>
      </c>
      <c r="AR158" s="157" t="s">
        <v>278</v>
      </c>
      <c r="AT158" s="157" t="s">
        <v>274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660</v>
      </c>
    </row>
    <row r="159" spans="2:65" s="1" customFormat="1" ht="19.2">
      <c r="B159" s="28"/>
      <c r="D159" s="159" t="s">
        <v>280</v>
      </c>
      <c r="F159" s="160" t="s">
        <v>661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" customFormat="1" ht="24.15" customHeight="1">
      <c r="B160" s="28"/>
      <c r="C160" s="146" t="s">
        <v>308</v>
      </c>
      <c r="D160" s="146" t="s">
        <v>274</v>
      </c>
      <c r="E160" s="147" t="s">
        <v>662</v>
      </c>
      <c r="F160" s="148" t="s">
        <v>663</v>
      </c>
      <c r="G160" s="149" t="s">
        <v>338</v>
      </c>
      <c r="H160" s="150">
        <v>58</v>
      </c>
      <c r="I160" s="151"/>
      <c r="J160" s="152">
        <f>ROUND(I160*H160,2)</f>
        <v>0</v>
      </c>
      <c r="K160" s="153"/>
      <c r="L160" s="28"/>
      <c r="M160" s="154" t="s">
        <v>1</v>
      </c>
      <c r="N160" s="115" t="s">
        <v>38</v>
      </c>
      <c r="P160" s="155">
        <f>O160*H160</f>
        <v>0</v>
      </c>
      <c r="Q160" s="155">
        <v>0</v>
      </c>
      <c r="R160" s="155">
        <f>Q160*H160</f>
        <v>0</v>
      </c>
      <c r="S160" s="155">
        <v>1E-3</v>
      </c>
      <c r="T160" s="156">
        <f>S160*H160</f>
        <v>5.8000000000000003E-2</v>
      </c>
      <c r="AR160" s="157" t="s">
        <v>278</v>
      </c>
      <c r="AT160" s="157" t="s">
        <v>274</v>
      </c>
      <c r="AU160" s="157" t="s">
        <v>82</v>
      </c>
      <c r="AY160" s="13" t="s">
        <v>271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3" t="s">
        <v>80</v>
      </c>
      <c r="BK160" s="158">
        <f>ROUND(I160*H160,2)</f>
        <v>0</v>
      </c>
      <c r="BL160" s="13" t="s">
        <v>278</v>
      </c>
      <c r="BM160" s="157" t="s">
        <v>664</v>
      </c>
    </row>
    <row r="161" spans="2:65" s="1" customFormat="1" ht="19.2">
      <c r="B161" s="28"/>
      <c r="D161" s="159" t="s">
        <v>280</v>
      </c>
      <c r="F161" s="160" t="s">
        <v>665</v>
      </c>
      <c r="I161" s="119"/>
      <c r="L161" s="28"/>
      <c r="M161" s="161"/>
      <c r="T161" s="52"/>
      <c r="AT161" s="13" t="s">
        <v>280</v>
      </c>
      <c r="AU161" s="13" t="s">
        <v>82</v>
      </c>
    </row>
    <row r="162" spans="2:65" s="1" customFormat="1" ht="24.15" customHeight="1">
      <c r="B162" s="28"/>
      <c r="C162" s="146" t="s">
        <v>314</v>
      </c>
      <c r="D162" s="146" t="s">
        <v>274</v>
      </c>
      <c r="E162" s="147" t="s">
        <v>666</v>
      </c>
      <c r="F162" s="148" t="s">
        <v>667</v>
      </c>
      <c r="G162" s="149" t="s">
        <v>338</v>
      </c>
      <c r="H162" s="150">
        <v>3</v>
      </c>
      <c r="I162" s="151"/>
      <c r="J162" s="152">
        <f>ROUND(I162*H162,2)</f>
        <v>0</v>
      </c>
      <c r="K162" s="153"/>
      <c r="L162" s="28"/>
      <c r="M162" s="154" t="s">
        <v>1</v>
      </c>
      <c r="N162" s="115" t="s">
        <v>38</v>
      </c>
      <c r="P162" s="155">
        <f>O162*H162</f>
        <v>0</v>
      </c>
      <c r="Q162" s="155">
        <v>0</v>
      </c>
      <c r="R162" s="155">
        <f>Q162*H162</f>
        <v>0</v>
      </c>
      <c r="S162" s="155">
        <v>0.02</v>
      </c>
      <c r="T162" s="156">
        <f>S162*H162</f>
        <v>0.06</v>
      </c>
      <c r="AR162" s="157" t="s">
        <v>278</v>
      </c>
      <c r="AT162" s="157" t="s">
        <v>274</v>
      </c>
      <c r="AU162" s="157" t="s">
        <v>82</v>
      </c>
      <c r="AY162" s="13" t="s">
        <v>271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3" t="s">
        <v>80</v>
      </c>
      <c r="BK162" s="158">
        <f>ROUND(I162*H162,2)</f>
        <v>0</v>
      </c>
      <c r="BL162" s="13" t="s">
        <v>278</v>
      </c>
      <c r="BM162" s="157" t="s">
        <v>668</v>
      </c>
    </row>
    <row r="163" spans="2:65" s="1" customFormat="1" ht="28.8">
      <c r="B163" s="28"/>
      <c r="D163" s="159" t="s">
        <v>280</v>
      </c>
      <c r="F163" s="160" t="s">
        <v>669</v>
      </c>
      <c r="I163" s="119"/>
      <c r="L163" s="28"/>
      <c r="M163" s="161"/>
      <c r="T163" s="52"/>
      <c r="AT163" s="13" t="s">
        <v>280</v>
      </c>
      <c r="AU163" s="13" t="s">
        <v>82</v>
      </c>
    </row>
    <row r="164" spans="2:65" s="1" customFormat="1" ht="24.15" customHeight="1">
      <c r="B164" s="28"/>
      <c r="C164" s="146" t="s">
        <v>292</v>
      </c>
      <c r="D164" s="146" t="s">
        <v>274</v>
      </c>
      <c r="E164" s="147" t="s">
        <v>674</v>
      </c>
      <c r="F164" s="148" t="s">
        <v>675</v>
      </c>
      <c r="G164" s="149" t="s">
        <v>412</v>
      </c>
      <c r="H164" s="150">
        <v>9</v>
      </c>
      <c r="I164" s="151"/>
      <c r="J164" s="152">
        <f>ROUND(I164*H164,2)</f>
        <v>0</v>
      </c>
      <c r="K164" s="153"/>
      <c r="L164" s="28"/>
      <c r="M164" s="154" t="s">
        <v>1</v>
      </c>
      <c r="N164" s="115" t="s">
        <v>38</v>
      </c>
      <c r="P164" s="155">
        <f>O164*H164</f>
        <v>0</v>
      </c>
      <c r="Q164" s="155">
        <v>0</v>
      </c>
      <c r="R164" s="155">
        <f>Q164*H164</f>
        <v>0</v>
      </c>
      <c r="S164" s="155">
        <v>4.5999999999999999E-2</v>
      </c>
      <c r="T164" s="156">
        <f>S164*H164</f>
        <v>0.41399999999999998</v>
      </c>
      <c r="AR164" s="157" t="s">
        <v>278</v>
      </c>
      <c r="AT164" s="157" t="s">
        <v>274</v>
      </c>
      <c r="AU164" s="157" t="s">
        <v>82</v>
      </c>
      <c r="AY164" s="13" t="s">
        <v>271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3" t="s">
        <v>80</v>
      </c>
      <c r="BK164" s="158">
        <f>ROUND(I164*H164,2)</f>
        <v>0</v>
      </c>
      <c r="BL164" s="13" t="s">
        <v>278</v>
      </c>
      <c r="BM164" s="157" t="s">
        <v>676</v>
      </c>
    </row>
    <row r="165" spans="2:65" s="1" customFormat="1" ht="19.2">
      <c r="B165" s="28"/>
      <c r="D165" s="159" t="s">
        <v>280</v>
      </c>
      <c r="F165" s="160" t="s">
        <v>677</v>
      </c>
      <c r="I165" s="119"/>
      <c r="L165" s="28"/>
      <c r="M165" s="161"/>
      <c r="T165" s="52"/>
      <c r="AT165" s="13" t="s">
        <v>280</v>
      </c>
      <c r="AU165" s="13" t="s">
        <v>82</v>
      </c>
    </row>
    <row r="166" spans="2:65" s="1" customFormat="1" ht="24.15" customHeight="1">
      <c r="B166" s="28"/>
      <c r="C166" s="146" t="s">
        <v>325</v>
      </c>
      <c r="D166" s="146" t="s">
        <v>274</v>
      </c>
      <c r="E166" s="147" t="s">
        <v>678</v>
      </c>
      <c r="F166" s="148" t="s">
        <v>679</v>
      </c>
      <c r="G166" s="149" t="s">
        <v>412</v>
      </c>
      <c r="H166" s="150">
        <v>65</v>
      </c>
      <c r="I166" s="151"/>
      <c r="J166" s="152">
        <f>ROUND(I166*H166,2)</f>
        <v>0</v>
      </c>
      <c r="K166" s="153"/>
      <c r="L166" s="28"/>
      <c r="M166" s="154" t="s">
        <v>1</v>
      </c>
      <c r="N166" s="115" t="s">
        <v>38</v>
      </c>
      <c r="P166" s="155">
        <f>O166*H166</f>
        <v>0</v>
      </c>
      <c r="Q166" s="155">
        <v>0</v>
      </c>
      <c r="R166" s="155">
        <f>Q166*H166</f>
        <v>0</v>
      </c>
      <c r="S166" s="155">
        <v>2E-3</v>
      </c>
      <c r="T166" s="156">
        <f>S166*H166</f>
        <v>0.13</v>
      </c>
      <c r="AR166" s="157" t="s">
        <v>278</v>
      </c>
      <c r="AT166" s="157" t="s">
        <v>274</v>
      </c>
      <c r="AU166" s="157" t="s">
        <v>82</v>
      </c>
      <c r="AY166" s="13" t="s">
        <v>271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3" t="s">
        <v>80</v>
      </c>
      <c r="BK166" s="158">
        <f>ROUND(I166*H166,2)</f>
        <v>0</v>
      </c>
      <c r="BL166" s="13" t="s">
        <v>278</v>
      </c>
      <c r="BM166" s="157" t="s">
        <v>680</v>
      </c>
    </row>
    <row r="167" spans="2:65" s="1" customFormat="1" ht="19.2">
      <c r="B167" s="28"/>
      <c r="D167" s="159" t="s">
        <v>280</v>
      </c>
      <c r="F167" s="160" t="s">
        <v>681</v>
      </c>
      <c r="I167" s="119"/>
      <c r="L167" s="28"/>
      <c r="M167" s="161"/>
      <c r="T167" s="52"/>
      <c r="AT167" s="13" t="s">
        <v>280</v>
      </c>
      <c r="AU167" s="13" t="s">
        <v>82</v>
      </c>
    </row>
    <row r="168" spans="2:65" s="1" customFormat="1" ht="24.15" customHeight="1">
      <c r="B168" s="28"/>
      <c r="C168" s="146" t="s">
        <v>330</v>
      </c>
      <c r="D168" s="146" t="s">
        <v>274</v>
      </c>
      <c r="E168" s="147" t="s">
        <v>682</v>
      </c>
      <c r="F168" s="148" t="s">
        <v>683</v>
      </c>
      <c r="G168" s="149" t="s">
        <v>412</v>
      </c>
      <c r="H168" s="150">
        <v>60</v>
      </c>
      <c r="I168" s="151"/>
      <c r="J168" s="152">
        <f>ROUND(I168*H168,2)</f>
        <v>0</v>
      </c>
      <c r="K168" s="153"/>
      <c r="L168" s="28"/>
      <c r="M168" s="154" t="s">
        <v>1</v>
      </c>
      <c r="N168" s="115" t="s">
        <v>38</v>
      </c>
      <c r="P168" s="155">
        <f>O168*H168</f>
        <v>0</v>
      </c>
      <c r="Q168" s="155">
        <v>0</v>
      </c>
      <c r="R168" s="155">
        <f>Q168*H168</f>
        <v>0</v>
      </c>
      <c r="S168" s="155">
        <v>1.0999999999999999E-2</v>
      </c>
      <c r="T168" s="156">
        <f>S168*H168</f>
        <v>0.65999999999999992</v>
      </c>
      <c r="AR168" s="157" t="s">
        <v>278</v>
      </c>
      <c r="AT168" s="157" t="s">
        <v>274</v>
      </c>
      <c r="AU168" s="157" t="s">
        <v>82</v>
      </c>
      <c r="AY168" s="13" t="s">
        <v>271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3" t="s">
        <v>80</v>
      </c>
      <c r="BK168" s="158">
        <f>ROUND(I168*H168,2)</f>
        <v>0</v>
      </c>
      <c r="BL168" s="13" t="s">
        <v>278</v>
      </c>
      <c r="BM168" s="157" t="s">
        <v>684</v>
      </c>
    </row>
    <row r="169" spans="2:65" s="1" customFormat="1" ht="19.2">
      <c r="B169" s="28"/>
      <c r="D169" s="159" t="s">
        <v>280</v>
      </c>
      <c r="F169" s="160" t="s">
        <v>685</v>
      </c>
      <c r="I169" s="119"/>
      <c r="L169" s="28"/>
      <c r="M169" s="161"/>
      <c r="T169" s="52"/>
      <c r="AT169" s="13" t="s">
        <v>280</v>
      </c>
      <c r="AU169" s="13" t="s">
        <v>82</v>
      </c>
    </row>
    <row r="170" spans="2:65" s="1" customFormat="1" ht="24.15" customHeight="1">
      <c r="B170" s="28"/>
      <c r="C170" s="146" t="s">
        <v>8</v>
      </c>
      <c r="D170" s="146" t="s">
        <v>274</v>
      </c>
      <c r="E170" s="147" t="s">
        <v>686</v>
      </c>
      <c r="F170" s="148" t="s">
        <v>687</v>
      </c>
      <c r="G170" s="149" t="s">
        <v>338</v>
      </c>
      <c r="H170" s="150">
        <v>13</v>
      </c>
      <c r="I170" s="151"/>
      <c r="J170" s="152">
        <f>ROUND(I170*H170,2)</f>
        <v>0</v>
      </c>
      <c r="K170" s="153"/>
      <c r="L170" s="28"/>
      <c r="M170" s="154" t="s">
        <v>1</v>
      </c>
      <c r="N170" s="115" t="s">
        <v>38</v>
      </c>
      <c r="P170" s="155">
        <f>O170*H170</f>
        <v>0</v>
      </c>
      <c r="Q170" s="155">
        <v>0</v>
      </c>
      <c r="R170" s="155">
        <f>Q170*H170</f>
        <v>0</v>
      </c>
      <c r="S170" s="155">
        <v>1.7000000000000001E-2</v>
      </c>
      <c r="T170" s="156">
        <f>S170*H170</f>
        <v>0.22100000000000003</v>
      </c>
      <c r="AR170" s="157" t="s">
        <v>278</v>
      </c>
      <c r="AT170" s="157" t="s">
        <v>274</v>
      </c>
      <c r="AU170" s="157" t="s">
        <v>82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278</v>
      </c>
      <c r="BM170" s="157" t="s">
        <v>688</v>
      </c>
    </row>
    <row r="171" spans="2:65" s="1" customFormat="1" ht="28.8">
      <c r="B171" s="28"/>
      <c r="D171" s="159" t="s">
        <v>280</v>
      </c>
      <c r="F171" s="160" t="s">
        <v>689</v>
      </c>
      <c r="I171" s="119"/>
      <c r="L171" s="28"/>
      <c r="M171" s="161"/>
      <c r="T171" s="52"/>
      <c r="AT171" s="13" t="s">
        <v>280</v>
      </c>
      <c r="AU171" s="13" t="s">
        <v>82</v>
      </c>
    </row>
    <row r="172" spans="2:65" s="1" customFormat="1" ht="33" customHeight="1">
      <c r="B172" s="28"/>
      <c r="C172" s="146" t="s">
        <v>345</v>
      </c>
      <c r="D172" s="146" t="s">
        <v>274</v>
      </c>
      <c r="E172" s="147" t="s">
        <v>690</v>
      </c>
      <c r="F172" s="148" t="s">
        <v>691</v>
      </c>
      <c r="G172" s="149" t="s">
        <v>692</v>
      </c>
      <c r="H172" s="150">
        <v>190</v>
      </c>
      <c r="I172" s="151"/>
      <c r="J172" s="152">
        <f>ROUND(I172*H172,2)</f>
        <v>0</v>
      </c>
      <c r="K172" s="153"/>
      <c r="L172" s="28"/>
      <c r="M172" s="154" t="s">
        <v>1</v>
      </c>
      <c r="N172" s="115" t="s">
        <v>38</v>
      </c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AR172" s="157" t="s">
        <v>278</v>
      </c>
      <c r="AT172" s="157" t="s">
        <v>274</v>
      </c>
      <c r="AU172" s="157" t="s">
        <v>82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278</v>
      </c>
      <c r="BM172" s="157" t="s">
        <v>693</v>
      </c>
    </row>
    <row r="173" spans="2:65" s="1" customFormat="1" ht="19.2">
      <c r="B173" s="28"/>
      <c r="D173" s="159" t="s">
        <v>280</v>
      </c>
      <c r="F173" s="160" t="s">
        <v>691</v>
      </c>
      <c r="I173" s="119"/>
      <c r="L173" s="28"/>
      <c r="M173" s="161"/>
      <c r="T173" s="52"/>
      <c r="AT173" s="13" t="s">
        <v>280</v>
      </c>
      <c r="AU173" s="13" t="s">
        <v>82</v>
      </c>
    </row>
    <row r="174" spans="2:65" s="11" customFormat="1" ht="22.8" customHeight="1">
      <c r="B174" s="134"/>
      <c r="D174" s="135" t="s">
        <v>72</v>
      </c>
      <c r="E174" s="144" t="s">
        <v>318</v>
      </c>
      <c r="F174" s="144" t="s">
        <v>319</v>
      </c>
      <c r="I174" s="137"/>
      <c r="J174" s="145">
        <f>BK174</f>
        <v>0</v>
      </c>
      <c r="L174" s="134"/>
      <c r="M174" s="139"/>
      <c r="P174" s="140">
        <f>SUM(P175:P182)</f>
        <v>0</v>
      </c>
      <c r="R174" s="140">
        <f>SUM(R175:R182)</f>
        <v>0</v>
      </c>
      <c r="T174" s="141">
        <f>SUM(T175:T182)</f>
        <v>0</v>
      </c>
      <c r="AR174" s="135" t="s">
        <v>80</v>
      </c>
      <c r="AT174" s="142" t="s">
        <v>72</v>
      </c>
      <c r="AU174" s="142" t="s">
        <v>80</v>
      </c>
      <c r="AY174" s="135" t="s">
        <v>271</v>
      </c>
      <c r="BK174" s="143">
        <f>SUM(BK175:BK182)</f>
        <v>0</v>
      </c>
    </row>
    <row r="175" spans="2:65" s="1" customFormat="1" ht="24.15" customHeight="1">
      <c r="B175" s="28"/>
      <c r="C175" s="146" t="s">
        <v>351</v>
      </c>
      <c r="D175" s="146" t="s">
        <v>274</v>
      </c>
      <c r="E175" s="147" t="s">
        <v>320</v>
      </c>
      <c r="F175" s="148" t="s">
        <v>321</v>
      </c>
      <c r="G175" s="149" t="s">
        <v>322</v>
      </c>
      <c r="H175" s="150">
        <v>1.861</v>
      </c>
      <c r="I175" s="151"/>
      <c r="J175" s="152">
        <f>ROUND(I175*H175,2)</f>
        <v>0</v>
      </c>
      <c r="K175" s="153"/>
      <c r="L175" s="28"/>
      <c r="M175" s="154" t="s">
        <v>1</v>
      </c>
      <c r="N175" s="115" t="s">
        <v>38</v>
      </c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AR175" s="157" t="s">
        <v>278</v>
      </c>
      <c r="AT175" s="157" t="s">
        <v>274</v>
      </c>
      <c r="AU175" s="157" t="s">
        <v>82</v>
      </c>
      <c r="AY175" s="13" t="s">
        <v>271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3" t="s">
        <v>80</v>
      </c>
      <c r="BK175" s="158">
        <f>ROUND(I175*H175,2)</f>
        <v>0</v>
      </c>
      <c r="BL175" s="13" t="s">
        <v>278</v>
      </c>
      <c r="BM175" s="157" t="s">
        <v>694</v>
      </c>
    </row>
    <row r="176" spans="2:65" s="1" customFormat="1" ht="28.8">
      <c r="B176" s="28"/>
      <c r="D176" s="159" t="s">
        <v>280</v>
      </c>
      <c r="F176" s="160" t="s">
        <v>324</v>
      </c>
      <c r="I176" s="119"/>
      <c r="L176" s="28"/>
      <c r="M176" s="161"/>
      <c r="T176" s="52"/>
      <c r="AT176" s="13" t="s">
        <v>280</v>
      </c>
      <c r="AU176" s="13" t="s">
        <v>82</v>
      </c>
    </row>
    <row r="177" spans="2:65" s="1" customFormat="1" ht="24.15" customHeight="1">
      <c r="B177" s="28"/>
      <c r="C177" s="146" t="s">
        <v>356</v>
      </c>
      <c r="D177" s="146" t="s">
        <v>274</v>
      </c>
      <c r="E177" s="147" t="s">
        <v>326</v>
      </c>
      <c r="F177" s="148" t="s">
        <v>327</v>
      </c>
      <c r="G177" s="149" t="s">
        <v>322</v>
      </c>
      <c r="H177" s="150">
        <v>1.861</v>
      </c>
      <c r="I177" s="151"/>
      <c r="J177" s="152">
        <f>ROUND(I177*H177,2)</f>
        <v>0</v>
      </c>
      <c r="K177" s="153"/>
      <c r="L177" s="28"/>
      <c r="M177" s="154" t="s">
        <v>1</v>
      </c>
      <c r="N177" s="115" t="s">
        <v>38</v>
      </c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AR177" s="157" t="s">
        <v>278</v>
      </c>
      <c r="AT177" s="157" t="s">
        <v>274</v>
      </c>
      <c r="AU177" s="157" t="s">
        <v>82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278</v>
      </c>
      <c r="BM177" s="157" t="s">
        <v>695</v>
      </c>
    </row>
    <row r="178" spans="2:65" s="1" customFormat="1" ht="19.2">
      <c r="B178" s="28"/>
      <c r="D178" s="159" t="s">
        <v>280</v>
      </c>
      <c r="F178" s="160" t="s">
        <v>329</v>
      </c>
      <c r="I178" s="119"/>
      <c r="L178" s="28"/>
      <c r="M178" s="161"/>
      <c r="T178" s="52"/>
      <c r="AT178" s="13" t="s">
        <v>280</v>
      </c>
      <c r="AU178" s="13" t="s">
        <v>82</v>
      </c>
    </row>
    <row r="179" spans="2:65" s="1" customFormat="1" ht="24.15" customHeight="1">
      <c r="B179" s="28"/>
      <c r="C179" s="146" t="s">
        <v>348</v>
      </c>
      <c r="D179" s="146" t="s">
        <v>274</v>
      </c>
      <c r="E179" s="147" t="s">
        <v>696</v>
      </c>
      <c r="F179" s="148" t="s">
        <v>697</v>
      </c>
      <c r="G179" s="149" t="s">
        <v>322</v>
      </c>
      <c r="H179" s="150">
        <v>40</v>
      </c>
      <c r="I179" s="151"/>
      <c r="J179" s="152">
        <f>ROUND(I179*H179,2)</f>
        <v>0</v>
      </c>
      <c r="K179" s="153"/>
      <c r="L179" s="28"/>
      <c r="M179" s="154" t="s">
        <v>1</v>
      </c>
      <c r="N179" s="115" t="s">
        <v>38</v>
      </c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AR179" s="157" t="s">
        <v>278</v>
      </c>
      <c r="AT179" s="157" t="s">
        <v>274</v>
      </c>
      <c r="AU179" s="157" t="s">
        <v>82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278</v>
      </c>
      <c r="BM179" s="157" t="s">
        <v>698</v>
      </c>
    </row>
    <row r="180" spans="2:65" s="1" customFormat="1" ht="28.8">
      <c r="B180" s="28"/>
      <c r="D180" s="159" t="s">
        <v>280</v>
      </c>
      <c r="F180" s="160" t="s">
        <v>699</v>
      </c>
      <c r="I180" s="119"/>
      <c r="L180" s="28"/>
      <c r="M180" s="161"/>
      <c r="T180" s="52"/>
      <c r="AT180" s="13" t="s">
        <v>280</v>
      </c>
      <c r="AU180" s="13" t="s">
        <v>82</v>
      </c>
    </row>
    <row r="181" spans="2:65" s="1" customFormat="1" ht="49.05" customHeight="1">
      <c r="B181" s="28"/>
      <c r="C181" s="146" t="s">
        <v>365</v>
      </c>
      <c r="D181" s="146" t="s">
        <v>274</v>
      </c>
      <c r="E181" s="147" t="s">
        <v>700</v>
      </c>
      <c r="F181" s="148" t="s">
        <v>701</v>
      </c>
      <c r="G181" s="149" t="s">
        <v>322</v>
      </c>
      <c r="H181" s="150">
        <v>1.861</v>
      </c>
      <c r="I181" s="151"/>
      <c r="J181" s="152">
        <f>ROUND(I181*H181,2)</f>
        <v>0</v>
      </c>
      <c r="K181" s="153"/>
      <c r="L181" s="28"/>
      <c r="M181" s="154" t="s">
        <v>1</v>
      </c>
      <c r="N181" s="115" t="s">
        <v>38</v>
      </c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AR181" s="157" t="s">
        <v>278</v>
      </c>
      <c r="AT181" s="157" t="s">
        <v>274</v>
      </c>
      <c r="AU181" s="157" t="s">
        <v>82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278</v>
      </c>
      <c r="BM181" s="157" t="s">
        <v>702</v>
      </c>
    </row>
    <row r="182" spans="2:65" s="1" customFormat="1" ht="38.4">
      <c r="B182" s="28"/>
      <c r="D182" s="159" t="s">
        <v>280</v>
      </c>
      <c r="F182" s="160" t="s">
        <v>703</v>
      </c>
      <c r="I182" s="119"/>
      <c r="L182" s="28"/>
      <c r="M182" s="161"/>
      <c r="T182" s="52"/>
      <c r="AT182" s="13" t="s">
        <v>280</v>
      </c>
      <c r="AU182" s="13" t="s">
        <v>82</v>
      </c>
    </row>
    <row r="183" spans="2:65" s="11" customFormat="1" ht="25.95" customHeight="1">
      <c r="B183" s="134"/>
      <c r="D183" s="135" t="s">
        <v>72</v>
      </c>
      <c r="E183" s="136" t="s">
        <v>341</v>
      </c>
      <c r="F183" s="136" t="s">
        <v>342</v>
      </c>
      <c r="I183" s="137"/>
      <c r="J183" s="138">
        <f>BK183</f>
        <v>0</v>
      </c>
      <c r="L183" s="134"/>
      <c r="M183" s="139"/>
      <c r="P183" s="140">
        <f>P184+P447+P566</f>
        <v>0</v>
      </c>
      <c r="R183" s="140">
        <f>R184+R447+R566</f>
        <v>0.36750000000000005</v>
      </c>
      <c r="T183" s="141">
        <f>T184+T447+T566</f>
        <v>8.5749999999999993E-2</v>
      </c>
      <c r="AR183" s="135" t="s">
        <v>82</v>
      </c>
      <c r="AT183" s="142" t="s">
        <v>72</v>
      </c>
      <c r="AU183" s="142" t="s">
        <v>73</v>
      </c>
      <c r="AY183" s="135" t="s">
        <v>271</v>
      </c>
      <c r="BK183" s="143">
        <f>BK184+BK447+BK566</f>
        <v>0</v>
      </c>
    </row>
    <row r="184" spans="2:65" s="11" customFormat="1" ht="22.8" customHeight="1">
      <c r="B184" s="134"/>
      <c r="D184" s="135" t="s">
        <v>72</v>
      </c>
      <c r="E184" s="144" t="s">
        <v>704</v>
      </c>
      <c r="F184" s="144" t="s">
        <v>705</v>
      </c>
      <c r="I184" s="137"/>
      <c r="J184" s="145">
        <f>BK184</f>
        <v>0</v>
      </c>
      <c r="L184" s="134"/>
      <c r="M184" s="139"/>
      <c r="P184" s="140">
        <f>P185+P340+P377+P422</f>
        <v>0</v>
      </c>
      <c r="R184" s="140">
        <f>R185+R340+R377+R422</f>
        <v>0.29860000000000003</v>
      </c>
      <c r="T184" s="141">
        <f>T185+T340+T377+T422</f>
        <v>7.8149999999999997E-2</v>
      </c>
      <c r="AR184" s="135" t="s">
        <v>82</v>
      </c>
      <c r="AT184" s="142" t="s">
        <v>72</v>
      </c>
      <c r="AU184" s="142" t="s">
        <v>80</v>
      </c>
      <c r="AY184" s="135" t="s">
        <v>271</v>
      </c>
      <c r="BK184" s="143">
        <f>BK185+BK340+BK377+BK422</f>
        <v>0</v>
      </c>
    </row>
    <row r="185" spans="2:65" s="11" customFormat="1" ht="20.85" customHeight="1">
      <c r="B185" s="134"/>
      <c r="D185" s="135" t="s">
        <v>72</v>
      </c>
      <c r="E185" s="144" t="s">
        <v>706</v>
      </c>
      <c r="F185" s="144" t="s">
        <v>707</v>
      </c>
      <c r="I185" s="137"/>
      <c r="J185" s="145">
        <f>BK185</f>
        <v>0</v>
      </c>
      <c r="L185" s="134"/>
      <c r="M185" s="139"/>
      <c r="P185" s="140">
        <f>SUM(P186:P339)</f>
        <v>0</v>
      </c>
      <c r="R185" s="140">
        <f>SUM(R186:R339)</f>
        <v>0.14378999999999997</v>
      </c>
      <c r="T185" s="141">
        <f>SUM(T186:T339)</f>
        <v>1.5000000000000001E-4</v>
      </c>
      <c r="AR185" s="135" t="s">
        <v>82</v>
      </c>
      <c r="AT185" s="142" t="s">
        <v>72</v>
      </c>
      <c r="AU185" s="142" t="s">
        <v>82</v>
      </c>
      <c r="AY185" s="135" t="s">
        <v>271</v>
      </c>
      <c r="BK185" s="143">
        <f>SUM(BK186:BK339)</f>
        <v>0</v>
      </c>
    </row>
    <row r="186" spans="2:65" s="1" customFormat="1" ht="24.15" customHeight="1">
      <c r="B186" s="28"/>
      <c r="C186" s="146" t="s">
        <v>370</v>
      </c>
      <c r="D186" s="146" t="s">
        <v>274</v>
      </c>
      <c r="E186" s="147" t="s">
        <v>708</v>
      </c>
      <c r="F186" s="148" t="s">
        <v>709</v>
      </c>
      <c r="G186" s="149" t="s">
        <v>338</v>
      </c>
      <c r="H186" s="150">
        <v>2</v>
      </c>
      <c r="I186" s="151"/>
      <c r="J186" s="152">
        <f>ROUND(I186*H186,2)</f>
        <v>0</v>
      </c>
      <c r="K186" s="153"/>
      <c r="L186" s="28"/>
      <c r="M186" s="154" t="s">
        <v>1</v>
      </c>
      <c r="N186" s="115" t="s">
        <v>38</v>
      </c>
      <c r="P186" s="155">
        <f>O186*H186</f>
        <v>0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AR186" s="157" t="s">
        <v>348</v>
      </c>
      <c r="AT186" s="157" t="s">
        <v>274</v>
      </c>
      <c r="AU186" s="157" t="s">
        <v>272</v>
      </c>
      <c r="AY186" s="13" t="s">
        <v>271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3" t="s">
        <v>80</v>
      </c>
      <c r="BK186" s="158">
        <f>ROUND(I186*H186,2)</f>
        <v>0</v>
      </c>
      <c r="BL186" s="13" t="s">
        <v>348</v>
      </c>
      <c r="BM186" s="157" t="s">
        <v>710</v>
      </c>
    </row>
    <row r="187" spans="2:65" s="1" customFormat="1" ht="19.2">
      <c r="B187" s="28"/>
      <c r="D187" s="159" t="s">
        <v>280</v>
      </c>
      <c r="F187" s="160" t="s">
        <v>711</v>
      </c>
      <c r="I187" s="119"/>
      <c r="L187" s="28"/>
      <c r="M187" s="161"/>
      <c r="T187" s="52"/>
      <c r="AT187" s="13" t="s">
        <v>280</v>
      </c>
      <c r="AU187" s="13" t="s">
        <v>272</v>
      </c>
    </row>
    <row r="188" spans="2:65" s="1" customFormat="1" ht="16.5" customHeight="1">
      <c r="B188" s="28"/>
      <c r="C188" s="162" t="s">
        <v>376</v>
      </c>
      <c r="D188" s="162" t="s">
        <v>335</v>
      </c>
      <c r="E188" s="163" t="s">
        <v>712</v>
      </c>
      <c r="F188" s="164" t="s">
        <v>713</v>
      </c>
      <c r="G188" s="165" t="s">
        <v>338</v>
      </c>
      <c r="H188" s="166">
        <v>2</v>
      </c>
      <c r="I188" s="167"/>
      <c r="J188" s="168">
        <f>ROUND(I188*H188,2)</f>
        <v>0</v>
      </c>
      <c r="K188" s="169"/>
      <c r="L188" s="170"/>
      <c r="M188" s="171" t="s">
        <v>1</v>
      </c>
      <c r="N188" s="172" t="s">
        <v>38</v>
      </c>
      <c r="P188" s="155">
        <f>O188*H188</f>
        <v>0</v>
      </c>
      <c r="Q188" s="155">
        <v>2.3000000000000001E-4</v>
      </c>
      <c r="R188" s="155">
        <f>Q188*H188</f>
        <v>4.6000000000000001E-4</v>
      </c>
      <c r="S188" s="155">
        <v>0</v>
      </c>
      <c r="T188" s="156">
        <f>S188*H188</f>
        <v>0</v>
      </c>
      <c r="AR188" s="157" t="s">
        <v>373</v>
      </c>
      <c r="AT188" s="157" t="s">
        <v>335</v>
      </c>
      <c r="AU188" s="157" t="s">
        <v>272</v>
      </c>
      <c r="AY188" s="13" t="s">
        <v>271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3" t="s">
        <v>80</v>
      </c>
      <c r="BK188" s="158">
        <f>ROUND(I188*H188,2)</f>
        <v>0</v>
      </c>
      <c r="BL188" s="13" t="s">
        <v>348</v>
      </c>
      <c r="BM188" s="157" t="s">
        <v>714</v>
      </c>
    </row>
    <row r="189" spans="2:65" s="1" customFormat="1" ht="10.199999999999999">
      <c r="B189" s="28"/>
      <c r="D189" s="159" t="s">
        <v>280</v>
      </c>
      <c r="F189" s="160" t="s">
        <v>713</v>
      </c>
      <c r="I189" s="119"/>
      <c r="L189" s="28"/>
      <c r="M189" s="161"/>
      <c r="T189" s="52"/>
      <c r="AT189" s="13" t="s">
        <v>280</v>
      </c>
      <c r="AU189" s="13" t="s">
        <v>272</v>
      </c>
    </row>
    <row r="190" spans="2:65" s="1" customFormat="1" ht="24.15" customHeight="1">
      <c r="B190" s="28"/>
      <c r="C190" s="146" t="s">
        <v>381</v>
      </c>
      <c r="D190" s="146" t="s">
        <v>274</v>
      </c>
      <c r="E190" s="147" t="s">
        <v>715</v>
      </c>
      <c r="F190" s="148" t="s">
        <v>716</v>
      </c>
      <c r="G190" s="149" t="s">
        <v>338</v>
      </c>
      <c r="H190" s="150">
        <v>2</v>
      </c>
      <c r="I190" s="151"/>
      <c r="J190" s="152">
        <f>ROUND(I190*H190,2)</f>
        <v>0</v>
      </c>
      <c r="K190" s="153"/>
      <c r="L190" s="28"/>
      <c r="M190" s="154" t="s">
        <v>1</v>
      </c>
      <c r="N190" s="115" t="s">
        <v>38</v>
      </c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AR190" s="157" t="s">
        <v>348</v>
      </c>
      <c r="AT190" s="157" t="s">
        <v>274</v>
      </c>
      <c r="AU190" s="157" t="s">
        <v>272</v>
      </c>
      <c r="AY190" s="13" t="s">
        <v>271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3" t="s">
        <v>80</v>
      </c>
      <c r="BK190" s="158">
        <f>ROUND(I190*H190,2)</f>
        <v>0</v>
      </c>
      <c r="BL190" s="13" t="s">
        <v>348</v>
      </c>
      <c r="BM190" s="157" t="s">
        <v>717</v>
      </c>
    </row>
    <row r="191" spans="2:65" s="1" customFormat="1" ht="19.2">
      <c r="B191" s="28"/>
      <c r="D191" s="159" t="s">
        <v>280</v>
      </c>
      <c r="F191" s="160" t="s">
        <v>718</v>
      </c>
      <c r="I191" s="119"/>
      <c r="L191" s="28"/>
      <c r="M191" s="161"/>
      <c r="T191" s="52"/>
      <c r="AT191" s="13" t="s">
        <v>280</v>
      </c>
      <c r="AU191" s="13" t="s">
        <v>272</v>
      </c>
    </row>
    <row r="192" spans="2:65" s="1" customFormat="1" ht="24.15" customHeight="1">
      <c r="B192" s="28"/>
      <c r="C192" s="162" t="s">
        <v>7</v>
      </c>
      <c r="D192" s="162" t="s">
        <v>335</v>
      </c>
      <c r="E192" s="163" t="s">
        <v>1669</v>
      </c>
      <c r="F192" s="164" t="s">
        <v>1670</v>
      </c>
      <c r="G192" s="165" t="s">
        <v>338</v>
      </c>
      <c r="H192" s="166">
        <v>1</v>
      </c>
      <c r="I192" s="167"/>
      <c r="J192" s="168">
        <f>ROUND(I192*H192,2)</f>
        <v>0</v>
      </c>
      <c r="K192" s="169"/>
      <c r="L192" s="170"/>
      <c r="M192" s="171" t="s">
        <v>1</v>
      </c>
      <c r="N192" s="172" t="s">
        <v>38</v>
      </c>
      <c r="P192" s="155">
        <f>O192*H192</f>
        <v>0</v>
      </c>
      <c r="Q192" s="155">
        <v>4.1999999999999997E-3</v>
      </c>
      <c r="R192" s="155">
        <f>Q192*H192</f>
        <v>4.1999999999999997E-3</v>
      </c>
      <c r="S192" s="155">
        <v>0</v>
      </c>
      <c r="T192" s="156">
        <f>S192*H192</f>
        <v>0</v>
      </c>
      <c r="AR192" s="157" t="s">
        <v>373</v>
      </c>
      <c r="AT192" s="157" t="s">
        <v>335</v>
      </c>
      <c r="AU192" s="157" t="s">
        <v>272</v>
      </c>
      <c r="AY192" s="13" t="s">
        <v>271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3" t="s">
        <v>80</v>
      </c>
      <c r="BK192" s="158">
        <f>ROUND(I192*H192,2)</f>
        <v>0</v>
      </c>
      <c r="BL192" s="13" t="s">
        <v>348</v>
      </c>
      <c r="BM192" s="157" t="s">
        <v>1671</v>
      </c>
    </row>
    <row r="193" spans="2:65" s="1" customFormat="1" ht="19.2">
      <c r="B193" s="28"/>
      <c r="D193" s="159" t="s">
        <v>280</v>
      </c>
      <c r="F193" s="160" t="s">
        <v>1670</v>
      </c>
      <c r="I193" s="119"/>
      <c r="L193" s="28"/>
      <c r="M193" s="161"/>
      <c r="T193" s="52"/>
      <c r="AT193" s="13" t="s">
        <v>280</v>
      </c>
      <c r="AU193" s="13" t="s">
        <v>272</v>
      </c>
    </row>
    <row r="194" spans="2:65" s="1" customFormat="1" ht="24.15" customHeight="1">
      <c r="B194" s="28"/>
      <c r="C194" s="162" t="s">
        <v>390</v>
      </c>
      <c r="D194" s="162" t="s">
        <v>335</v>
      </c>
      <c r="E194" s="163" t="s">
        <v>719</v>
      </c>
      <c r="F194" s="164" t="s">
        <v>720</v>
      </c>
      <c r="G194" s="165" t="s">
        <v>338</v>
      </c>
      <c r="H194" s="166">
        <v>1</v>
      </c>
      <c r="I194" s="167"/>
      <c r="J194" s="168">
        <f>ROUND(I194*H194,2)</f>
        <v>0</v>
      </c>
      <c r="K194" s="169"/>
      <c r="L194" s="170"/>
      <c r="M194" s="171" t="s">
        <v>1</v>
      </c>
      <c r="N194" s="172" t="s">
        <v>38</v>
      </c>
      <c r="P194" s="155">
        <f>O194*H194</f>
        <v>0</v>
      </c>
      <c r="Q194" s="155">
        <v>5.8700000000000002E-3</v>
      </c>
      <c r="R194" s="155">
        <f>Q194*H194</f>
        <v>5.8700000000000002E-3</v>
      </c>
      <c r="S194" s="155">
        <v>0</v>
      </c>
      <c r="T194" s="156">
        <f>S194*H194</f>
        <v>0</v>
      </c>
      <c r="AR194" s="157" t="s">
        <v>373</v>
      </c>
      <c r="AT194" s="157" t="s">
        <v>335</v>
      </c>
      <c r="AU194" s="157" t="s">
        <v>272</v>
      </c>
      <c r="AY194" s="13" t="s">
        <v>271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3" t="s">
        <v>80</v>
      </c>
      <c r="BK194" s="158">
        <f>ROUND(I194*H194,2)</f>
        <v>0</v>
      </c>
      <c r="BL194" s="13" t="s">
        <v>348</v>
      </c>
      <c r="BM194" s="157" t="s">
        <v>721</v>
      </c>
    </row>
    <row r="195" spans="2:65" s="1" customFormat="1" ht="19.2">
      <c r="B195" s="28"/>
      <c r="D195" s="159" t="s">
        <v>280</v>
      </c>
      <c r="F195" s="160" t="s">
        <v>720</v>
      </c>
      <c r="I195" s="119"/>
      <c r="L195" s="28"/>
      <c r="M195" s="161"/>
      <c r="T195" s="52"/>
      <c r="AT195" s="13" t="s">
        <v>280</v>
      </c>
      <c r="AU195" s="13" t="s">
        <v>272</v>
      </c>
    </row>
    <row r="196" spans="2:65" s="1" customFormat="1" ht="24.15" customHeight="1">
      <c r="B196" s="28"/>
      <c r="C196" s="162" t="s">
        <v>395</v>
      </c>
      <c r="D196" s="162" t="s">
        <v>335</v>
      </c>
      <c r="E196" s="163" t="s">
        <v>722</v>
      </c>
      <c r="F196" s="164" t="s">
        <v>723</v>
      </c>
      <c r="G196" s="165" t="s">
        <v>338</v>
      </c>
      <c r="H196" s="166">
        <v>2</v>
      </c>
      <c r="I196" s="167"/>
      <c r="J196" s="168">
        <f>ROUND(I196*H196,2)</f>
        <v>0</v>
      </c>
      <c r="K196" s="169"/>
      <c r="L196" s="170"/>
      <c r="M196" s="171" t="s">
        <v>1</v>
      </c>
      <c r="N196" s="172" t="s">
        <v>38</v>
      </c>
      <c r="P196" s="155">
        <f>O196*H196</f>
        <v>0</v>
      </c>
      <c r="Q196" s="155">
        <v>5.0299999999999997E-3</v>
      </c>
      <c r="R196" s="155">
        <f>Q196*H196</f>
        <v>1.0059999999999999E-2</v>
      </c>
      <c r="S196" s="155">
        <v>0</v>
      </c>
      <c r="T196" s="156">
        <f>S196*H196</f>
        <v>0</v>
      </c>
      <c r="AR196" s="157" t="s">
        <v>373</v>
      </c>
      <c r="AT196" s="157" t="s">
        <v>335</v>
      </c>
      <c r="AU196" s="157" t="s">
        <v>272</v>
      </c>
      <c r="AY196" s="13" t="s">
        <v>271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3" t="s">
        <v>80</v>
      </c>
      <c r="BK196" s="158">
        <f>ROUND(I196*H196,2)</f>
        <v>0</v>
      </c>
      <c r="BL196" s="13" t="s">
        <v>348</v>
      </c>
      <c r="BM196" s="157" t="s">
        <v>724</v>
      </c>
    </row>
    <row r="197" spans="2:65" s="1" customFormat="1" ht="19.2">
      <c r="B197" s="28"/>
      <c r="D197" s="159" t="s">
        <v>280</v>
      </c>
      <c r="F197" s="160" t="s">
        <v>723</v>
      </c>
      <c r="I197" s="119"/>
      <c r="L197" s="28"/>
      <c r="M197" s="161"/>
      <c r="T197" s="52"/>
      <c r="AT197" s="13" t="s">
        <v>280</v>
      </c>
      <c r="AU197" s="13" t="s">
        <v>272</v>
      </c>
    </row>
    <row r="198" spans="2:65" s="1" customFormat="1" ht="33" customHeight="1">
      <c r="B198" s="28"/>
      <c r="C198" s="146" t="s">
        <v>399</v>
      </c>
      <c r="D198" s="146" t="s">
        <v>274</v>
      </c>
      <c r="E198" s="147" t="s">
        <v>725</v>
      </c>
      <c r="F198" s="148" t="s">
        <v>726</v>
      </c>
      <c r="G198" s="149" t="s">
        <v>338</v>
      </c>
      <c r="H198" s="150">
        <v>17</v>
      </c>
      <c r="I198" s="151"/>
      <c r="J198" s="152">
        <f>ROUND(I198*H198,2)</f>
        <v>0</v>
      </c>
      <c r="K198" s="153"/>
      <c r="L198" s="28"/>
      <c r="M198" s="154" t="s">
        <v>1</v>
      </c>
      <c r="N198" s="115" t="s">
        <v>38</v>
      </c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AR198" s="157" t="s">
        <v>348</v>
      </c>
      <c r="AT198" s="157" t="s">
        <v>274</v>
      </c>
      <c r="AU198" s="157" t="s">
        <v>272</v>
      </c>
      <c r="AY198" s="13" t="s">
        <v>271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3" t="s">
        <v>80</v>
      </c>
      <c r="BK198" s="158">
        <f>ROUND(I198*H198,2)</f>
        <v>0</v>
      </c>
      <c r="BL198" s="13" t="s">
        <v>348</v>
      </c>
      <c r="BM198" s="157" t="s">
        <v>727</v>
      </c>
    </row>
    <row r="199" spans="2:65" s="1" customFormat="1" ht="19.2">
      <c r="B199" s="28"/>
      <c r="D199" s="159" t="s">
        <v>280</v>
      </c>
      <c r="F199" s="160" t="s">
        <v>726</v>
      </c>
      <c r="I199" s="119"/>
      <c r="L199" s="28"/>
      <c r="M199" s="161"/>
      <c r="T199" s="52"/>
      <c r="AT199" s="13" t="s">
        <v>280</v>
      </c>
      <c r="AU199" s="13" t="s">
        <v>272</v>
      </c>
    </row>
    <row r="200" spans="2:65" s="1" customFormat="1" ht="24.15" customHeight="1">
      <c r="B200" s="28"/>
      <c r="C200" s="162" t="s">
        <v>404</v>
      </c>
      <c r="D200" s="162" t="s">
        <v>335</v>
      </c>
      <c r="E200" s="163" t="s">
        <v>728</v>
      </c>
      <c r="F200" s="164" t="s">
        <v>729</v>
      </c>
      <c r="G200" s="165" t="s">
        <v>338</v>
      </c>
      <c r="H200" s="166">
        <v>17</v>
      </c>
      <c r="I200" s="167"/>
      <c r="J200" s="168">
        <f>ROUND(I200*H200,2)</f>
        <v>0</v>
      </c>
      <c r="K200" s="169"/>
      <c r="L200" s="170"/>
      <c r="M200" s="171" t="s">
        <v>1</v>
      </c>
      <c r="N200" s="172" t="s">
        <v>38</v>
      </c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AR200" s="157" t="s">
        <v>373</v>
      </c>
      <c r="AT200" s="157" t="s">
        <v>335</v>
      </c>
      <c r="AU200" s="157" t="s">
        <v>272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348</v>
      </c>
      <c r="BM200" s="157" t="s">
        <v>730</v>
      </c>
    </row>
    <row r="201" spans="2:65" s="1" customFormat="1" ht="19.2">
      <c r="B201" s="28"/>
      <c r="D201" s="159" t="s">
        <v>280</v>
      </c>
      <c r="F201" s="160" t="s">
        <v>729</v>
      </c>
      <c r="I201" s="119"/>
      <c r="L201" s="28"/>
      <c r="M201" s="161"/>
      <c r="T201" s="52"/>
      <c r="AT201" s="13" t="s">
        <v>280</v>
      </c>
      <c r="AU201" s="13" t="s">
        <v>272</v>
      </c>
    </row>
    <row r="202" spans="2:65" s="1" customFormat="1" ht="24.15" customHeight="1">
      <c r="B202" s="28"/>
      <c r="C202" s="146" t="s">
        <v>409</v>
      </c>
      <c r="D202" s="146" t="s">
        <v>274</v>
      </c>
      <c r="E202" s="147" t="s">
        <v>1672</v>
      </c>
      <c r="F202" s="148" t="s">
        <v>1673</v>
      </c>
      <c r="G202" s="149" t="s">
        <v>338</v>
      </c>
      <c r="H202" s="150">
        <v>1</v>
      </c>
      <c r="I202" s="151"/>
      <c r="J202" s="152">
        <f>ROUND(I202*H202,2)</f>
        <v>0</v>
      </c>
      <c r="K202" s="153"/>
      <c r="L202" s="28"/>
      <c r="M202" s="154" t="s">
        <v>1</v>
      </c>
      <c r="N202" s="115" t="s">
        <v>38</v>
      </c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AR202" s="157" t="s">
        <v>348</v>
      </c>
      <c r="AT202" s="157" t="s">
        <v>274</v>
      </c>
      <c r="AU202" s="157" t="s">
        <v>272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1674</v>
      </c>
    </row>
    <row r="203" spans="2:65" s="1" customFormat="1" ht="19.2">
      <c r="B203" s="28"/>
      <c r="D203" s="159" t="s">
        <v>280</v>
      </c>
      <c r="F203" s="160" t="s">
        <v>1675</v>
      </c>
      <c r="I203" s="119"/>
      <c r="L203" s="28"/>
      <c r="M203" s="161"/>
      <c r="T203" s="52"/>
      <c r="AT203" s="13" t="s">
        <v>280</v>
      </c>
      <c r="AU203" s="13" t="s">
        <v>272</v>
      </c>
    </row>
    <row r="204" spans="2:65" s="1" customFormat="1" ht="24.15" customHeight="1">
      <c r="B204" s="28"/>
      <c r="C204" s="162" t="s">
        <v>415</v>
      </c>
      <c r="D204" s="162" t="s">
        <v>335</v>
      </c>
      <c r="E204" s="163" t="s">
        <v>1676</v>
      </c>
      <c r="F204" s="164" t="s">
        <v>1677</v>
      </c>
      <c r="G204" s="165" t="s">
        <v>338</v>
      </c>
      <c r="H204" s="166">
        <v>1</v>
      </c>
      <c r="I204" s="167"/>
      <c r="J204" s="168">
        <f>ROUND(I204*H204,2)</f>
        <v>0</v>
      </c>
      <c r="K204" s="169"/>
      <c r="L204" s="170"/>
      <c r="M204" s="171" t="s">
        <v>1</v>
      </c>
      <c r="N204" s="172" t="s">
        <v>38</v>
      </c>
      <c r="P204" s="155">
        <f>O204*H204</f>
        <v>0</v>
      </c>
      <c r="Q204" s="155">
        <v>1.0499999999999999E-3</v>
      </c>
      <c r="R204" s="155">
        <f>Q204*H204</f>
        <v>1.0499999999999999E-3</v>
      </c>
      <c r="S204" s="155">
        <v>0</v>
      </c>
      <c r="T204" s="156">
        <f>S204*H204</f>
        <v>0</v>
      </c>
      <c r="AR204" s="157" t="s">
        <v>373</v>
      </c>
      <c r="AT204" s="157" t="s">
        <v>335</v>
      </c>
      <c r="AU204" s="157" t="s">
        <v>272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1678</v>
      </c>
    </row>
    <row r="205" spans="2:65" s="1" customFormat="1" ht="19.2">
      <c r="B205" s="28"/>
      <c r="D205" s="159" t="s">
        <v>280</v>
      </c>
      <c r="F205" s="160" t="s">
        <v>1677</v>
      </c>
      <c r="I205" s="119"/>
      <c r="L205" s="28"/>
      <c r="M205" s="161"/>
      <c r="T205" s="52"/>
      <c r="AT205" s="13" t="s">
        <v>280</v>
      </c>
      <c r="AU205" s="13" t="s">
        <v>272</v>
      </c>
    </row>
    <row r="206" spans="2:65" s="1" customFormat="1" ht="33" customHeight="1">
      <c r="B206" s="28"/>
      <c r="C206" s="146" t="s">
        <v>419</v>
      </c>
      <c r="D206" s="146" t="s">
        <v>274</v>
      </c>
      <c r="E206" s="147" t="s">
        <v>731</v>
      </c>
      <c r="F206" s="148" t="s">
        <v>732</v>
      </c>
      <c r="G206" s="149" t="s">
        <v>338</v>
      </c>
      <c r="H206" s="150">
        <v>1</v>
      </c>
      <c r="I206" s="151"/>
      <c r="J206" s="152">
        <f>ROUND(I206*H206,2)</f>
        <v>0</v>
      </c>
      <c r="K206" s="153"/>
      <c r="L206" s="28"/>
      <c r="M206" s="154" t="s">
        <v>1</v>
      </c>
      <c r="N206" s="115" t="s">
        <v>38</v>
      </c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AR206" s="157" t="s">
        <v>348</v>
      </c>
      <c r="AT206" s="157" t="s">
        <v>274</v>
      </c>
      <c r="AU206" s="157" t="s">
        <v>272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733</v>
      </c>
    </row>
    <row r="207" spans="2:65" s="1" customFormat="1" ht="19.2">
      <c r="B207" s="28"/>
      <c r="D207" s="159" t="s">
        <v>280</v>
      </c>
      <c r="F207" s="160" t="s">
        <v>734</v>
      </c>
      <c r="I207" s="119"/>
      <c r="L207" s="28"/>
      <c r="M207" s="161"/>
      <c r="T207" s="52"/>
      <c r="AT207" s="13" t="s">
        <v>280</v>
      </c>
      <c r="AU207" s="13" t="s">
        <v>272</v>
      </c>
    </row>
    <row r="208" spans="2:65" s="1" customFormat="1" ht="24.15" customHeight="1">
      <c r="B208" s="28"/>
      <c r="C208" s="162" t="s">
        <v>423</v>
      </c>
      <c r="D208" s="162" t="s">
        <v>335</v>
      </c>
      <c r="E208" s="163" t="s">
        <v>735</v>
      </c>
      <c r="F208" s="164" t="s">
        <v>736</v>
      </c>
      <c r="G208" s="165" t="s">
        <v>338</v>
      </c>
      <c r="H208" s="166">
        <v>1</v>
      </c>
      <c r="I208" s="167"/>
      <c r="J208" s="168">
        <f>ROUND(I208*H208,2)</f>
        <v>0</v>
      </c>
      <c r="K208" s="169"/>
      <c r="L208" s="170"/>
      <c r="M208" s="171" t="s">
        <v>1</v>
      </c>
      <c r="N208" s="172" t="s">
        <v>38</v>
      </c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AR208" s="157" t="s">
        <v>373</v>
      </c>
      <c r="AT208" s="157" t="s">
        <v>335</v>
      </c>
      <c r="AU208" s="157" t="s">
        <v>272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737</v>
      </c>
    </row>
    <row r="209" spans="2:65" s="1" customFormat="1" ht="19.2">
      <c r="B209" s="28"/>
      <c r="D209" s="159" t="s">
        <v>280</v>
      </c>
      <c r="F209" s="160" t="s">
        <v>736</v>
      </c>
      <c r="I209" s="119"/>
      <c r="L209" s="28"/>
      <c r="M209" s="161"/>
      <c r="T209" s="52"/>
      <c r="AT209" s="13" t="s">
        <v>280</v>
      </c>
      <c r="AU209" s="13" t="s">
        <v>272</v>
      </c>
    </row>
    <row r="210" spans="2:65" s="1" customFormat="1" ht="16.5" customHeight="1">
      <c r="B210" s="28"/>
      <c r="C210" s="146" t="s">
        <v>428</v>
      </c>
      <c r="D210" s="146" t="s">
        <v>274</v>
      </c>
      <c r="E210" s="147" t="s">
        <v>738</v>
      </c>
      <c r="F210" s="148" t="s">
        <v>739</v>
      </c>
      <c r="G210" s="149" t="s">
        <v>338</v>
      </c>
      <c r="H210" s="150">
        <v>2</v>
      </c>
      <c r="I210" s="151"/>
      <c r="J210" s="152">
        <f>ROUND(I210*H210,2)</f>
        <v>0</v>
      </c>
      <c r="K210" s="153"/>
      <c r="L210" s="28"/>
      <c r="M210" s="154" t="s">
        <v>1</v>
      </c>
      <c r="N210" s="115" t="s">
        <v>38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348</v>
      </c>
      <c r="AT210" s="157" t="s">
        <v>274</v>
      </c>
      <c r="AU210" s="157" t="s">
        <v>272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740</v>
      </c>
    </row>
    <row r="211" spans="2:65" s="1" customFormat="1" ht="19.2">
      <c r="B211" s="28"/>
      <c r="D211" s="159" t="s">
        <v>280</v>
      </c>
      <c r="F211" s="160" t="s">
        <v>741</v>
      </c>
      <c r="I211" s="119"/>
      <c r="L211" s="28"/>
      <c r="M211" s="161"/>
      <c r="T211" s="52"/>
      <c r="AT211" s="13" t="s">
        <v>280</v>
      </c>
      <c r="AU211" s="13" t="s">
        <v>272</v>
      </c>
    </row>
    <row r="212" spans="2:65" s="1" customFormat="1" ht="33" customHeight="1">
      <c r="B212" s="28"/>
      <c r="C212" s="162" t="s">
        <v>432</v>
      </c>
      <c r="D212" s="162" t="s">
        <v>335</v>
      </c>
      <c r="E212" s="163" t="s">
        <v>742</v>
      </c>
      <c r="F212" s="164" t="s">
        <v>743</v>
      </c>
      <c r="G212" s="165" t="s">
        <v>338</v>
      </c>
      <c r="H212" s="166">
        <v>2</v>
      </c>
      <c r="I212" s="167"/>
      <c r="J212" s="168">
        <f>ROUND(I212*H212,2)</f>
        <v>0</v>
      </c>
      <c r="K212" s="169"/>
      <c r="L212" s="170"/>
      <c r="M212" s="171" t="s">
        <v>1</v>
      </c>
      <c r="N212" s="172" t="s">
        <v>38</v>
      </c>
      <c r="P212" s="155">
        <f>O212*H212</f>
        <v>0</v>
      </c>
      <c r="Q212" s="155">
        <v>5.0000000000000002E-5</v>
      </c>
      <c r="R212" s="155">
        <f>Q212*H212</f>
        <v>1E-4</v>
      </c>
      <c r="S212" s="155">
        <v>0</v>
      </c>
      <c r="T212" s="156">
        <f>S212*H212</f>
        <v>0</v>
      </c>
      <c r="AR212" s="157" t="s">
        <v>373</v>
      </c>
      <c r="AT212" s="157" t="s">
        <v>335</v>
      </c>
      <c r="AU212" s="157" t="s">
        <v>272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744</v>
      </c>
    </row>
    <row r="213" spans="2:65" s="1" customFormat="1" ht="19.2">
      <c r="B213" s="28"/>
      <c r="D213" s="159" t="s">
        <v>280</v>
      </c>
      <c r="F213" s="160" t="s">
        <v>743</v>
      </c>
      <c r="I213" s="119"/>
      <c r="L213" s="28"/>
      <c r="M213" s="161"/>
      <c r="T213" s="52"/>
      <c r="AT213" s="13" t="s">
        <v>280</v>
      </c>
      <c r="AU213" s="13" t="s">
        <v>272</v>
      </c>
    </row>
    <row r="214" spans="2:65" s="1" customFormat="1" ht="24.15" customHeight="1">
      <c r="B214" s="28"/>
      <c r="C214" s="146" t="s">
        <v>373</v>
      </c>
      <c r="D214" s="146" t="s">
        <v>274</v>
      </c>
      <c r="E214" s="147" t="s">
        <v>745</v>
      </c>
      <c r="F214" s="148" t="s">
        <v>746</v>
      </c>
      <c r="G214" s="149" t="s">
        <v>412</v>
      </c>
      <c r="H214" s="150">
        <v>20</v>
      </c>
      <c r="I214" s="151"/>
      <c r="J214" s="152">
        <f>ROUND(I214*H214,2)</f>
        <v>0</v>
      </c>
      <c r="K214" s="153"/>
      <c r="L214" s="28"/>
      <c r="M214" s="154" t="s">
        <v>1</v>
      </c>
      <c r="N214" s="115" t="s">
        <v>38</v>
      </c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AR214" s="157" t="s">
        <v>348</v>
      </c>
      <c r="AT214" s="157" t="s">
        <v>274</v>
      </c>
      <c r="AU214" s="157" t="s">
        <v>272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747</v>
      </c>
    </row>
    <row r="215" spans="2:65" s="1" customFormat="1" ht="28.8">
      <c r="B215" s="28"/>
      <c r="D215" s="159" t="s">
        <v>280</v>
      </c>
      <c r="F215" s="160" t="s">
        <v>748</v>
      </c>
      <c r="I215" s="119"/>
      <c r="L215" s="28"/>
      <c r="M215" s="161"/>
      <c r="T215" s="52"/>
      <c r="AT215" s="13" t="s">
        <v>280</v>
      </c>
      <c r="AU215" s="13" t="s">
        <v>272</v>
      </c>
    </row>
    <row r="216" spans="2:65" s="1" customFormat="1" ht="37.799999999999997" customHeight="1">
      <c r="B216" s="28"/>
      <c r="C216" s="162" t="s">
        <v>442</v>
      </c>
      <c r="D216" s="162" t="s">
        <v>335</v>
      </c>
      <c r="E216" s="163" t="s">
        <v>749</v>
      </c>
      <c r="F216" s="164" t="s">
        <v>750</v>
      </c>
      <c r="G216" s="165" t="s">
        <v>412</v>
      </c>
      <c r="H216" s="166">
        <v>12</v>
      </c>
      <c r="I216" s="167"/>
      <c r="J216" s="168">
        <f>ROUND(I216*H216,2)</f>
        <v>0</v>
      </c>
      <c r="K216" s="169"/>
      <c r="L216" s="170"/>
      <c r="M216" s="171" t="s">
        <v>1</v>
      </c>
      <c r="N216" s="172" t="s">
        <v>38</v>
      </c>
      <c r="P216" s="155">
        <f>O216*H216</f>
        <v>0</v>
      </c>
      <c r="Q216" s="155">
        <v>6.9999999999999994E-5</v>
      </c>
      <c r="R216" s="155">
        <f>Q216*H216</f>
        <v>8.3999999999999993E-4</v>
      </c>
      <c r="S216" s="155">
        <v>0</v>
      </c>
      <c r="T216" s="156">
        <f>S216*H216</f>
        <v>0</v>
      </c>
      <c r="AR216" s="157" t="s">
        <v>373</v>
      </c>
      <c r="AT216" s="157" t="s">
        <v>335</v>
      </c>
      <c r="AU216" s="157" t="s">
        <v>272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751</v>
      </c>
    </row>
    <row r="217" spans="2:65" s="1" customFormat="1" ht="28.8">
      <c r="B217" s="28"/>
      <c r="D217" s="159" t="s">
        <v>280</v>
      </c>
      <c r="F217" s="160" t="s">
        <v>750</v>
      </c>
      <c r="I217" s="119"/>
      <c r="L217" s="28"/>
      <c r="M217" s="161"/>
      <c r="T217" s="52"/>
      <c r="AT217" s="13" t="s">
        <v>280</v>
      </c>
      <c r="AU217" s="13" t="s">
        <v>272</v>
      </c>
    </row>
    <row r="218" spans="2:65" s="1" customFormat="1" ht="33" customHeight="1">
      <c r="B218" s="28"/>
      <c r="C218" s="162" t="s">
        <v>447</v>
      </c>
      <c r="D218" s="162" t="s">
        <v>335</v>
      </c>
      <c r="E218" s="163" t="s">
        <v>752</v>
      </c>
      <c r="F218" s="164" t="s">
        <v>753</v>
      </c>
      <c r="G218" s="165" t="s">
        <v>412</v>
      </c>
      <c r="H218" s="166">
        <v>4</v>
      </c>
      <c r="I218" s="167"/>
      <c r="J218" s="168">
        <f>ROUND(I218*H218,2)</f>
        <v>0</v>
      </c>
      <c r="K218" s="169"/>
      <c r="L218" s="170"/>
      <c r="M218" s="171" t="s">
        <v>1</v>
      </c>
      <c r="N218" s="172" t="s">
        <v>38</v>
      </c>
      <c r="P218" s="155">
        <f>O218*H218</f>
        <v>0</v>
      </c>
      <c r="Q218" s="155">
        <v>6.9999999999999994E-5</v>
      </c>
      <c r="R218" s="155">
        <f>Q218*H218</f>
        <v>2.7999999999999998E-4</v>
      </c>
      <c r="S218" s="155">
        <v>0</v>
      </c>
      <c r="T218" s="156">
        <f>S218*H218</f>
        <v>0</v>
      </c>
      <c r="AR218" s="157" t="s">
        <v>373</v>
      </c>
      <c r="AT218" s="157" t="s">
        <v>335</v>
      </c>
      <c r="AU218" s="157" t="s">
        <v>272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754</v>
      </c>
    </row>
    <row r="219" spans="2:65" s="1" customFormat="1" ht="19.2">
      <c r="B219" s="28"/>
      <c r="D219" s="159" t="s">
        <v>280</v>
      </c>
      <c r="F219" s="160" t="s">
        <v>753</v>
      </c>
      <c r="I219" s="119"/>
      <c r="L219" s="28"/>
      <c r="M219" s="161"/>
      <c r="T219" s="52"/>
      <c r="AT219" s="13" t="s">
        <v>280</v>
      </c>
      <c r="AU219" s="13" t="s">
        <v>272</v>
      </c>
    </row>
    <row r="220" spans="2:65" s="1" customFormat="1" ht="37.799999999999997" customHeight="1">
      <c r="B220" s="28"/>
      <c r="C220" s="162" t="s">
        <v>452</v>
      </c>
      <c r="D220" s="162" t="s">
        <v>335</v>
      </c>
      <c r="E220" s="163" t="s">
        <v>755</v>
      </c>
      <c r="F220" s="164" t="s">
        <v>756</v>
      </c>
      <c r="G220" s="165" t="s">
        <v>412</v>
      </c>
      <c r="H220" s="166">
        <v>4</v>
      </c>
      <c r="I220" s="167"/>
      <c r="J220" s="168">
        <f>ROUND(I220*H220,2)</f>
        <v>0</v>
      </c>
      <c r="K220" s="169"/>
      <c r="L220" s="170"/>
      <c r="M220" s="171" t="s">
        <v>1</v>
      </c>
      <c r="N220" s="172" t="s">
        <v>38</v>
      </c>
      <c r="P220" s="155">
        <f>O220*H220</f>
        <v>0</v>
      </c>
      <c r="Q220" s="155">
        <v>6.9999999999999994E-5</v>
      </c>
      <c r="R220" s="155">
        <f>Q220*H220</f>
        <v>2.7999999999999998E-4</v>
      </c>
      <c r="S220" s="155">
        <v>0</v>
      </c>
      <c r="T220" s="156">
        <f>S220*H220</f>
        <v>0</v>
      </c>
      <c r="AR220" s="157" t="s">
        <v>373</v>
      </c>
      <c r="AT220" s="157" t="s">
        <v>335</v>
      </c>
      <c r="AU220" s="157" t="s">
        <v>272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757</v>
      </c>
    </row>
    <row r="221" spans="2:65" s="1" customFormat="1" ht="19.2">
      <c r="B221" s="28"/>
      <c r="D221" s="159" t="s">
        <v>280</v>
      </c>
      <c r="F221" s="160" t="s">
        <v>756</v>
      </c>
      <c r="I221" s="119"/>
      <c r="L221" s="28"/>
      <c r="M221" s="161"/>
      <c r="T221" s="52"/>
      <c r="AT221" s="13" t="s">
        <v>280</v>
      </c>
      <c r="AU221" s="13" t="s">
        <v>272</v>
      </c>
    </row>
    <row r="222" spans="2:65" s="1" customFormat="1" ht="24.15" customHeight="1">
      <c r="B222" s="28"/>
      <c r="C222" s="146" t="s">
        <v>457</v>
      </c>
      <c r="D222" s="146" t="s">
        <v>274</v>
      </c>
      <c r="E222" s="147" t="s">
        <v>758</v>
      </c>
      <c r="F222" s="148" t="s">
        <v>759</v>
      </c>
      <c r="G222" s="149" t="s">
        <v>338</v>
      </c>
      <c r="H222" s="150">
        <v>2</v>
      </c>
      <c r="I222" s="151"/>
      <c r="J222" s="152">
        <f>ROUND(I222*H222,2)</f>
        <v>0</v>
      </c>
      <c r="K222" s="153"/>
      <c r="L222" s="28"/>
      <c r="M222" s="154" t="s">
        <v>1</v>
      </c>
      <c r="N222" s="115" t="s">
        <v>38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AR222" s="157" t="s">
        <v>348</v>
      </c>
      <c r="AT222" s="157" t="s">
        <v>274</v>
      </c>
      <c r="AU222" s="157" t="s">
        <v>272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760</v>
      </c>
    </row>
    <row r="223" spans="2:65" s="1" customFormat="1" ht="28.8">
      <c r="B223" s="28"/>
      <c r="D223" s="159" t="s">
        <v>280</v>
      </c>
      <c r="F223" s="160" t="s">
        <v>761</v>
      </c>
      <c r="I223" s="119"/>
      <c r="L223" s="28"/>
      <c r="M223" s="161"/>
      <c r="T223" s="52"/>
      <c r="AT223" s="13" t="s">
        <v>280</v>
      </c>
      <c r="AU223" s="13" t="s">
        <v>272</v>
      </c>
    </row>
    <row r="224" spans="2:65" s="1" customFormat="1" ht="16.5" customHeight="1">
      <c r="B224" s="28"/>
      <c r="C224" s="162" t="s">
        <v>461</v>
      </c>
      <c r="D224" s="162" t="s">
        <v>335</v>
      </c>
      <c r="E224" s="163" t="s">
        <v>762</v>
      </c>
      <c r="F224" s="164" t="s">
        <v>763</v>
      </c>
      <c r="G224" s="165" t="s">
        <v>338</v>
      </c>
      <c r="H224" s="166">
        <v>2</v>
      </c>
      <c r="I224" s="167"/>
      <c r="J224" s="168">
        <f>ROUND(I224*H224,2)</f>
        <v>0</v>
      </c>
      <c r="K224" s="169"/>
      <c r="L224" s="170"/>
      <c r="M224" s="171" t="s">
        <v>1</v>
      </c>
      <c r="N224" s="172" t="s">
        <v>38</v>
      </c>
      <c r="P224" s="155">
        <f>O224*H224</f>
        <v>0</v>
      </c>
      <c r="Q224" s="155">
        <v>5.0000000000000002E-5</v>
      </c>
      <c r="R224" s="155">
        <f>Q224*H224</f>
        <v>1E-4</v>
      </c>
      <c r="S224" s="155">
        <v>0</v>
      </c>
      <c r="T224" s="156">
        <f>S224*H224</f>
        <v>0</v>
      </c>
      <c r="AR224" s="157" t="s">
        <v>373</v>
      </c>
      <c r="AT224" s="157" t="s">
        <v>335</v>
      </c>
      <c r="AU224" s="157" t="s">
        <v>272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764</v>
      </c>
    </row>
    <row r="225" spans="2:65" s="1" customFormat="1" ht="10.199999999999999">
      <c r="B225" s="28"/>
      <c r="D225" s="159" t="s">
        <v>280</v>
      </c>
      <c r="F225" s="160" t="s">
        <v>763</v>
      </c>
      <c r="I225" s="119"/>
      <c r="L225" s="28"/>
      <c r="M225" s="161"/>
      <c r="T225" s="52"/>
      <c r="AT225" s="13" t="s">
        <v>280</v>
      </c>
      <c r="AU225" s="13" t="s">
        <v>272</v>
      </c>
    </row>
    <row r="226" spans="2:65" s="1" customFormat="1" ht="44.25" customHeight="1">
      <c r="B226" s="28"/>
      <c r="C226" s="146" t="s">
        <v>466</v>
      </c>
      <c r="D226" s="146" t="s">
        <v>274</v>
      </c>
      <c r="E226" s="147" t="s">
        <v>765</v>
      </c>
      <c r="F226" s="148" t="s">
        <v>766</v>
      </c>
      <c r="G226" s="149" t="s">
        <v>338</v>
      </c>
      <c r="H226" s="150">
        <v>1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AR226" s="157" t="s">
        <v>348</v>
      </c>
      <c r="AT226" s="157" t="s">
        <v>274</v>
      </c>
      <c r="AU226" s="157" t="s">
        <v>272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767</v>
      </c>
    </row>
    <row r="227" spans="2:65" s="1" customFormat="1" ht="28.8">
      <c r="B227" s="28"/>
      <c r="D227" s="159" t="s">
        <v>280</v>
      </c>
      <c r="F227" s="160" t="s">
        <v>766</v>
      </c>
      <c r="I227" s="119"/>
      <c r="L227" s="28"/>
      <c r="M227" s="161"/>
      <c r="T227" s="52"/>
      <c r="AT227" s="13" t="s">
        <v>280</v>
      </c>
      <c r="AU227" s="13" t="s">
        <v>272</v>
      </c>
    </row>
    <row r="228" spans="2:65" s="1" customFormat="1" ht="55.5" customHeight="1">
      <c r="B228" s="28"/>
      <c r="C228" s="162" t="s">
        <v>471</v>
      </c>
      <c r="D228" s="162" t="s">
        <v>335</v>
      </c>
      <c r="E228" s="163" t="s">
        <v>768</v>
      </c>
      <c r="F228" s="164" t="s">
        <v>769</v>
      </c>
      <c r="G228" s="165" t="s">
        <v>338</v>
      </c>
      <c r="H228" s="166">
        <v>1</v>
      </c>
      <c r="I228" s="167"/>
      <c r="J228" s="168">
        <f>ROUND(I228*H228,2)</f>
        <v>0</v>
      </c>
      <c r="K228" s="169"/>
      <c r="L228" s="170"/>
      <c r="M228" s="171" t="s">
        <v>1</v>
      </c>
      <c r="N228" s="172" t="s">
        <v>38</v>
      </c>
      <c r="P228" s="155">
        <f>O228*H228</f>
        <v>0</v>
      </c>
      <c r="Q228" s="155">
        <v>5.0000000000000002E-5</v>
      </c>
      <c r="R228" s="155">
        <f>Q228*H228</f>
        <v>5.0000000000000002E-5</v>
      </c>
      <c r="S228" s="155">
        <v>0</v>
      </c>
      <c r="T228" s="156">
        <f>S228*H228</f>
        <v>0</v>
      </c>
      <c r="AR228" s="157" t="s">
        <v>373</v>
      </c>
      <c r="AT228" s="157" t="s">
        <v>335</v>
      </c>
      <c r="AU228" s="157" t="s">
        <v>272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770</v>
      </c>
    </row>
    <row r="229" spans="2:65" s="1" customFormat="1" ht="38.4">
      <c r="B229" s="28"/>
      <c r="D229" s="159" t="s">
        <v>280</v>
      </c>
      <c r="F229" s="160" t="s">
        <v>769</v>
      </c>
      <c r="I229" s="119"/>
      <c r="L229" s="28"/>
      <c r="M229" s="161"/>
      <c r="T229" s="52"/>
      <c r="AT229" s="13" t="s">
        <v>280</v>
      </c>
      <c r="AU229" s="13" t="s">
        <v>272</v>
      </c>
    </row>
    <row r="230" spans="2:65" s="1" customFormat="1" ht="49.05" customHeight="1">
      <c r="B230" s="28"/>
      <c r="C230" s="146" t="s">
        <v>476</v>
      </c>
      <c r="D230" s="146" t="s">
        <v>274</v>
      </c>
      <c r="E230" s="147" t="s">
        <v>771</v>
      </c>
      <c r="F230" s="148" t="s">
        <v>772</v>
      </c>
      <c r="G230" s="149" t="s">
        <v>338</v>
      </c>
      <c r="H230" s="150">
        <v>6</v>
      </c>
      <c r="I230" s="151"/>
      <c r="J230" s="152">
        <f>ROUND(I230*H230,2)</f>
        <v>0</v>
      </c>
      <c r="K230" s="153"/>
      <c r="L230" s="28"/>
      <c r="M230" s="154" t="s">
        <v>1</v>
      </c>
      <c r="N230" s="115" t="s">
        <v>38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AR230" s="157" t="s">
        <v>348</v>
      </c>
      <c r="AT230" s="157" t="s">
        <v>274</v>
      </c>
      <c r="AU230" s="157" t="s">
        <v>272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348</v>
      </c>
      <c r="BM230" s="157" t="s">
        <v>773</v>
      </c>
    </row>
    <row r="231" spans="2:65" s="1" customFormat="1" ht="28.8">
      <c r="B231" s="28"/>
      <c r="D231" s="159" t="s">
        <v>280</v>
      </c>
      <c r="F231" s="160" t="s">
        <v>772</v>
      </c>
      <c r="I231" s="119"/>
      <c r="L231" s="28"/>
      <c r="M231" s="161"/>
      <c r="T231" s="52"/>
      <c r="AT231" s="13" t="s">
        <v>280</v>
      </c>
      <c r="AU231" s="13" t="s">
        <v>272</v>
      </c>
    </row>
    <row r="232" spans="2:65" s="1" customFormat="1" ht="37.799999999999997" customHeight="1">
      <c r="B232" s="28"/>
      <c r="C232" s="162" t="s">
        <v>480</v>
      </c>
      <c r="D232" s="162" t="s">
        <v>335</v>
      </c>
      <c r="E232" s="163" t="s">
        <v>774</v>
      </c>
      <c r="F232" s="164" t="s">
        <v>775</v>
      </c>
      <c r="G232" s="165" t="s">
        <v>338</v>
      </c>
      <c r="H232" s="166">
        <v>5</v>
      </c>
      <c r="I232" s="167"/>
      <c r="J232" s="168">
        <f>ROUND(I232*H232,2)</f>
        <v>0</v>
      </c>
      <c r="K232" s="169"/>
      <c r="L232" s="170"/>
      <c r="M232" s="171" t="s">
        <v>1</v>
      </c>
      <c r="N232" s="172" t="s">
        <v>38</v>
      </c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AR232" s="157" t="s">
        <v>373</v>
      </c>
      <c r="AT232" s="157" t="s">
        <v>335</v>
      </c>
      <c r="AU232" s="157" t="s">
        <v>272</v>
      </c>
      <c r="AY232" s="13" t="s">
        <v>271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3" t="s">
        <v>80</v>
      </c>
      <c r="BK232" s="158">
        <f>ROUND(I232*H232,2)</f>
        <v>0</v>
      </c>
      <c r="BL232" s="13" t="s">
        <v>348</v>
      </c>
      <c r="BM232" s="157" t="s">
        <v>776</v>
      </c>
    </row>
    <row r="233" spans="2:65" s="1" customFormat="1" ht="28.8">
      <c r="B233" s="28"/>
      <c r="D233" s="159" t="s">
        <v>280</v>
      </c>
      <c r="F233" s="160" t="s">
        <v>775</v>
      </c>
      <c r="I233" s="119"/>
      <c r="L233" s="28"/>
      <c r="M233" s="161"/>
      <c r="T233" s="52"/>
      <c r="AT233" s="13" t="s">
        <v>280</v>
      </c>
      <c r="AU233" s="13" t="s">
        <v>272</v>
      </c>
    </row>
    <row r="234" spans="2:65" s="1" customFormat="1" ht="24.15" customHeight="1">
      <c r="B234" s="28"/>
      <c r="C234" s="162" t="s">
        <v>485</v>
      </c>
      <c r="D234" s="162" t="s">
        <v>335</v>
      </c>
      <c r="E234" s="163" t="s">
        <v>777</v>
      </c>
      <c r="F234" s="164" t="s">
        <v>778</v>
      </c>
      <c r="G234" s="165" t="s">
        <v>338</v>
      </c>
      <c r="H234" s="166">
        <v>1</v>
      </c>
      <c r="I234" s="167"/>
      <c r="J234" s="168">
        <f>ROUND(I234*H234,2)</f>
        <v>0</v>
      </c>
      <c r="K234" s="169"/>
      <c r="L234" s="170"/>
      <c r="M234" s="171" t="s">
        <v>1</v>
      </c>
      <c r="N234" s="172" t="s">
        <v>38</v>
      </c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AR234" s="157" t="s">
        <v>373</v>
      </c>
      <c r="AT234" s="157" t="s">
        <v>335</v>
      </c>
      <c r="AU234" s="157" t="s">
        <v>272</v>
      </c>
      <c r="AY234" s="13" t="s">
        <v>271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3" t="s">
        <v>80</v>
      </c>
      <c r="BK234" s="158">
        <f>ROUND(I234*H234,2)</f>
        <v>0</v>
      </c>
      <c r="BL234" s="13" t="s">
        <v>348</v>
      </c>
      <c r="BM234" s="157" t="s">
        <v>779</v>
      </c>
    </row>
    <row r="235" spans="2:65" s="1" customFormat="1" ht="19.2">
      <c r="B235" s="28"/>
      <c r="D235" s="159" t="s">
        <v>280</v>
      </c>
      <c r="F235" s="160" t="s">
        <v>778</v>
      </c>
      <c r="I235" s="119"/>
      <c r="L235" s="28"/>
      <c r="M235" s="161"/>
      <c r="T235" s="52"/>
      <c r="AT235" s="13" t="s">
        <v>280</v>
      </c>
      <c r="AU235" s="13" t="s">
        <v>272</v>
      </c>
    </row>
    <row r="236" spans="2:65" s="1" customFormat="1" ht="24.15" customHeight="1">
      <c r="B236" s="28"/>
      <c r="C236" s="146" t="s">
        <v>490</v>
      </c>
      <c r="D236" s="146" t="s">
        <v>274</v>
      </c>
      <c r="E236" s="147" t="s">
        <v>1679</v>
      </c>
      <c r="F236" s="148" t="s">
        <v>1680</v>
      </c>
      <c r="G236" s="149" t="s">
        <v>412</v>
      </c>
      <c r="H236" s="150">
        <v>120</v>
      </c>
      <c r="I236" s="151"/>
      <c r="J236" s="152">
        <f>ROUND(I236*H236,2)</f>
        <v>0</v>
      </c>
      <c r="K236" s="153"/>
      <c r="L236" s="28"/>
      <c r="M236" s="154" t="s">
        <v>1</v>
      </c>
      <c r="N236" s="115" t="s">
        <v>38</v>
      </c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AR236" s="157" t="s">
        <v>348</v>
      </c>
      <c r="AT236" s="157" t="s">
        <v>274</v>
      </c>
      <c r="AU236" s="157" t="s">
        <v>272</v>
      </c>
      <c r="AY236" s="13" t="s">
        <v>271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3" t="s">
        <v>80</v>
      </c>
      <c r="BK236" s="158">
        <f>ROUND(I236*H236,2)</f>
        <v>0</v>
      </c>
      <c r="BL236" s="13" t="s">
        <v>348</v>
      </c>
      <c r="BM236" s="157" t="s">
        <v>1681</v>
      </c>
    </row>
    <row r="237" spans="2:65" s="1" customFormat="1" ht="19.2">
      <c r="B237" s="28"/>
      <c r="D237" s="159" t="s">
        <v>280</v>
      </c>
      <c r="F237" s="160" t="s">
        <v>1680</v>
      </c>
      <c r="I237" s="119"/>
      <c r="L237" s="28"/>
      <c r="M237" s="161"/>
      <c r="T237" s="52"/>
      <c r="AT237" s="13" t="s">
        <v>280</v>
      </c>
      <c r="AU237" s="13" t="s">
        <v>272</v>
      </c>
    </row>
    <row r="238" spans="2:65" s="1" customFormat="1" ht="37.799999999999997" customHeight="1">
      <c r="B238" s="28"/>
      <c r="C238" s="162" t="s">
        <v>494</v>
      </c>
      <c r="D238" s="162" t="s">
        <v>335</v>
      </c>
      <c r="E238" s="163" t="s">
        <v>1682</v>
      </c>
      <c r="F238" s="164" t="s">
        <v>1683</v>
      </c>
      <c r="G238" s="165" t="s">
        <v>412</v>
      </c>
      <c r="H238" s="166">
        <v>120</v>
      </c>
      <c r="I238" s="167"/>
      <c r="J238" s="168">
        <f>ROUND(I238*H238,2)</f>
        <v>0</v>
      </c>
      <c r="K238" s="169"/>
      <c r="L238" s="170"/>
      <c r="M238" s="171" t="s">
        <v>1</v>
      </c>
      <c r="N238" s="172" t="s">
        <v>38</v>
      </c>
      <c r="P238" s="155">
        <f>O238*H238</f>
        <v>0</v>
      </c>
      <c r="Q238" s="155">
        <v>6.0000000000000002E-5</v>
      </c>
      <c r="R238" s="155">
        <f>Q238*H238</f>
        <v>7.1999999999999998E-3</v>
      </c>
      <c r="S238" s="155">
        <v>0</v>
      </c>
      <c r="T238" s="156">
        <f>S238*H238</f>
        <v>0</v>
      </c>
      <c r="AR238" s="157" t="s">
        <v>373</v>
      </c>
      <c r="AT238" s="157" t="s">
        <v>335</v>
      </c>
      <c r="AU238" s="157" t="s">
        <v>272</v>
      </c>
      <c r="AY238" s="13" t="s">
        <v>271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3" t="s">
        <v>80</v>
      </c>
      <c r="BK238" s="158">
        <f>ROUND(I238*H238,2)</f>
        <v>0</v>
      </c>
      <c r="BL238" s="13" t="s">
        <v>348</v>
      </c>
      <c r="BM238" s="157" t="s">
        <v>1684</v>
      </c>
    </row>
    <row r="239" spans="2:65" s="1" customFormat="1" ht="28.8">
      <c r="B239" s="28"/>
      <c r="D239" s="159" t="s">
        <v>280</v>
      </c>
      <c r="F239" s="160" t="s">
        <v>1683</v>
      </c>
      <c r="I239" s="119"/>
      <c r="L239" s="28"/>
      <c r="M239" s="161"/>
      <c r="T239" s="52"/>
      <c r="AT239" s="13" t="s">
        <v>280</v>
      </c>
      <c r="AU239" s="13" t="s">
        <v>272</v>
      </c>
    </row>
    <row r="240" spans="2:65" s="1" customFormat="1" ht="37.799999999999997" customHeight="1">
      <c r="B240" s="28"/>
      <c r="C240" s="146" t="s">
        <v>499</v>
      </c>
      <c r="D240" s="146" t="s">
        <v>274</v>
      </c>
      <c r="E240" s="147" t="s">
        <v>1685</v>
      </c>
      <c r="F240" s="148" t="s">
        <v>1686</v>
      </c>
      <c r="G240" s="149" t="s">
        <v>338</v>
      </c>
      <c r="H240" s="150">
        <v>8</v>
      </c>
      <c r="I240" s="151"/>
      <c r="J240" s="152">
        <f>ROUND(I240*H240,2)</f>
        <v>0</v>
      </c>
      <c r="K240" s="153"/>
      <c r="L240" s="28"/>
      <c r="M240" s="154" t="s">
        <v>1</v>
      </c>
      <c r="N240" s="115" t="s">
        <v>38</v>
      </c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AR240" s="157" t="s">
        <v>348</v>
      </c>
      <c r="AT240" s="157" t="s">
        <v>274</v>
      </c>
      <c r="AU240" s="157" t="s">
        <v>272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1687</v>
      </c>
    </row>
    <row r="241" spans="2:65" s="1" customFormat="1" ht="19.2">
      <c r="B241" s="28"/>
      <c r="D241" s="159" t="s">
        <v>280</v>
      </c>
      <c r="F241" s="160" t="s">
        <v>1686</v>
      </c>
      <c r="I241" s="119"/>
      <c r="L241" s="28"/>
      <c r="M241" s="161"/>
      <c r="T241" s="52"/>
      <c r="AT241" s="13" t="s">
        <v>280</v>
      </c>
      <c r="AU241" s="13" t="s">
        <v>272</v>
      </c>
    </row>
    <row r="242" spans="2:65" s="1" customFormat="1" ht="16.5" customHeight="1">
      <c r="B242" s="28"/>
      <c r="C242" s="162" t="s">
        <v>504</v>
      </c>
      <c r="D242" s="162" t="s">
        <v>335</v>
      </c>
      <c r="E242" s="163" t="s">
        <v>1688</v>
      </c>
      <c r="F242" s="164" t="s">
        <v>1689</v>
      </c>
      <c r="G242" s="165" t="s">
        <v>338</v>
      </c>
      <c r="H242" s="166">
        <v>8</v>
      </c>
      <c r="I242" s="167"/>
      <c r="J242" s="168">
        <f>ROUND(I242*H242,2)</f>
        <v>0</v>
      </c>
      <c r="K242" s="169"/>
      <c r="L242" s="170"/>
      <c r="M242" s="171" t="s">
        <v>1</v>
      </c>
      <c r="N242" s="172" t="s">
        <v>38</v>
      </c>
      <c r="P242" s="155">
        <f>O242*H242</f>
        <v>0</v>
      </c>
      <c r="Q242" s="155">
        <v>1.0000000000000001E-5</v>
      </c>
      <c r="R242" s="155">
        <f>Q242*H242</f>
        <v>8.0000000000000007E-5</v>
      </c>
      <c r="S242" s="155">
        <v>0</v>
      </c>
      <c r="T242" s="156">
        <f>S242*H242</f>
        <v>0</v>
      </c>
      <c r="AR242" s="157" t="s">
        <v>373</v>
      </c>
      <c r="AT242" s="157" t="s">
        <v>335</v>
      </c>
      <c r="AU242" s="157" t="s">
        <v>272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348</v>
      </c>
      <c r="BM242" s="157" t="s">
        <v>1690</v>
      </c>
    </row>
    <row r="243" spans="2:65" s="1" customFormat="1" ht="10.199999999999999">
      <c r="B243" s="28"/>
      <c r="D243" s="159" t="s">
        <v>280</v>
      </c>
      <c r="F243" s="160" t="s">
        <v>1689</v>
      </c>
      <c r="I243" s="119"/>
      <c r="L243" s="28"/>
      <c r="M243" s="161"/>
      <c r="T243" s="52"/>
      <c r="AT243" s="13" t="s">
        <v>280</v>
      </c>
      <c r="AU243" s="13" t="s">
        <v>272</v>
      </c>
    </row>
    <row r="244" spans="2:65" s="1" customFormat="1" ht="37.799999999999997" customHeight="1">
      <c r="B244" s="28"/>
      <c r="C244" s="146" t="s">
        <v>511</v>
      </c>
      <c r="D244" s="146" t="s">
        <v>274</v>
      </c>
      <c r="E244" s="147" t="s">
        <v>1691</v>
      </c>
      <c r="F244" s="148" t="s">
        <v>1692</v>
      </c>
      <c r="G244" s="149" t="s">
        <v>338</v>
      </c>
      <c r="H244" s="150">
        <v>4</v>
      </c>
      <c r="I244" s="151"/>
      <c r="J244" s="152">
        <f>ROUND(I244*H244,2)</f>
        <v>0</v>
      </c>
      <c r="K244" s="153"/>
      <c r="L244" s="28"/>
      <c r="M244" s="154" t="s">
        <v>1</v>
      </c>
      <c r="N244" s="115" t="s">
        <v>38</v>
      </c>
      <c r="P244" s="155">
        <f>O244*H244</f>
        <v>0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AR244" s="157" t="s">
        <v>348</v>
      </c>
      <c r="AT244" s="157" t="s">
        <v>274</v>
      </c>
      <c r="AU244" s="157" t="s">
        <v>272</v>
      </c>
      <c r="AY244" s="13" t="s">
        <v>271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3" t="s">
        <v>80</v>
      </c>
      <c r="BK244" s="158">
        <f>ROUND(I244*H244,2)</f>
        <v>0</v>
      </c>
      <c r="BL244" s="13" t="s">
        <v>348</v>
      </c>
      <c r="BM244" s="157" t="s">
        <v>1693</v>
      </c>
    </row>
    <row r="245" spans="2:65" s="1" customFormat="1" ht="19.2">
      <c r="B245" s="28"/>
      <c r="D245" s="159" t="s">
        <v>280</v>
      </c>
      <c r="F245" s="160" t="s">
        <v>1692</v>
      </c>
      <c r="I245" s="119"/>
      <c r="L245" s="28"/>
      <c r="M245" s="161"/>
      <c r="T245" s="52"/>
      <c r="AT245" s="13" t="s">
        <v>280</v>
      </c>
      <c r="AU245" s="13" t="s">
        <v>272</v>
      </c>
    </row>
    <row r="246" spans="2:65" s="1" customFormat="1" ht="49.05" customHeight="1">
      <c r="B246" s="28"/>
      <c r="C246" s="162" t="s">
        <v>516</v>
      </c>
      <c r="D246" s="162" t="s">
        <v>335</v>
      </c>
      <c r="E246" s="163" t="s">
        <v>1694</v>
      </c>
      <c r="F246" s="164" t="s">
        <v>1695</v>
      </c>
      <c r="G246" s="165" t="s">
        <v>338</v>
      </c>
      <c r="H246" s="166">
        <v>4</v>
      </c>
      <c r="I246" s="167"/>
      <c r="J246" s="168">
        <f>ROUND(I246*H246,2)</f>
        <v>0</v>
      </c>
      <c r="K246" s="169"/>
      <c r="L246" s="170"/>
      <c r="M246" s="171" t="s">
        <v>1</v>
      </c>
      <c r="N246" s="172" t="s">
        <v>38</v>
      </c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AR246" s="157" t="s">
        <v>373</v>
      </c>
      <c r="AT246" s="157" t="s">
        <v>335</v>
      </c>
      <c r="AU246" s="157" t="s">
        <v>272</v>
      </c>
      <c r="AY246" s="13" t="s">
        <v>271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3" t="s">
        <v>80</v>
      </c>
      <c r="BK246" s="158">
        <f>ROUND(I246*H246,2)</f>
        <v>0</v>
      </c>
      <c r="BL246" s="13" t="s">
        <v>348</v>
      </c>
      <c r="BM246" s="157" t="s">
        <v>1696</v>
      </c>
    </row>
    <row r="247" spans="2:65" s="1" customFormat="1" ht="28.8">
      <c r="B247" s="28"/>
      <c r="D247" s="159" t="s">
        <v>280</v>
      </c>
      <c r="F247" s="160" t="s">
        <v>1695</v>
      </c>
      <c r="I247" s="119"/>
      <c r="L247" s="28"/>
      <c r="M247" s="161"/>
      <c r="T247" s="52"/>
      <c r="AT247" s="13" t="s">
        <v>280</v>
      </c>
      <c r="AU247" s="13" t="s">
        <v>272</v>
      </c>
    </row>
    <row r="248" spans="2:65" s="1" customFormat="1" ht="33" customHeight="1">
      <c r="B248" s="28"/>
      <c r="C248" s="146" t="s">
        <v>521</v>
      </c>
      <c r="D248" s="146" t="s">
        <v>274</v>
      </c>
      <c r="E248" s="147" t="s">
        <v>1697</v>
      </c>
      <c r="F248" s="148" t="s">
        <v>1698</v>
      </c>
      <c r="G248" s="149" t="s">
        <v>338</v>
      </c>
      <c r="H248" s="150">
        <v>4</v>
      </c>
      <c r="I248" s="151"/>
      <c r="J248" s="152">
        <f>ROUND(I248*H248,2)</f>
        <v>0</v>
      </c>
      <c r="K248" s="153"/>
      <c r="L248" s="28"/>
      <c r="M248" s="154" t="s">
        <v>1</v>
      </c>
      <c r="N248" s="115" t="s">
        <v>38</v>
      </c>
      <c r="P248" s="155">
        <f>O248*H248</f>
        <v>0</v>
      </c>
      <c r="Q248" s="155">
        <v>0</v>
      </c>
      <c r="R248" s="155">
        <f>Q248*H248</f>
        <v>0</v>
      </c>
      <c r="S248" s="155">
        <v>0</v>
      </c>
      <c r="T248" s="156">
        <f>S248*H248</f>
        <v>0</v>
      </c>
      <c r="AR248" s="157" t="s">
        <v>348</v>
      </c>
      <c r="AT248" s="157" t="s">
        <v>274</v>
      </c>
      <c r="AU248" s="157" t="s">
        <v>272</v>
      </c>
      <c r="AY248" s="13" t="s">
        <v>271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3" t="s">
        <v>80</v>
      </c>
      <c r="BK248" s="158">
        <f>ROUND(I248*H248,2)</f>
        <v>0</v>
      </c>
      <c r="BL248" s="13" t="s">
        <v>348</v>
      </c>
      <c r="BM248" s="157" t="s">
        <v>1699</v>
      </c>
    </row>
    <row r="249" spans="2:65" s="1" customFormat="1" ht="19.2">
      <c r="B249" s="28"/>
      <c r="D249" s="159" t="s">
        <v>280</v>
      </c>
      <c r="F249" s="160" t="s">
        <v>1698</v>
      </c>
      <c r="I249" s="119"/>
      <c r="L249" s="28"/>
      <c r="M249" s="161"/>
      <c r="T249" s="52"/>
      <c r="AT249" s="13" t="s">
        <v>280</v>
      </c>
      <c r="AU249" s="13" t="s">
        <v>272</v>
      </c>
    </row>
    <row r="250" spans="2:65" s="1" customFormat="1" ht="37.799999999999997" customHeight="1">
      <c r="B250" s="28"/>
      <c r="C250" s="146" t="s">
        <v>526</v>
      </c>
      <c r="D250" s="146" t="s">
        <v>274</v>
      </c>
      <c r="E250" s="147" t="s">
        <v>780</v>
      </c>
      <c r="F250" s="148" t="s">
        <v>781</v>
      </c>
      <c r="G250" s="149" t="s">
        <v>338</v>
      </c>
      <c r="H250" s="150">
        <v>13</v>
      </c>
      <c r="I250" s="151"/>
      <c r="J250" s="152">
        <f>ROUND(I250*H250,2)</f>
        <v>0</v>
      </c>
      <c r="K250" s="153"/>
      <c r="L250" s="28"/>
      <c r="M250" s="154" t="s">
        <v>1</v>
      </c>
      <c r="N250" s="115" t="s">
        <v>38</v>
      </c>
      <c r="P250" s="155">
        <f>O250*H250</f>
        <v>0</v>
      </c>
      <c r="Q250" s="155">
        <v>0</v>
      </c>
      <c r="R250" s="155">
        <f>Q250*H250</f>
        <v>0</v>
      </c>
      <c r="S250" s="155">
        <v>0</v>
      </c>
      <c r="T250" s="156">
        <f>S250*H250</f>
        <v>0</v>
      </c>
      <c r="AR250" s="157" t="s">
        <v>348</v>
      </c>
      <c r="AT250" s="157" t="s">
        <v>274</v>
      </c>
      <c r="AU250" s="157" t="s">
        <v>272</v>
      </c>
      <c r="AY250" s="13" t="s">
        <v>271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3" t="s">
        <v>80</v>
      </c>
      <c r="BK250" s="158">
        <f>ROUND(I250*H250,2)</f>
        <v>0</v>
      </c>
      <c r="BL250" s="13" t="s">
        <v>348</v>
      </c>
      <c r="BM250" s="157" t="s">
        <v>782</v>
      </c>
    </row>
    <row r="251" spans="2:65" s="1" customFormat="1" ht="19.2">
      <c r="B251" s="28"/>
      <c r="D251" s="159" t="s">
        <v>280</v>
      </c>
      <c r="F251" s="160" t="s">
        <v>781</v>
      </c>
      <c r="I251" s="119"/>
      <c r="L251" s="28"/>
      <c r="M251" s="161"/>
      <c r="T251" s="52"/>
      <c r="AT251" s="13" t="s">
        <v>280</v>
      </c>
      <c r="AU251" s="13" t="s">
        <v>272</v>
      </c>
    </row>
    <row r="252" spans="2:65" s="1" customFormat="1" ht="55.5" customHeight="1">
      <c r="B252" s="28"/>
      <c r="C252" s="146" t="s">
        <v>530</v>
      </c>
      <c r="D252" s="146" t="s">
        <v>274</v>
      </c>
      <c r="E252" s="147" t="s">
        <v>783</v>
      </c>
      <c r="F252" s="148" t="s">
        <v>784</v>
      </c>
      <c r="G252" s="149" t="s">
        <v>338</v>
      </c>
      <c r="H252" s="150">
        <v>3</v>
      </c>
      <c r="I252" s="151"/>
      <c r="J252" s="152">
        <f>ROUND(I252*H252,2)</f>
        <v>0</v>
      </c>
      <c r="K252" s="153"/>
      <c r="L252" s="28"/>
      <c r="M252" s="154" t="s">
        <v>1</v>
      </c>
      <c r="N252" s="115" t="s">
        <v>38</v>
      </c>
      <c r="P252" s="155">
        <f>O252*H252</f>
        <v>0</v>
      </c>
      <c r="Q252" s="155">
        <v>0</v>
      </c>
      <c r="R252" s="155">
        <f>Q252*H252</f>
        <v>0</v>
      </c>
      <c r="S252" s="155">
        <v>0</v>
      </c>
      <c r="T252" s="156">
        <f>S252*H252</f>
        <v>0</v>
      </c>
      <c r="AR252" s="157" t="s">
        <v>348</v>
      </c>
      <c r="AT252" s="157" t="s">
        <v>274</v>
      </c>
      <c r="AU252" s="157" t="s">
        <v>272</v>
      </c>
      <c r="AY252" s="13" t="s">
        <v>271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3" t="s">
        <v>80</v>
      </c>
      <c r="BK252" s="158">
        <f>ROUND(I252*H252,2)</f>
        <v>0</v>
      </c>
      <c r="BL252" s="13" t="s">
        <v>348</v>
      </c>
      <c r="BM252" s="157" t="s">
        <v>785</v>
      </c>
    </row>
    <row r="253" spans="2:65" s="1" customFormat="1" ht="38.4">
      <c r="B253" s="28"/>
      <c r="D253" s="159" t="s">
        <v>280</v>
      </c>
      <c r="F253" s="160" t="s">
        <v>784</v>
      </c>
      <c r="I253" s="119"/>
      <c r="L253" s="28"/>
      <c r="M253" s="161"/>
      <c r="T253" s="52"/>
      <c r="AT253" s="13" t="s">
        <v>280</v>
      </c>
      <c r="AU253" s="13" t="s">
        <v>272</v>
      </c>
    </row>
    <row r="254" spans="2:65" s="1" customFormat="1" ht="24.15" customHeight="1">
      <c r="B254" s="28"/>
      <c r="C254" s="162" t="s">
        <v>535</v>
      </c>
      <c r="D254" s="162" t="s">
        <v>335</v>
      </c>
      <c r="E254" s="163" t="s">
        <v>786</v>
      </c>
      <c r="F254" s="164" t="s">
        <v>787</v>
      </c>
      <c r="G254" s="165" t="s">
        <v>338</v>
      </c>
      <c r="H254" s="166">
        <v>13</v>
      </c>
      <c r="I254" s="167"/>
      <c r="J254" s="168">
        <f>ROUND(I254*H254,2)</f>
        <v>0</v>
      </c>
      <c r="K254" s="169"/>
      <c r="L254" s="170"/>
      <c r="M254" s="171" t="s">
        <v>1</v>
      </c>
      <c r="N254" s="172" t="s">
        <v>38</v>
      </c>
      <c r="P254" s="155">
        <f>O254*H254</f>
        <v>0</v>
      </c>
      <c r="Q254" s="155">
        <v>1E-4</v>
      </c>
      <c r="R254" s="155">
        <f>Q254*H254</f>
        <v>1.3000000000000002E-3</v>
      </c>
      <c r="S254" s="155">
        <v>0</v>
      </c>
      <c r="T254" s="156">
        <f>S254*H254</f>
        <v>0</v>
      </c>
      <c r="AR254" s="157" t="s">
        <v>373</v>
      </c>
      <c r="AT254" s="157" t="s">
        <v>335</v>
      </c>
      <c r="AU254" s="157" t="s">
        <v>272</v>
      </c>
      <c r="AY254" s="13" t="s">
        <v>271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3" t="s">
        <v>80</v>
      </c>
      <c r="BK254" s="158">
        <f>ROUND(I254*H254,2)</f>
        <v>0</v>
      </c>
      <c r="BL254" s="13" t="s">
        <v>348</v>
      </c>
      <c r="BM254" s="157" t="s">
        <v>788</v>
      </c>
    </row>
    <row r="255" spans="2:65" s="1" customFormat="1" ht="19.2">
      <c r="B255" s="28"/>
      <c r="D255" s="159" t="s">
        <v>280</v>
      </c>
      <c r="F255" s="160" t="s">
        <v>787</v>
      </c>
      <c r="I255" s="119"/>
      <c r="L255" s="28"/>
      <c r="M255" s="161"/>
      <c r="T255" s="52"/>
      <c r="AT255" s="13" t="s">
        <v>280</v>
      </c>
      <c r="AU255" s="13" t="s">
        <v>272</v>
      </c>
    </row>
    <row r="256" spans="2:65" s="1" customFormat="1" ht="37.799999999999997" customHeight="1">
      <c r="B256" s="28"/>
      <c r="C256" s="162" t="s">
        <v>541</v>
      </c>
      <c r="D256" s="162" t="s">
        <v>335</v>
      </c>
      <c r="E256" s="163" t="s">
        <v>789</v>
      </c>
      <c r="F256" s="164" t="s">
        <v>790</v>
      </c>
      <c r="G256" s="165" t="s">
        <v>338</v>
      </c>
      <c r="H256" s="166">
        <v>3</v>
      </c>
      <c r="I256" s="167"/>
      <c r="J256" s="168">
        <f>ROUND(I256*H256,2)</f>
        <v>0</v>
      </c>
      <c r="K256" s="169"/>
      <c r="L256" s="170"/>
      <c r="M256" s="171" t="s">
        <v>1</v>
      </c>
      <c r="N256" s="172" t="s">
        <v>38</v>
      </c>
      <c r="P256" s="155">
        <f>O256*H256</f>
        <v>0</v>
      </c>
      <c r="Q256" s="155">
        <v>0</v>
      </c>
      <c r="R256" s="155">
        <f>Q256*H256</f>
        <v>0</v>
      </c>
      <c r="S256" s="155">
        <v>0</v>
      </c>
      <c r="T256" s="156">
        <f>S256*H256</f>
        <v>0</v>
      </c>
      <c r="AR256" s="157" t="s">
        <v>373</v>
      </c>
      <c r="AT256" s="157" t="s">
        <v>335</v>
      </c>
      <c r="AU256" s="157" t="s">
        <v>272</v>
      </c>
      <c r="AY256" s="13" t="s">
        <v>271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3" t="s">
        <v>80</v>
      </c>
      <c r="BK256" s="158">
        <f>ROUND(I256*H256,2)</f>
        <v>0</v>
      </c>
      <c r="BL256" s="13" t="s">
        <v>348</v>
      </c>
      <c r="BM256" s="157" t="s">
        <v>791</v>
      </c>
    </row>
    <row r="257" spans="2:65" s="1" customFormat="1" ht="28.8">
      <c r="B257" s="28"/>
      <c r="D257" s="159" t="s">
        <v>280</v>
      </c>
      <c r="F257" s="160" t="s">
        <v>790</v>
      </c>
      <c r="I257" s="119"/>
      <c r="L257" s="28"/>
      <c r="M257" s="161"/>
      <c r="T257" s="52"/>
      <c r="AT257" s="13" t="s">
        <v>280</v>
      </c>
      <c r="AU257" s="13" t="s">
        <v>272</v>
      </c>
    </row>
    <row r="258" spans="2:65" s="1" customFormat="1" ht="33" customHeight="1">
      <c r="B258" s="28"/>
      <c r="C258" s="146" t="s">
        <v>546</v>
      </c>
      <c r="D258" s="146" t="s">
        <v>274</v>
      </c>
      <c r="E258" s="147" t="s">
        <v>792</v>
      </c>
      <c r="F258" s="148" t="s">
        <v>793</v>
      </c>
      <c r="G258" s="149" t="s">
        <v>338</v>
      </c>
      <c r="H258" s="150">
        <v>19</v>
      </c>
      <c r="I258" s="151"/>
      <c r="J258" s="152">
        <f>ROUND(I258*H258,2)</f>
        <v>0</v>
      </c>
      <c r="K258" s="153"/>
      <c r="L258" s="28"/>
      <c r="M258" s="154" t="s">
        <v>1</v>
      </c>
      <c r="N258" s="115" t="s">
        <v>38</v>
      </c>
      <c r="P258" s="155">
        <f>O258*H258</f>
        <v>0</v>
      </c>
      <c r="Q258" s="155">
        <v>0</v>
      </c>
      <c r="R258" s="155">
        <f>Q258*H258</f>
        <v>0</v>
      </c>
      <c r="S258" s="155">
        <v>0</v>
      </c>
      <c r="T258" s="156">
        <f>S258*H258</f>
        <v>0</v>
      </c>
      <c r="AR258" s="157" t="s">
        <v>348</v>
      </c>
      <c r="AT258" s="157" t="s">
        <v>274</v>
      </c>
      <c r="AU258" s="157" t="s">
        <v>272</v>
      </c>
      <c r="AY258" s="13" t="s">
        <v>271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3" t="s">
        <v>80</v>
      </c>
      <c r="BK258" s="158">
        <f>ROUND(I258*H258,2)</f>
        <v>0</v>
      </c>
      <c r="BL258" s="13" t="s">
        <v>348</v>
      </c>
      <c r="BM258" s="157" t="s">
        <v>794</v>
      </c>
    </row>
    <row r="259" spans="2:65" s="1" customFormat="1" ht="28.8">
      <c r="B259" s="28"/>
      <c r="D259" s="159" t="s">
        <v>280</v>
      </c>
      <c r="F259" s="160" t="s">
        <v>795</v>
      </c>
      <c r="I259" s="119"/>
      <c r="L259" s="28"/>
      <c r="M259" s="161"/>
      <c r="T259" s="52"/>
      <c r="AT259" s="13" t="s">
        <v>280</v>
      </c>
      <c r="AU259" s="13" t="s">
        <v>272</v>
      </c>
    </row>
    <row r="260" spans="2:65" s="1" customFormat="1" ht="55.5" customHeight="1">
      <c r="B260" s="28"/>
      <c r="C260" s="146" t="s">
        <v>551</v>
      </c>
      <c r="D260" s="146" t="s">
        <v>274</v>
      </c>
      <c r="E260" s="147" t="s">
        <v>796</v>
      </c>
      <c r="F260" s="148" t="s">
        <v>797</v>
      </c>
      <c r="G260" s="149" t="s">
        <v>338</v>
      </c>
      <c r="H260" s="150">
        <v>2</v>
      </c>
      <c r="I260" s="151"/>
      <c r="J260" s="152">
        <f>ROUND(I260*H260,2)</f>
        <v>0</v>
      </c>
      <c r="K260" s="153"/>
      <c r="L260" s="28"/>
      <c r="M260" s="154" t="s">
        <v>1</v>
      </c>
      <c r="N260" s="115" t="s">
        <v>38</v>
      </c>
      <c r="P260" s="155">
        <f>O260*H260</f>
        <v>0</v>
      </c>
      <c r="Q260" s="155">
        <v>0</v>
      </c>
      <c r="R260" s="155">
        <f>Q260*H260</f>
        <v>0</v>
      </c>
      <c r="S260" s="155">
        <v>0</v>
      </c>
      <c r="T260" s="156">
        <f>S260*H260</f>
        <v>0</v>
      </c>
      <c r="AR260" s="157" t="s">
        <v>348</v>
      </c>
      <c r="AT260" s="157" t="s">
        <v>274</v>
      </c>
      <c r="AU260" s="157" t="s">
        <v>272</v>
      </c>
      <c r="AY260" s="13" t="s">
        <v>271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3" t="s">
        <v>80</v>
      </c>
      <c r="BK260" s="158">
        <f>ROUND(I260*H260,2)</f>
        <v>0</v>
      </c>
      <c r="BL260" s="13" t="s">
        <v>348</v>
      </c>
      <c r="BM260" s="157" t="s">
        <v>798</v>
      </c>
    </row>
    <row r="261" spans="2:65" s="1" customFormat="1" ht="38.4">
      <c r="B261" s="28"/>
      <c r="D261" s="159" t="s">
        <v>280</v>
      </c>
      <c r="F261" s="160" t="s">
        <v>799</v>
      </c>
      <c r="I261" s="119"/>
      <c r="L261" s="28"/>
      <c r="M261" s="161"/>
      <c r="T261" s="52"/>
      <c r="AT261" s="13" t="s">
        <v>280</v>
      </c>
      <c r="AU261" s="13" t="s">
        <v>272</v>
      </c>
    </row>
    <row r="262" spans="2:65" s="1" customFormat="1" ht="33" customHeight="1">
      <c r="B262" s="28"/>
      <c r="C262" s="162" t="s">
        <v>556</v>
      </c>
      <c r="D262" s="162" t="s">
        <v>335</v>
      </c>
      <c r="E262" s="163" t="s">
        <v>800</v>
      </c>
      <c r="F262" s="164" t="s">
        <v>801</v>
      </c>
      <c r="G262" s="165" t="s">
        <v>338</v>
      </c>
      <c r="H262" s="166">
        <v>19</v>
      </c>
      <c r="I262" s="167"/>
      <c r="J262" s="168">
        <f>ROUND(I262*H262,2)</f>
        <v>0</v>
      </c>
      <c r="K262" s="169"/>
      <c r="L262" s="170"/>
      <c r="M262" s="171" t="s">
        <v>1</v>
      </c>
      <c r="N262" s="172" t="s">
        <v>38</v>
      </c>
      <c r="P262" s="155">
        <f>O262*H262</f>
        <v>0</v>
      </c>
      <c r="Q262" s="155">
        <v>6.9999999999999994E-5</v>
      </c>
      <c r="R262" s="155">
        <f>Q262*H262</f>
        <v>1.3299999999999998E-3</v>
      </c>
      <c r="S262" s="155">
        <v>0</v>
      </c>
      <c r="T262" s="156">
        <f>S262*H262</f>
        <v>0</v>
      </c>
      <c r="AR262" s="157" t="s">
        <v>373</v>
      </c>
      <c r="AT262" s="157" t="s">
        <v>335</v>
      </c>
      <c r="AU262" s="157" t="s">
        <v>272</v>
      </c>
      <c r="AY262" s="13" t="s">
        <v>271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3" t="s">
        <v>80</v>
      </c>
      <c r="BK262" s="158">
        <f>ROUND(I262*H262,2)</f>
        <v>0</v>
      </c>
      <c r="BL262" s="13" t="s">
        <v>348</v>
      </c>
      <c r="BM262" s="157" t="s">
        <v>802</v>
      </c>
    </row>
    <row r="263" spans="2:65" s="1" customFormat="1" ht="19.2">
      <c r="B263" s="28"/>
      <c r="D263" s="159" t="s">
        <v>280</v>
      </c>
      <c r="F263" s="160" t="s">
        <v>801</v>
      </c>
      <c r="I263" s="119"/>
      <c r="L263" s="28"/>
      <c r="M263" s="161"/>
      <c r="T263" s="52"/>
      <c r="AT263" s="13" t="s">
        <v>280</v>
      </c>
      <c r="AU263" s="13" t="s">
        <v>272</v>
      </c>
    </row>
    <row r="264" spans="2:65" s="1" customFormat="1" ht="33" customHeight="1">
      <c r="B264" s="28"/>
      <c r="C264" s="162" t="s">
        <v>561</v>
      </c>
      <c r="D264" s="162" t="s">
        <v>335</v>
      </c>
      <c r="E264" s="163" t="s">
        <v>803</v>
      </c>
      <c r="F264" s="164" t="s">
        <v>804</v>
      </c>
      <c r="G264" s="165" t="s">
        <v>338</v>
      </c>
      <c r="H264" s="166">
        <v>2</v>
      </c>
      <c r="I264" s="167"/>
      <c r="J264" s="168">
        <f>ROUND(I264*H264,2)</f>
        <v>0</v>
      </c>
      <c r="K264" s="169"/>
      <c r="L264" s="170"/>
      <c r="M264" s="171" t="s">
        <v>1</v>
      </c>
      <c r="N264" s="172" t="s">
        <v>38</v>
      </c>
      <c r="P264" s="155">
        <f>O264*H264</f>
        <v>0</v>
      </c>
      <c r="Q264" s="155">
        <v>0</v>
      </c>
      <c r="R264" s="155">
        <f>Q264*H264</f>
        <v>0</v>
      </c>
      <c r="S264" s="155">
        <v>0</v>
      </c>
      <c r="T264" s="156">
        <f>S264*H264</f>
        <v>0</v>
      </c>
      <c r="AR264" s="157" t="s">
        <v>373</v>
      </c>
      <c r="AT264" s="157" t="s">
        <v>335</v>
      </c>
      <c r="AU264" s="157" t="s">
        <v>272</v>
      </c>
      <c r="AY264" s="13" t="s">
        <v>271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3" t="s">
        <v>80</v>
      </c>
      <c r="BK264" s="158">
        <f>ROUND(I264*H264,2)</f>
        <v>0</v>
      </c>
      <c r="BL264" s="13" t="s">
        <v>348</v>
      </c>
      <c r="BM264" s="157" t="s">
        <v>805</v>
      </c>
    </row>
    <row r="265" spans="2:65" s="1" customFormat="1" ht="19.2">
      <c r="B265" s="28"/>
      <c r="D265" s="159" t="s">
        <v>280</v>
      </c>
      <c r="F265" s="160" t="s">
        <v>804</v>
      </c>
      <c r="I265" s="119"/>
      <c r="L265" s="28"/>
      <c r="M265" s="161"/>
      <c r="T265" s="52"/>
      <c r="AT265" s="13" t="s">
        <v>280</v>
      </c>
      <c r="AU265" s="13" t="s">
        <v>272</v>
      </c>
    </row>
    <row r="266" spans="2:65" s="1" customFormat="1" ht="49.05" customHeight="1">
      <c r="B266" s="28"/>
      <c r="C266" s="146" t="s">
        <v>566</v>
      </c>
      <c r="D266" s="146" t="s">
        <v>274</v>
      </c>
      <c r="E266" s="147" t="s">
        <v>806</v>
      </c>
      <c r="F266" s="148" t="s">
        <v>807</v>
      </c>
      <c r="G266" s="149" t="s">
        <v>338</v>
      </c>
      <c r="H266" s="150">
        <v>11</v>
      </c>
      <c r="I266" s="151"/>
      <c r="J266" s="152">
        <f>ROUND(I266*H266,2)</f>
        <v>0</v>
      </c>
      <c r="K266" s="153"/>
      <c r="L266" s="28"/>
      <c r="M266" s="154" t="s">
        <v>1</v>
      </c>
      <c r="N266" s="115" t="s">
        <v>38</v>
      </c>
      <c r="P266" s="155">
        <f>O266*H266</f>
        <v>0</v>
      </c>
      <c r="Q266" s="155">
        <v>0</v>
      </c>
      <c r="R266" s="155">
        <f>Q266*H266</f>
        <v>0</v>
      </c>
      <c r="S266" s="155">
        <v>0</v>
      </c>
      <c r="T266" s="156">
        <f>S266*H266</f>
        <v>0</v>
      </c>
      <c r="AR266" s="157" t="s">
        <v>348</v>
      </c>
      <c r="AT266" s="157" t="s">
        <v>274</v>
      </c>
      <c r="AU266" s="157" t="s">
        <v>272</v>
      </c>
      <c r="AY266" s="13" t="s">
        <v>271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3" t="s">
        <v>80</v>
      </c>
      <c r="BK266" s="158">
        <f>ROUND(I266*H266,2)</f>
        <v>0</v>
      </c>
      <c r="BL266" s="13" t="s">
        <v>348</v>
      </c>
      <c r="BM266" s="157" t="s">
        <v>808</v>
      </c>
    </row>
    <row r="267" spans="2:65" s="1" customFormat="1" ht="28.8">
      <c r="B267" s="28"/>
      <c r="D267" s="159" t="s">
        <v>280</v>
      </c>
      <c r="F267" s="160" t="s">
        <v>807</v>
      </c>
      <c r="I267" s="119"/>
      <c r="L267" s="28"/>
      <c r="M267" s="161"/>
      <c r="T267" s="52"/>
      <c r="AT267" s="13" t="s">
        <v>280</v>
      </c>
      <c r="AU267" s="13" t="s">
        <v>272</v>
      </c>
    </row>
    <row r="268" spans="2:65" s="1" customFormat="1" ht="37.799999999999997" customHeight="1">
      <c r="B268" s="28"/>
      <c r="C268" s="162" t="s">
        <v>571</v>
      </c>
      <c r="D268" s="162" t="s">
        <v>335</v>
      </c>
      <c r="E268" s="163" t="s">
        <v>809</v>
      </c>
      <c r="F268" s="164" t="s">
        <v>810</v>
      </c>
      <c r="G268" s="165" t="s">
        <v>338</v>
      </c>
      <c r="H268" s="166">
        <v>7</v>
      </c>
      <c r="I268" s="167"/>
      <c r="J268" s="168">
        <f>ROUND(I268*H268,2)</f>
        <v>0</v>
      </c>
      <c r="K268" s="169"/>
      <c r="L268" s="170"/>
      <c r="M268" s="171" t="s">
        <v>1</v>
      </c>
      <c r="N268" s="172" t="s">
        <v>38</v>
      </c>
      <c r="P268" s="155">
        <f>O268*H268</f>
        <v>0</v>
      </c>
      <c r="Q268" s="155">
        <v>6.9999999999999994E-5</v>
      </c>
      <c r="R268" s="155">
        <f>Q268*H268</f>
        <v>4.8999999999999998E-4</v>
      </c>
      <c r="S268" s="155">
        <v>0</v>
      </c>
      <c r="T268" s="156">
        <f>S268*H268</f>
        <v>0</v>
      </c>
      <c r="AR268" s="157" t="s">
        <v>373</v>
      </c>
      <c r="AT268" s="157" t="s">
        <v>335</v>
      </c>
      <c r="AU268" s="157" t="s">
        <v>272</v>
      </c>
      <c r="AY268" s="13" t="s">
        <v>271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3" t="s">
        <v>80</v>
      </c>
      <c r="BK268" s="158">
        <f>ROUND(I268*H268,2)</f>
        <v>0</v>
      </c>
      <c r="BL268" s="13" t="s">
        <v>348</v>
      </c>
      <c r="BM268" s="157" t="s">
        <v>811</v>
      </c>
    </row>
    <row r="269" spans="2:65" s="1" customFormat="1" ht="19.2">
      <c r="B269" s="28"/>
      <c r="D269" s="159" t="s">
        <v>280</v>
      </c>
      <c r="F269" s="160" t="s">
        <v>810</v>
      </c>
      <c r="I269" s="119"/>
      <c r="L269" s="28"/>
      <c r="M269" s="161"/>
      <c r="T269" s="52"/>
      <c r="AT269" s="13" t="s">
        <v>280</v>
      </c>
      <c r="AU269" s="13" t="s">
        <v>272</v>
      </c>
    </row>
    <row r="270" spans="2:65" s="1" customFormat="1" ht="33" customHeight="1">
      <c r="B270" s="28"/>
      <c r="C270" s="162" t="s">
        <v>576</v>
      </c>
      <c r="D270" s="162" t="s">
        <v>335</v>
      </c>
      <c r="E270" s="163" t="s">
        <v>812</v>
      </c>
      <c r="F270" s="164" t="s">
        <v>813</v>
      </c>
      <c r="G270" s="165" t="s">
        <v>338</v>
      </c>
      <c r="H270" s="166">
        <v>1</v>
      </c>
      <c r="I270" s="167"/>
      <c r="J270" s="168">
        <f>ROUND(I270*H270,2)</f>
        <v>0</v>
      </c>
      <c r="K270" s="169"/>
      <c r="L270" s="170"/>
      <c r="M270" s="171" t="s">
        <v>1</v>
      </c>
      <c r="N270" s="172" t="s">
        <v>38</v>
      </c>
      <c r="P270" s="155">
        <f>O270*H270</f>
        <v>0</v>
      </c>
      <c r="Q270" s="155">
        <v>0</v>
      </c>
      <c r="R270" s="155">
        <f>Q270*H270</f>
        <v>0</v>
      </c>
      <c r="S270" s="155">
        <v>0</v>
      </c>
      <c r="T270" s="156">
        <f>S270*H270</f>
        <v>0</v>
      </c>
      <c r="AR270" s="157" t="s">
        <v>373</v>
      </c>
      <c r="AT270" s="157" t="s">
        <v>335</v>
      </c>
      <c r="AU270" s="157" t="s">
        <v>272</v>
      </c>
      <c r="AY270" s="13" t="s">
        <v>271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3" t="s">
        <v>80</v>
      </c>
      <c r="BK270" s="158">
        <f>ROUND(I270*H270,2)</f>
        <v>0</v>
      </c>
      <c r="BL270" s="13" t="s">
        <v>348</v>
      </c>
      <c r="BM270" s="157" t="s">
        <v>814</v>
      </c>
    </row>
    <row r="271" spans="2:65" s="1" customFormat="1" ht="19.2">
      <c r="B271" s="28"/>
      <c r="D271" s="159" t="s">
        <v>280</v>
      </c>
      <c r="F271" s="160" t="s">
        <v>813</v>
      </c>
      <c r="I271" s="119"/>
      <c r="L271" s="28"/>
      <c r="M271" s="161"/>
      <c r="T271" s="52"/>
      <c r="AT271" s="13" t="s">
        <v>280</v>
      </c>
      <c r="AU271" s="13" t="s">
        <v>272</v>
      </c>
    </row>
    <row r="272" spans="2:65" s="1" customFormat="1" ht="37.799999999999997" customHeight="1">
      <c r="B272" s="28"/>
      <c r="C272" s="162" t="s">
        <v>14</v>
      </c>
      <c r="D272" s="162" t="s">
        <v>335</v>
      </c>
      <c r="E272" s="163" t="s">
        <v>815</v>
      </c>
      <c r="F272" s="164" t="s">
        <v>816</v>
      </c>
      <c r="G272" s="165" t="s">
        <v>338</v>
      </c>
      <c r="H272" s="166">
        <v>3</v>
      </c>
      <c r="I272" s="167"/>
      <c r="J272" s="168">
        <f>ROUND(I272*H272,2)</f>
        <v>0</v>
      </c>
      <c r="K272" s="169"/>
      <c r="L272" s="170"/>
      <c r="M272" s="171" t="s">
        <v>1</v>
      </c>
      <c r="N272" s="172" t="s">
        <v>38</v>
      </c>
      <c r="P272" s="155">
        <f>O272*H272</f>
        <v>0</v>
      </c>
      <c r="Q272" s="155">
        <v>1E-4</v>
      </c>
      <c r="R272" s="155">
        <f>Q272*H272</f>
        <v>3.0000000000000003E-4</v>
      </c>
      <c r="S272" s="155">
        <v>0</v>
      </c>
      <c r="T272" s="156">
        <f>S272*H272</f>
        <v>0</v>
      </c>
      <c r="AR272" s="157" t="s">
        <v>373</v>
      </c>
      <c r="AT272" s="157" t="s">
        <v>335</v>
      </c>
      <c r="AU272" s="157" t="s">
        <v>272</v>
      </c>
      <c r="AY272" s="13" t="s">
        <v>271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3" t="s">
        <v>80</v>
      </c>
      <c r="BK272" s="158">
        <f>ROUND(I272*H272,2)</f>
        <v>0</v>
      </c>
      <c r="BL272" s="13" t="s">
        <v>348</v>
      </c>
      <c r="BM272" s="157" t="s">
        <v>817</v>
      </c>
    </row>
    <row r="273" spans="2:65" s="1" customFormat="1" ht="28.8">
      <c r="B273" s="28"/>
      <c r="D273" s="159" t="s">
        <v>280</v>
      </c>
      <c r="F273" s="160" t="s">
        <v>816</v>
      </c>
      <c r="I273" s="119"/>
      <c r="L273" s="28"/>
      <c r="M273" s="161"/>
      <c r="T273" s="52"/>
      <c r="AT273" s="13" t="s">
        <v>280</v>
      </c>
      <c r="AU273" s="13" t="s">
        <v>272</v>
      </c>
    </row>
    <row r="274" spans="2:65" s="1" customFormat="1" ht="24.15" customHeight="1">
      <c r="B274" s="28"/>
      <c r="C274" s="162" t="s">
        <v>586</v>
      </c>
      <c r="D274" s="162" t="s">
        <v>335</v>
      </c>
      <c r="E274" s="163" t="s">
        <v>1311</v>
      </c>
      <c r="F274" s="164" t="s">
        <v>1312</v>
      </c>
      <c r="G274" s="165" t="s">
        <v>338</v>
      </c>
      <c r="H274" s="166">
        <v>2</v>
      </c>
      <c r="I274" s="167"/>
      <c r="J274" s="168">
        <f>ROUND(I274*H274,2)</f>
        <v>0</v>
      </c>
      <c r="K274" s="169"/>
      <c r="L274" s="170"/>
      <c r="M274" s="171" t="s">
        <v>1</v>
      </c>
      <c r="N274" s="172" t="s">
        <v>38</v>
      </c>
      <c r="P274" s="155">
        <f>O274*H274</f>
        <v>0</v>
      </c>
      <c r="Q274" s="155">
        <v>1.0000000000000001E-5</v>
      </c>
      <c r="R274" s="155">
        <f>Q274*H274</f>
        <v>2.0000000000000002E-5</v>
      </c>
      <c r="S274" s="155">
        <v>0</v>
      </c>
      <c r="T274" s="156">
        <f>S274*H274</f>
        <v>0</v>
      </c>
      <c r="AR274" s="157" t="s">
        <v>373</v>
      </c>
      <c r="AT274" s="157" t="s">
        <v>335</v>
      </c>
      <c r="AU274" s="157" t="s">
        <v>272</v>
      </c>
      <c r="AY274" s="13" t="s">
        <v>271</v>
      </c>
      <c r="BE274" s="158">
        <f>IF(N274="základní",J274,0)</f>
        <v>0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3" t="s">
        <v>80</v>
      </c>
      <c r="BK274" s="158">
        <f>ROUND(I274*H274,2)</f>
        <v>0</v>
      </c>
      <c r="BL274" s="13" t="s">
        <v>348</v>
      </c>
      <c r="BM274" s="157" t="s">
        <v>1700</v>
      </c>
    </row>
    <row r="275" spans="2:65" s="1" customFormat="1" ht="10.199999999999999">
      <c r="B275" s="28"/>
      <c r="D275" s="159" t="s">
        <v>280</v>
      </c>
      <c r="F275" s="160" t="s">
        <v>1312</v>
      </c>
      <c r="I275" s="119"/>
      <c r="L275" s="28"/>
      <c r="M275" s="161"/>
      <c r="T275" s="52"/>
      <c r="AT275" s="13" t="s">
        <v>280</v>
      </c>
      <c r="AU275" s="13" t="s">
        <v>272</v>
      </c>
    </row>
    <row r="276" spans="2:65" s="1" customFormat="1" ht="24.15" customHeight="1">
      <c r="B276" s="28"/>
      <c r="C276" s="162" t="s">
        <v>591</v>
      </c>
      <c r="D276" s="162" t="s">
        <v>335</v>
      </c>
      <c r="E276" s="163" t="s">
        <v>1100</v>
      </c>
      <c r="F276" s="164" t="s">
        <v>1101</v>
      </c>
      <c r="G276" s="165" t="s">
        <v>338</v>
      </c>
      <c r="H276" s="166">
        <v>2</v>
      </c>
      <c r="I276" s="167"/>
      <c r="J276" s="168">
        <f>ROUND(I276*H276,2)</f>
        <v>0</v>
      </c>
      <c r="K276" s="169"/>
      <c r="L276" s="170"/>
      <c r="M276" s="171" t="s">
        <v>1</v>
      </c>
      <c r="N276" s="172" t="s">
        <v>38</v>
      </c>
      <c r="P276" s="155">
        <f>O276*H276</f>
        <v>0</v>
      </c>
      <c r="Q276" s="155">
        <v>2.0000000000000002E-5</v>
      </c>
      <c r="R276" s="155">
        <f>Q276*H276</f>
        <v>4.0000000000000003E-5</v>
      </c>
      <c r="S276" s="155">
        <v>0</v>
      </c>
      <c r="T276" s="156">
        <f>S276*H276</f>
        <v>0</v>
      </c>
      <c r="AR276" s="157" t="s">
        <v>373</v>
      </c>
      <c r="AT276" s="157" t="s">
        <v>335</v>
      </c>
      <c r="AU276" s="157" t="s">
        <v>272</v>
      </c>
      <c r="AY276" s="13" t="s">
        <v>271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3" t="s">
        <v>80</v>
      </c>
      <c r="BK276" s="158">
        <f>ROUND(I276*H276,2)</f>
        <v>0</v>
      </c>
      <c r="BL276" s="13" t="s">
        <v>348</v>
      </c>
      <c r="BM276" s="157" t="s">
        <v>1701</v>
      </c>
    </row>
    <row r="277" spans="2:65" s="1" customFormat="1" ht="10.199999999999999">
      <c r="B277" s="28"/>
      <c r="D277" s="159" t="s">
        <v>280</v>
      </c>
      <c r="F277" s="160" t="s">
        <v>1101</v>
      </c>
      <c r="I277" s="119"/>
      <c r="L277" s="28"/>
      <c r="M277" s="161"/>
      <c r="T277" s="52"/>
      <c r="AT277" s="13" t="s">
        <v>280</v>
      </c>
      <c r="AU277" s="13" t="s">
        <v>272</v>
      </c>
    </row>
    <row r="278" spans="2:65" s="1" customFormat="1" ht="21.75" customHeight="1">
      <c r="B278" s="28"/>
      <c r="C278" s="162" t="s">
        <v>596</v>
      </c>
      <c r="D278" s="162" t="s">
        <v>335</v>
      </c>
      <c r="E278" s="163" t="s">
        <v>1528</v>
      </c>
      <c r="F278" s="164" t="s">
        <v>1529</v>
      </c>
      <c r="G278" s="165" t="s">
        <v>338</v>
      </c>
      <c r="H278" s="166">
        <v>7</v>
      </c>
      <c r="I278" s="167"/>
      <c r="J278" s="168">
        <f>ROUND(I278*H278,2)</f>
        <v>0</v>
      </c>
      <c r="K278" s="169"/>
      <c r="L278" s="170"/>
      <c r="M278" s="171" t="s">
        <v>1</v>
      </c>
      <c r="N278" s="172" t="s">
        <v>38</v>
      </c>
      <c r="P278" s="155">
        <f>O278*H278</f>
        <v>0</v>
      </c>
      <c r="Q278" s="155">
        <v>3.0000000000000001E-5</v>
      </c>
      <c r="R278" s="155">
        <f>Q278*H278</f>
        <v>2.1000000000000001E-4</v>
      </c>
      <c r="S278" s="155">
        <v>0</v>
      </c>
      <c r="T278" s="156">
        <f>S278*H278</f>
        <v>0</v>
      </c>
      <c r="AR278" s="157" t="s">
        <v>373</v>
      </c>
      <c r="AT278" s="157" t="s">
        <v>335</v>
      </c>
      <c r="AU278" s="157" t="s">
        <v>272</v>
      </c>
      <c r="AY278" s="13" t="s">
        <v>271</v>
      </c>
      <c r="BE278" s="158">
        <f>IF(N278="základní",J278,0)</f>
        <v>0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3" t="s">
        <v>80</v>
      </c>
      <c r="BK278" s="158">
        <f>ROUND(I278*H278,2)</f>
        <v>0</v>
      </c>
      <c r="BL278" s="13" t="s">
        <v>348</v>
      </c>
      <c r="BM278" s="157" t="s">
        <v>1530</v>
      </c>
    </row>
    <row r="279" spans="2:65" s="1" customFormat="1" ht="10.199999999999999">
      <c r="B279" s="28"/>
      <c r="D279" s="159" t="s">
        <v>280</v>
      </c>
      <c r="F279" s="160" t="s">
        <v>1529</v>
      </c>
      <c r="I279" s="119"/>
      <c r="L279" s="28"/>
      <c r="M279" s="161"/>
      <c r="T279" s="52"/>
      <c r="AT279" s="13" t="s">
        <v>280</v>
      </c>
      <c r="AU279" s="13" t="s">
        <v>272</v>
      </c>
    </row>
    <row r="280" spans="2:65" s="1" customFormat="1" ht="21.75" customHeight="1">
      <c r="B280" s="28"/>
      <c r="C280" s="162" t="s">
        <v>601</v>
      </c>
      <c r="D280" s="162" t="s">
        <v>335</v>
      </c>
      <c r="E280" s="163" t="s">
        <v>818</v>
      </c>
      <c r="F280" s="164" t="s">
        <v>819</v>
      </c>
      <c r="G280" s="165" t="s">
        <v>338</v>
      </c>
      <c r="H280" s="166">
        <v>4</v>
      </c>
      <c r="I280" s="167"/>
      <c r="J280" s="168">
        <f>ROUND(I280*H280,2)</f>
        <v>0</v>
      </c>
      <c r="K280" s="169"/>
      <c r="L280" s="170"/>
      <c r="M280" s="171" t="s">
        <v>1</v>
      </c>
      <c r="N280" s="172" t="s">
        <v>38</v>
      </c>
      <c r="P280" s="155">
        <f>O280*H280</f>
        <v>0</v>
      </c>
      <c r="Q280" s="155">
        <v>6.0000000000000002E-5</v>
      </c>
      <c r="R280" s="155">
        <f>Q280*H280</f>
        <v>2.4000000000000001E-4</v>
      </c>
      <c r="S280" s="155">
        <v>0</v>
      </c>
      <c r="T280" s="156">
        <f>S280*H280</f>
        <v>0</v>
      </c>
      <c r="AR280" s="157" t="s">
        <v>373</v>
      </c>
      <c r="AT280" s="157" t="s">
        <v>335</v>
      </c>
      <c r="AU280" s="157" t="s">
        <v>272</v>
      </c>
      <c r="AY280" s="13" t="s">
        <v>271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3" t="s">
        <v>80</v>
      </c>
      <c r="BK280" s="158">
        <f>ROUND(I280*H280,2)</f>
        <v>0</v>
      </c>
      <c r="BL280" s="13" t="s">
        <v>348</v>
      </c>
      <c r="BM280" s="157" t="s">
        <v>820</v>
      </c>
    </row>
    <row r="281" spans="2:65" s="1" customFormat="1" ht="10.199999999999999">
      <c r="B281" s="28"/>
      <c r="D281" s="159" t="s">
        <v>280</v>
      </c>
      <c r="F281" s="160" t="s">
        <v>819</v>
      </c>
      <c r="I281" s="119"/>
      <c r="L281" s="28"/>
      <c r="M281" s="161"/>
      <c r="T281" s="52"/>
      <c r="AT281" s="13" t="s">
        <v>280</v>
      </c>
      <c r="AU281" s="13" t="s">
        <v>272</v>
      </c>
    </row>
    <row r="282" spans="2:65" s="1" customFormat="1" ht="16.5" customHeight="1">
      <c r="B282" s="28"/>
      <c r="C282" s="146" t="s">
        <v>605</v>
      </c>
      <c r="D282" s="146" t="s">
        <v>274</v>
      </c>
      <c r="E282" s="147" t="s">
        <v>858</v>
      </c>
      <c r="F282" s="148" t="s">
        <v>859</v>
      </c>
      <c r="G282" s="149" t="s">
        <v>338</v>
      </c>
      <c r="H282" s="150">
        <v>47</v>
      </c>
      <c r="I282" s="151"/>
      <c r="J282" s="152">
        <f>ROUND(I282*H282,2)</f>
        <v>0</v>
      </c>
      <c r="K282" s="153"/>
      <c r="L282" s="28"/>
      <c r="M282" s="154" t="s">
        <v>1</v>
      </c>
      <c r="N282" s="115" t="s">
        <v>38</v>
      </c>
      <c r="P282" s="155">
        <f>O282*H282</f>
        <v>0</v>
      </c>
      <c r="Q282" s="155">
        <v>0</v>
      </c>
      <c r="R282" s="155">
        <f>Q282*H282</f>
        <v>0</v>
      </c>
      <c r="S282" s="155">
        <v>0</v>
      </c>
      <c r="T282" s="156">
        <f>S282*H282</f>
        <v>0</v>
      </c>
      <c r="AR282" s="157" t="s">
        <v>348</v>
      </c>
      <c r="AT282" s="157" t="s">
        <v>274</v>
      </c>
      <c r="AU282" s="157" t="s">
        <v>272</v>
      </c>
      <c r="AY282" s="13" t="s">
        <v>271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3" t="s">
        <v>80</v>
      </c>
      <c r="BK282" s="158">
        <f>ROUND(I282*H282,2)</f>
        <v>0</v>
      </c>
      <c r="BL282" s="13" t="s">
        <v>348</v>
      </c>
      <c r="BM282" s="157" t="s">
        <v>860</v>
      </c>
    </row>
    <row r="283" spans="2:65" s="1" customFormat="1" ht="28.8">
      <c r="B283" s="28"/>
      <c r="D283" s="159" t="s">
        <v>280</v>
      </c>
      <c r="F283" s="160" t="s">
        <v>861</v>
      </c>
      <c r="I283" s="119"/>
      <c r="L283" s="28"/>
      <c r="M283" s="161"/>
      <c r="T283" s="52"/>
      <c r="AT283" s="13" t="s">
        <v>280</v>
      </c>
      <c r="AU283" s="13" t="s">
        <v>272</v>
      </c>
    </row>
    <row r="284" spans="2:65" s="1" customFormat="1" ht="21.75" customHeight="1">
      <c r="B284" s="28"/>
      <c r="C284" s="162" t="s">
        <v>607</v>
      </c>
      <c r="D284" s="162" t="s">
        <v>335</v>
      </c>
      <c r="E284" s="163" t="s">
        <v>862</v>
      </c>
      <c r="F284" s="164" t="s">
        <v>863</v>
      </c>
      <c r="G284" s="165" t="s">
        <v>338</v>
      </c>
      <c r="H284" s="166">
        <v>38</v>
      </c>
      <c r="I284" s="167"/>
      <c r="J284" s="168">
        <f>ROUND(I284*H284,2)</f>
        <v>0</v>
      </c>
      <c r="K284" s="169"/>
      <c r="L284" s="170"/>
      <c r="M284" s="171" t="s">
        <v>1</v>
      </c>
      <c r="N284" s="172" t="s">
        <v>38</v>
      </c>
      <c r="P284" s="155">
        <f>O284*H284</f>
        <v>0</v>
      </c>
      <c r="Q284" s="155">
        <v>4.0000000000000003E-5</v>
      </c>
      <c r="R284" s="155">
        <f>Q284*H284</f>
        <v>1.5200000000000001E-3</v>
      </c>
      <c r="S284" s="155">
        <v>0</v>
      </c>
      <c r="T284" s="156">
        <f>S284*H284</f>
        <v>0</v>
      </c>
      <c r="AR284" s="157" t="s">
        <v>373</v>
      </c>
      <c r="AT284" s="157" t="s">
        <v>335</v>
      </c>
      <c r="AU284" s="157" t="s">
        <v>272</v>
      </c>
      <c r="AY284" s="13" t="s">
        <v>271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3" t="s">
        <v>80</v>
      </c>
      <c r="BK284" s="158">
        <f>ROUND(I284*H284,2)</f>
        <v>0</v>
      </c>
      <c r="BL284" s="13" t="s">
        <v>348</v>
      </c>
      <c r="BM284" s="157" t="s">
        <v>864</v>
      </c>
    </row>
    <row r="285" spans="2:65" s="1" customFormat="1" ht="10.199999999999999">
      <c r="B285" s="28"/>
      <c r="D285" s="159" t="s">
        <v>280</v>
      </c>
      <c r="F285" s="160" t="s">
        <v>863</v>
      </c>
      <c r="I285" s="119"/>
      <c r="L285" s="28"/>
      <c r="M285" s="161"/>
      <c r="T285" s="52"/>
      <c r="AT285" s="13" t="s">
        <v>280</v>
      </c>
      <c r="AU285" s="13" t="s">
        <v>272</v>
      </c>
    </row>
    <row r="286" spans="2:65" s="1" customFormat="1" ht="24.15" customHeight="1">
      <c r="B286" s="28"/>
      <c r="C286" s="162" t="s">
        <v>611</v>
      </c>
      <c r="D286" s="162" t="s">
        <v>335</v>
      </c>
      <c r="E286" s="163" t="s">
        <v>865</v>
      </c>
      <c r="F286" s="164" t="s">
        <v>866</v>
      </c>
      <c r="G286" s="165" t="s">
        <v>338</v>
      </c>
      <c r="H286" s="166">
        <v>9</v>
      </c>
      <c r="I286" s="167"/>
      <c r="J286" s="168">
        <f>ROUND(I286*H286,2)</f>
        <v>0</v>
      </c>
      <c r="K286" s="169"/>
      <c r="L286" s="170"/>
      <c r="M286" s="171" t="s">
        <v>1</v>
      </c>
      <c r="N286" s="172" t="s">
        <v>38</v>
      </c>
      <c r="P286" s="155">
        <f>O286*H286</f>
        <v>0</v>
      </c>
      <c r="Q286" s="155">
        <v>5.0000000000000002E-5</v>
      </c>
      <c r="R286" s="155">
        <f>Q286*H286</f>
        <v>4.5000000000000004E-4</v>
      </c>
      <c r="S286" s="155">
        <v>0</v>
      </c>
      <c r="T286" s="156">
        <f>S286*H286</f>
        <v>0</v>
      </c>
      <c r="AR286" s="157" t="s">
        <v>373</v>
      </c>
      <c r="AT286" s="157" t="s">
        <v>335</v>
      </c>
      <c r="AU286" s="157" t="s">
        <v>272</v>
      </c>
      <c r="AY286" s="13" t="s">
        <v>271</v>
      </c>
      <c r="BE286" s="158">
        <f>IF(N286="základní",J286,0)</f>
        <v>0</v>
      </c>
      <c r="BF286" s="158">
        <f>IF(N286="snížená",J286,0)</f>
        <v>0</v>
      </c>
      <c r="BG286" s="158">
        <f>IF(N286="zákl. přenesená",J286,0)</f>
        <v>0</v>
      </c>
      <c r="BH286" s="158">
        <f>IF(N286="sníž. přenesená",J286,0)</f>
        <v>0</v>
      </c>
      <c r="BI286" s="158">
        <f>IF(N286="nulová",J286,0)</f>
        <v>0</v>
      </c>
      <c r="BJ286" s="13" t="s">
        <v>80</v>
      </c>
      <c r="BK286" s="158">
        <f>ROUND(I286*H286,2)</f>
        <v>0</v>
      </c>
      <c r="BL286" s="13" t="s">
        <v>348</v>
      </c>
      <c r="BM286" s="157" t="s">
        <v>867</v>
      </c>
    </row>
    <row r="287" spans="2:65" s="1" customFormat="1" ht="10.199999999999999">
      <c r="B287" s="28"/>
      <c r="D287" s="159" t="s">
        <v>280</v>
      </c>
      <c r="F287" s="160" t="s">
        <v>866</v>
      </c>
      <c r="I287" s="119"/>
      <c r="L287" s="28"/>
      <c r="M287" s="161"/>
      <c r="T287" s="52"/>
      <c r="AT287" s="13" t="s">
        <v>280</v>
      </c>
      <c r="AU287" s="13" t="s">
        <v>272</v>
      </c>
    </row>
    <row r="288" spans="2:65" s="1" customFormat="1" ht="16.5" customHeight="1">
      <c r="B288" s="28"/>
      <c r="C288" s="146" t="s">
        <v>615</v>
      </c>
      <c r="D288" s="146" t="s">
        <v>274</v>
      </c>
      <c r="E288" s="147" t="s">
        <v>868</v>
      </c>
      <c r="F288" s="148" t="s">
        <v>869</v>
      </c>
      <c r="G288" s="149" t="s">
        <v>338</v>
      </c>
      <c r="H288" s="150">
        <v>1</v>
      </c>
      <c r="I288" s="151"/>
      <c r="J288" s="152">
        <f>ROUND(I288*H288,2)</f>
        <v>0</v>
      </c>
      <c r="K288" s="153"/>
      <c r="L288" s="28"/>
      <c r="M288" s="154" t="s">
        <v>1</v>
      </c>
      <c r="N288" s="115" t="s">
        <v>38</v>
      </c>
      <c r="P288" s="155">
        <f>O288*H288</f>
        <v>0</v>
      </c>
      <c r="Q288" s="155">
        <v>0</v>
      </c>
      <c r="R288" s="155">
        <f>Q288*H288</f>
        <v>0</v>
      </c>
      <c r="S288" s="155">
        <v>0</v>
      </c>
      <c r="T288" s="156">
        <f>S288*H288</f>
        <v>0</v>
      </c>
      <c r="AR288" s="157" t="s">
        <v>348</v>
      </c>
      <c r="AT288" s="157" t="s">
        <v>274</v>
      </c>
      <c r="AU288" s="157" t="s">
        <v>272</v>
      </c>
      <c r="AY288" s="13" t="s">
        <v>271</v>
      </c>
      <c r="BE288" s="158">
        <f>IF(N288="základní",J288,0)</f>
        <v>0</v>
      </c>
      <c r="BF288" s="158">
        <f>IF(N288="snížená",J288,0)</f>
        <v>0</v>
      </c>
      <c r="BG288" s="158">
        <f>IF(N288="zákl. přenesená",J288,0)</f>
        <v>0</v>
      </c>
      <c r="BH288" s="158">
        <f>IF(N288="sníž. přenesená",J288,0)</f>
        <v>0</v>
      </c>
      <c r="BI288" s="158">
        <f>IF(N288="nulová",J288,0)</f>
        <v>0</v>
      </c>
      <c r="BJ288" s="13" t="s">
        <v>80</v>
      </c>
      <c r="BK288" s="158">
        <f>ROUND(I288*H288,2)</f>
        <v>0</v>
      </c>
      <c r="BL288" s="13" t="s">
        <v>348</v>
      </c>
      <c r="BM288" s="157" t="s">
        <v>870</v>
      </c>
    </row>
    <row r="289" spans="2:65" s="1" customFormat="1" ht="28.8">
      <c r="B289" s="28"/>
      <c r="D289" s="159" t="s">
        <v>280</v>
      </c>
      <c r="F289" s="160" t="s">
        <v>871</v>
      </c>
      <c r="I289" s="119"/>
      <c r="L289" s="28"/>
      <c r="M289" s="161"/>
      <c r="T289" s="52"/>
      <c r="AT289" s="13" t="s">
        <v>280</v>
      </c>
      <c r="AU289" s="13" t="s">
        <v>272</v>
      </c>
    </row>
    <row r="290" spans="2:65" s="1" customFormat="1" ht="24.15" customHeight="1">
      <c r="B290" s="28"/>
      <c r="C290" s="162" t="s">
        <v>622</v>
      </c>
      <c r="D290" s="162" t="s">
        <v>335</v>
      </c>
      <c r="E290" s="163" t="s">
        <v>872</v>
      </c>
      <c r="F290" s="164" t="s">
        <v>873</v>
      </c>
      <c r="G290" s="165" t="s">
        <v>338</v>
      </c>
      <c r="H290" s="166">
        <v>1</v>
      </c>
      <c r="I290" s="167"/>
      <c r="J290" s="168">
        <f>ROUND(I290*H290,2)</f>
        <v>0</v>
      </c>
      <c r="K290" s="169"/>
      <c r="L290" s="170"/>
      <c r="M290" s="171" t="s">
        <v>1</v>
      </c>
      <c r="N290" s="172" t="s">
        <v>38</v>
      </c>
      <c r="P290" s="155">
        <f>O290*H290</f>
        <v>0</v>
      </c>
      <c r="Q290" s="155">
        <v>2.3000000000000001E-4</v>
      </c>
      <c r="R290" s="155">
        <f>Q290*H290</f>
        <v>2.3000000000000001E-4</v>
      </c>
      <c r="S290" s="155">
        <v>0</v>
      </c>
      <c r="T290" s="156">
        <f>S290*H290</f>
        <v>0</v>
      </c>
      <c r="AR290" s="157" t="s">
        <v>373</v>
      </c>
      <c r="AT290" s="157" t="s">
        <v>335</v>
      </c>
      <c r="AU290" s="157" t="s">
        <v>272</v>
      </c>
      <c r="AY290" s="13" t="s">
        <v>271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3" t="s">
        <v>80</v>
      </c>
      <c r="BK290" s="158">
        <f>ROUND(I290*H290,2)</f>
        <v>0</v>
      </c>
      <c r="BL290" s="13" t="s">
        <v>348</v>
      </c>
      <c r="BM290" s="157" t="s">
        <v>874</v>
      </c>
    </row>
    <row r="291" spans="2:65" s="1" customFormat="1" ht="19.2">
      <c r="B291" s="28"/>
      <c r="D291" s="159" t="s">
        <v>280</v>
      </c>
      <c r="F291" s="160" t="s">
        <v>873</v>
      </c>
      <c r="I291" s="119"/>
      <c r="L291" s="28"/>
      <c r="M291" s="161"/>
      <c r="T291" s="52"/>
      <c r="AT291" s="13" t="s">
        <v>280</v>
      </c>
      <c r="AU291" s="13" t="s">
        <v>272</v>
      </c>
    </row>
    <row r="292" spans="2:65" s="1" customFormat="1" ht="24.15" customHeight="1">
      <c r="B292" s="28"/>
      <c r="C292" s="146" t="s">
        <v>875</v>
      </c>
      <c r="D292" s="146" t="s">
        <v>274</v>
      </c>
      <c r="E292" s="147" t="s">
        <v>1531</v>
      </c>
      <c r="F292" s="148" t="s">
        <v>1532</v>
      </c>
      <c r="G292" s="149" t="s">
        <v>338</v>
      </c>
      <c r="H292" s="150">
        <v>2</v>
      </c>
      <c r="I292" s="151"/>
      <c r="J292" s="152">
        <f>ROUND(I292*H292,2)</f>
        <v>0</v>
      </c>
      <c r="K292" s="153"/>
      <c r="L292" s="28"/>
      <c r="M292" s="154" t="s">
        <v>1</v>
      </c>
      <c r="N292" s="115" t="s">
        <v>38</v>
      </c>
      <c r="P292" s="155">
        <f>O292*H292</f>
        <v>0</v>
      </c>
      <c r="Q292" s="155">
        <v>0</v>
      </c>
      <c r="R292" s="155">
        <f>Q292*H292</f>
        <v>0</v>
      </c>
      <c r="S292" s="155">
        <v>0</v>
      </c>
      <c r="T292" s="156">
        <f>S292*H292</f>
        <v>0</v>
      </c>
      <c r="AR292" s="157" t="s">
        <v>348</v>
      </c>
      <c r="AT292" s="157" t="s">
        <v>274</v>
      </c>
      <c r="AU292" s="157" t="s">
        <v>272</v>
      </c>
      <c r="AY292" s="13" t="s">
        <v>271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3" t="s">
        <v>80</v>
      </c>
      <c r="BK292" s="158">
        <f>ROUND(I292*H292,2)</f>
        <v>0</v>
      </c>
      <c r="BL292" s="13" t="s">
        <v>348</v>
      </c>
      <c r="BM292" s="157" t="s">
        <v>1533</v>
      </c>
    </row>
    <row r="293" spans="2:65" s="1" customFormat="1" ht="38.4">
      <c r="B293" s="28"/>
      <c r="D293" s="159" t="s">
        <v>280</v>
      </c>
      <c r="F293" s="160" t="s">
        <v>1534</v>
      </c>
      <c r="I293" s="119"/>
      <c r="L293" s="28"/>
      <c r="M293" s="161"/>
      <c r="T293" s="52"/>
      <c r="AT293" s="13" t="s">
        <v>280</v>
      </c>
      <c r="AU293" s="13" t="s">
        <v>272</v>
      </c>
    </row>
    <row r="294" spans="2:65" s="1" customFormat="1" ht="24.15" customHeight="1">
      <c r="B294" s="28"/>
      <c r="C294" s="162" t="s">
        <v>879</v>
      </c>
      <c r="D294" s="162" t="s">
        <v>335</v>
      </c>
      <c r="E294" s="163" t="s">
        <v>1702</v>
      </c>
      <c r="F294" s="164" t="s">
        <v>1703</v>
      </c>
      <c r="G294" s="165" t="s">
        <v>338</v>
      </c>
      <c r="H294" s="166">
        <v>2</v>
      </c>
      <c r="I294" s="167"/>
      <c r="J294" s="168">
        <f>ROUND(I294*H294,2)</f>
        <v>0</v>
      </c>
      <c r="K294" s="169"/>
      <c r="L294" s="170"/>
      <c r="M294" s="171" t="s">
        <v>1</v>
      </c>
      <c r="N294" s="172" t="s">
        <v>38</v>
      </c>
      <c r="P294" s="155">
        <f>O294*H294</f>
        <v>0</v>
      </c>
      <c r="Q294" s="155">
        <v>6.0000000000000002E-5</v>
      </c>
      <c r="R294" s="155">
        <f>Q294*H294</f>
        <v>1.2E-4</v>
      </c>
      <c r="S294" s="155">
        <v>0</v>
      </c>
      <c r="T294" s="156">
        <f>S294*H294</f>
        <v>0</v>
      </c>
      <c r="AR294" s="157" t="s">
        <v>373</v>
      </c>
      <c r="AT294" s="157" t="s">
        <v>335</v>
      </c>
      <c r="AU294" s="157" t="s">
        <v>272</v>
      </c>
      <c r="AY294" s="13" t="s">
        <v>271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3" t="s">
        <v>80</v>
      </c>
      <c r="BK294" s="158">
        <f>ROUND(I294*H294,2)</f>
        <v>0</v>
      </c>
      <c r="BL294" s="13" t="s">
        <v>348</v>
      </c>
      <c r="BM294" s="157" t="s">
        <v>1704</v>
      </c>
    </row>
    <row r="295" spans="2:65" s="1" customFormat="1" ht="19.2">
      <c r="B295" s="28"/>
      <c r="D295" s="159" t="s">
        <v>280</v>
      </c>
      <c r="F295" s="160" t="s">
        <v>1703</v>
      </c>
      <c r="I295" s="119"/>
      <c r="L295" s="28"/>
      <c r="M295" s="161"/>
      <c r="T295" s="52"/>
      <c r="AT295" s="13" t="s">
        <v>280</v>
      </c>
      <c r="AU295" s="13" t="s">
        <v>272</v>
      </c>
    </row>
    <row r="296" spans="2:65" s="1" customFormat="1" ht="33" customHeight="1">
      <c r="B296" s="28"/>
      <c r="C296" s="146" t="s">
        <v>883</v>
      </c>
      <c r="D296" s="146" t="s">
        <v>274</v>
      </c>
      <c r="E296" s="147" t="s">
        <v>876</v>
      </c>
      <c r="F296" s="148" t="s">
        <v>877</v>
      </c>
      <c r="G296" s="149" t="s">
        <v>412</v>
      </c>
      <c r="H296" s="150">
        <v>4</v>
      </c>
      <c r="I296" s="151"/>
      <c r="J296" s="152">
        <f>ROUND(I296*H296,2)</f>
        <v>0</v>
      </c>
      <c r="K296" s="153"/>
      <c r="L296" s="28"/>
      <c r="M296" s="154" t="s">
        <v>1</v>
      </c>
      <c r="N296" s="115" t="s">
        <v>38</v>
      </c>
      <c r="P296" s="155">
        <f>O296*H296</f>
        <v>0</v>
      </c>
      <c r="Q296" s="155">
        <v>0</v>
      </c>
      <c r="R296" s="155">
        <f>Q296*H296</f>
        <v>0</v>
      </c>
      <c r="S296" s="155">
        <v>0</v>
      </c>
      <c r="T296" s="156">
        <f>S296*H296</f>
        <v>0</v>
      </c>
      <c r="AR296" s="157" t="s">
        <v>348</v>
      </c>
      <c r="AT296" s="157" t="s">
        <v>274</v>
      </c>
      <c r="AU296" s="157" t="s">
        <v>272</v>
      </c>
      <c r="AY296" s="13" t="s">
        <v>271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3" t="s">
        <v>80</v>
      </c>
      <c r="BK296" s="158">
        <f>ROUND(I296*H296,2)</f>
        <v>0</v>
      </c>
      <c r="BL296" s="13" t="s">
        <v>348</v>
      </c>
      <c r="BM296" s="157" t="s">
        <v>878</v>
      </c>
    </row>
    <row r="297" spans="2:65" s="1" customFormat="1" ht="19.2">
      <c r="B297" s="28"/>
      <c r="D297" s="159" t="s">
        <v>280</v>
      </c>
      <c r="F297" s="160" t="s">
        <v>877</v>
      </c>
      <c r="I297" s="119"/>
      <c r="L297" s="28"/>
      <c r="M297" s="161"/>
      <c r="T297" s="52"/>
      <c r="AT297" s="13" t="s">
        <v>280</v>
      </c>
      <c r="AU297" s="13" t="s">
        <v>272</v>
      </c>
    </row>
    <row r="298" spans="2:65" s="1" customFormat="1" ht="24.15" customHeight="1">
      <c r="B298" s="28"/>
      <c r="C298" s="162" t="s">
        <v>887</v>
      </c>
      <c r="D298" s="162" t="s">
        <v>335</v>
      </c>
      <c r="E298" s="163" t="s">
        <v>880</v>
      </c>
      <c r="F298" s="164" t="s">
        <v>881</v>
      </c>
      <c r="G298" s="165" t="s">
        <v>412</v>
      </c>
      <c r="H298" s="166">
        <v>4</v>
      </c>
      <c r="I298" s="167"/>
      <c r="J298" s="168">
        <f>ROUND(I298*H298,2)</f>
        <v>0</v>
      </c>
      <c r="K298" s="169"/>
      <c r="L298" s="170"/>
      <c r="M298" s="171" t="s">
        <v>1</v>
      </c>
      <c r="N298" s="172" t="s">
        <v>38</v>
      </c>
      <c r="P298" s="155">
        <f>O298*H298</f>
        <v>0</v>
      </c>
      <c r="Q298" s="155">
        <v>1.0000000000000001E-5</v>
      </c>
      <c r="R298" s="155">
        <f>Q298*H298</f>
        <v>4.0000000000000003E-5</v>
      </c>
      <c r="S298" s="155">
        <v>0</v>
      </c>
      <c r="T298" s="156">
        <f>S298*H298</f>
        <v>0</v>
      </c>
      <c r="AR298" s="157" t="s">
        <v>373</v>
      </c>
      <c r="AT298" s="157" t="s">
        <v>335</v>
      </c>
      <c r="AU298" s="157" t="s">
        <v>272</v>
      </c>
      <c r="AY298" s="13" t="s">
        <v>271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3" t="s">
        <v>80</v>
      </c>
      <c r="BK298" s="158">
        <f>ROUND(I298*H298,2)</f>
        <v>0</v>
      </c>
      <c r="BL298" s="13" t="s">
        <v>348</v>
      </c>
      <c r="BM298" s="157" t="s">
        <v>882</v>
      </c>
    </row>
    <row r="299" spans="2:65" s="1" customFormat="1" ht="19.2">
      <c r="B299" s="28"/>
      <c r="D299" s="159" t="s">
        <v>280</v>
      </c>
      <c r="F299" s="160" t="s">
        <v>881</v>
      </c>
      <c r="I299" s="119"/>
      <c r="L299" s="28"/>
      <c r="M299" s="161"/>
      <c r="T299" s="52"/>
      <c r="AT299" s="13" t="s">
        <v>280</v>
      </c>
      <c r="AU299" s="13" t="s">
        <v>272</v>
      </c>
    </row>
    <row r="300" spans="2:65" s="1" customFormat="1" ht="24.15" customHeight="1">
      <c r="B300" s="28"/>
      <c r="C300" s="162" t="s">
        <v>891</v>
      </c>
      <c r="D300" s="162" t="s">
        <v>335</v>
      </c>
      <c r="E300" s="163" t="s">
        <v>884</v>
      </c>
      <c r="F300" s="164" t="s">
        <v>885</v>
      </c>
      <c r="G300" s="165" t="s">
        <v>338</v>
      </c>
      <c r="H300" s="166">
        <v>1</v>
      </c>
      <c r="I300" s="167"/>
      <c r="J300" s="168">
        <f>ROUND(I300*H300,2)</f>
        <v>0</v>
      </c>
      <c r="K300" s="169"/>
      <c r="L300" s="170"/>
      <c r="M300" s="171" t="s">
        <v>1</v>
      </c>
      <c r="N300" s="172" t="s">
        <v>38</v>
      </c>
      <c r="P300" s="155">
        <f>O300*H300</f>
        <v>0</v>
      </c>
      <c r="Q300" s="155">
        <v>1.0000000000000001E-5</v>
      </c>
      <c r="R300" s="155">
        <f>Q300*H300</f>
        <v>1.0000000000000001E-5</v>
      </c>
      <c r="S300" s="155">
        <v>0</v>
      </c>
      <c r="T300" s="156">
        <f>S300*H300</f>
        <v>0</v>
      </c>
      <c r="AR300" s="157" t="s">
        <v>373</v>
      </c>
      <c r="AT300" s="157" t="s">
        <v>335</v>
      </c>
      <c r="AU300" s="157" t="s">
        <v>272</v>
      </c>
      <c r="AY300" s="13" t="s">
        <v>271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3" t="s">
        <v>80</v>
      </c>
      <c r="BK300" s="158">
        <f>ROUND(I300*H300,2)</f>
        <v>0</v>
      </c>
      <c r="BL300" s="13" t="s">
        <v>348</v>
      </c>
      <c r="BM300" s="157" t="s">
        <v>886</v>
      </c>
    </row>
    <row r="301" spans="2:65" s="1" customFormat="1" ht="19.2">
      <c r="B301" s="28"/>
      <c r="D301" s="159" t="s">
        <v>280</v>
      </c>
      <c r="F301" s="160" t="s">
        <v>885</v>
      </c>
      <c r="I301" s="119"/>
      <c r="L301" s="28"/>
      <c r="M301" s="161"/>
      <c r="T301" s="52"/>
      <c r="AT301" s="13" t="s">
        <v>280</v>
      </c>
      <c r="AU301" s="13" t="s">
        <v>272</v>
      </c>
    </row>
    <row r="302" spans="2:65" s="1" customFormat="1" ht="24.15" customHeight="1">
      <c r="B302" s="28"/>
      <c r="C302" s="162" t="s">
        <v>895</v>
      </c>
      <c r="D302" s="162" t="s">
        <v>335</v>
      </c>
      <c r="E302" s="163" t="s">
        <v>888</v>
      </c>
      <c r="F302" s="164" t="s">
        <v>889</v>
      </c>
      <c r="G302" s="165" t="s">
        <v>338</v>
      </c>
      <c r="H302" s="166">
        <v>1</v>
      </c>
      <c r="I302" s="167"/>
      <c r="J302" s="168">
        <f>ROUND(I302*H302,2)</f>
        <v>0</v>
      </c>
      <c r="K302" s="169"/>
      <c r="L302" s="170"/>
      <c r="M302" s="171" t="s">
        <v>1</v>
      </c>
      <c r="N302" s="172" t="s">
        <v>38</v>
      </c>
      <c r="P302" s="155">
        <f>O302*H302</f>
        <v>0</v>
      </c>
      <c r="Q302" s="155">
        <v>1.0000000000000001E-5</v>
      </c>
      <c r="R302" s="155">
        <f>Q302*H302</f>
        <v>1.0000000000000001E-5</v>
      </c>
      <c r="S302" s="155">
        <v>0</v>
      </c>
      <c r="T302" s="156">
        <f>S302*H302</f>
        <v>0</v>
      </c>
      <c r="AR302" s="157" t="s">
        <v>373</v>
      </c>
      <c r="AT302" s="157" t="s">
        <v>335</v>
      </c>
      <c r="AU302" s="157" t="s">
        <v>272</v>
      </c>
      <c r="AY302" s="13" t="s">
        <v>271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3" t="s">
        <v>80</v>
      </c>
      <c r="BK302" s="158">
        <f>ROUND(I302*H302,2)</f>
        <v>0</v>
      </c>
      <c r="BL302" s="13" t="s">
        <v>348</v>
      </c>
      <c r="BM302" s="157" t="s">
        <v>890</v>
      </c>
    </row>
    <row r="303" spans="2:65" s="1" customFormat="1" ht="19.2">
      <c r="B303" s="28"/>
      <c r="D303" s="159" t="s">
        <v>280</v>
      </c>
      <c r="F303" s="160" t="s">
        <v>889</v>
      </c>
      <c r="I303" s="119"/>
      <c r="L303" s="28"/>
      <c r="M303" s="161"/>
      <c r="T303" s="52"/>
      <c r="AT303" s="13" t="s">
        <v>280</v>
      </c>
      <c r="AU303" s="13" t="s">
        <v>272</v>
      </c>
    </row>
    <row r="304" spans="2:65" s="1" customFormat="1" ht="24.15" customHeight="1">
      <c r="B304" s="28"/>
      <c r="C304" s="162" t="s">
        <v>899</v>
      </c>
      <c r="D304" s="162" t="s">
        <v>335</v>
      </c>
      <c r="E304" s="163" t="s">
        <v>892</v>
      </c>
      <c r="F304" s="164" t="s">
        <v>893</v>
      </c>
      <c r="G304" s="165" t="s">
        <v>338</v>
      </c>
      <c r="H304" s="166">
        <v>2</v>
      </c>
      <c r="I304" s="167"/>
      <c r="J304" s="168">
        <f>ROUND(I304*H304,2)</f>
        <v>0</v>
      </c>
      <c r="K304" s="169"/>
      <c r="L304" s="170"/>
      <c r="M304" s="171" t="s">
        <v>1</v>
      </c>
      <c r="N304" s="172" t="s">
        <v>38</v>
      </c>
      <c r="P304" s="155">
        <f>O304*H304</f>
        <v>0</v>
      </c>
      <c r="Q304" s="155">
        <v>1.0000000000000001E-5</v>
      </c>
      <c r="R304" s="155">
        <f>Q304*H304</f>
        <v>2.0000000000000002E-5</v>
      </c>
      <c r="S304" s="155">
        <v>0</v>
      </c>
      <c r="T304" s="156">
        <f>S304*H304</f>
        <v>0</v>
      </c>
      <c r="AR304" s="157" t="s">
        <v>373</v>
      </c>
      <c r="AT304" s="157" t="s">
        <v>335</v>
      </c>
      <c r="AU304" s="157" t="s">
        <v>272</v>
      </c>
      <c r="AY304" s="13" t="s">
        <v>271</v>
      </c>
      <c r="BE304" s="158">
        <f>IF(N304="základní",J304,0)</f>
        <v>0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3" t="s">
        <v>80</v>
      </c>
      <c r="BK304" s="158">
        <f>ROUND(I304*H304,2)</f>
        <v>0</v>
      </c>
      <c r="BL304" s="13" t="s">
        <v>348</v>
      </c>
      <c r="BM304" s="157" t="s">
        <v>894</v>
      </c>
    </row>
    <row r="305" spans="2:65" s="1" customFormat="1" ht="19.2">
      <c r="B305" s="28"/>
      <c r="D305" s="159" t="s">
        <v>280</v>
      </c>
      <c r="F305" s="160" t="s">
        <v>893</v>
      </c>
      <c r="I305" s="119"/>
      <c r="L305" s="28"/>
      <c r="M305" s="161"/>
      <c r="T305" s="52"/>
      <c r="AT305" s="13" t="s">
        <v>280</v>
      </c>
      <c r="AU305" s="13" t="s">
        <v>272</v>
      </c>
    </row>
    <row r="306" spans="2:65" s="1" customFormat="1" ht="24.15" customHeight="1">
      <c r="B306" s="28"/>
      <c r="C306" s="162" t="s">
        <v>904</v>
      </c>
      <c r="D306" s="162" t="s">
        <v>335</v>
      </c>
      <c r="E306" s="163" t="s">
        <v>896</v>
      </c>
      <c r="F306" s="164" t="s">
        <v>897</v>
      </c>
      <c r="G306" s="165" t="s">
        <v>338</v>
      </c>
      <c r="H306" s="166">
        <v>4</v>
      </c>
      <c r="I306" s="167"/>
      <c r="J306" s="168">
        <f>ROUND(I306*H306,2)</f>
        <v>0</v>
      </c>
      <c r="K306" s="169"/>
      <c r="L306" s="170"/>
      <c r="M306" s="171" t="s">
        <v>1</v>
      </c>
      <c r="N306" s="172" t="s">
        <v>38</v>
      </c>
      <c r="P306" s="155">
        <f>O306*H306</f>
        <v>0</v>
      </c>
      <c r="Q306" s="155">
        <v>1.0000000000000001E-5</v>
      </c>
      <c r="R306" s="155">
        <f>Q306*H306</f>
        <v>4.0000000000000003E-5</v>
      </c>
      <c r="S306" s="155">
        <v>0</v>
      </c>
      <c r="T306" s="156">
        <f>S306*H306</f>
        <v>0</v>
      </c>
      <c r="AR306" s="157" t="s">
        <v>373</v>
      </c>
      <c r="AT306" s="157" t="s">
        <v>335</v>
      </c>
      <c r="AU306" s="157" t="s">
        <v>272</v>
      </c>
      <c r="AY306" s="13" t="s">
        <v>271</v>
      </c>
      <c r="BE306" s="158">
        <f>IF(N306="základní",J306,0)</f>
        <v>0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3" t="s">
        <v>80</v>
      </c>
      <c r="BK306" s="158">
        <f>ROUND(I306*H306,2)</f>
        <v>0</v>
      </c>
      <c r="BL306" s="13" t="s">
        <v>348</v>
      </c>
      <c r="BM306" s="157" t="s">
        <v>898</v>
      </c>
    </row>
    <row r="307" spans="2:65" s="1" customFormat="1" ht="19.2">
      <c r="B307" s="28"/>
      <c r="D307" s="159" t="s">
        <v>280</v>
      </c>
      <c r="F307" s="160" t="s">
        <v>897</v>
      </c>
      <c r="I307" s="119"/>
      <c r="L307" s="28"/>
      <c r="M307" s="161"/>
      <c r="T307" s="52"/>
      <c r="AT307" s="13" t="s">
        <v>280</v>
      </c>
      <c r="AU307" s="13" t="s">
        <v>272</v>
      </c>
    </row>
    <row r="308" spans="2:65" s="1" customFormat="1" ht="33" customHeight="1">
      <c r="B308" s="28"/>
      <c r="C308" s="146" t="s">
        <v>909</v>
      </c>
      <c r="D308" s="146" t="s">
        <v>274</v>
      </c>
      <c r="E308" s="147" t="s">
        <v>900</v>
      </c>
      <c r="F308" s="148" t="s">
        <v>901</v>
      </c>
      <c r="G308" s="149" t="s">
        <v>692</v>
      </c>
      <c r="H308" s="150">
        <v>1</v>
      </c>
      <c r="I308" s="151"/>
      <c r="J308" s="152">
        <f>ROUND(I308*H308,2)</f>
        <v>0</v>
      </c>
      <c r="K308" s="153"/>
      <c r="L308" s="28"/>
      <c r="M308" s="154" t="s">
        <v>1</v>
      </c>
      <c r="N308" s="115" t="s">
        <v>38</v>
      </c>
      <c r="P308" s="155">
        <f>O308*H308</f>
        <v>0</v>
      </c>
      <c r="Q308" s="155">
        <v>0</v>
      </c>
      <c r="R308" s="155">
        <f>Q308*H308</f>
        <v>0</v>
      </c>
      <c r="S308" s="155">
        <v>0</v>
      </c>
      <c r="T308" s="156">
        <f>S308*H308</f>
        <v>0</v>
      </c>
      <c r="AR308" s="157" t="s">
        <v>348</v>
      </c>
      <c r="AT308" s="157" t="s">
        <v>274</v>
      </c>
      <c r="AU308" s="157" t="s">
        <v>272</v>
      </c>
      <c r="AY308" s="13" t="s">
        <v>271</v>
      </c>
      <c r="BE308" s="158">
        <f>IF(N308="základní",J308,0)</f>
        <v>0</v>
      </c>
      <c r="BF308" s="158">
        <f>IF(N308="snížená",J308,0)</f>
        <v>0</v>
      </c>
      <c r="BG308" s="158">
        <f>IF(N308="zákl. přenesená",J308,0)</f>
        <v>0</v>
      </c>
      <c r="BH308" s="158">
        <f>IF(N308="sníž. přenesená",J308,0)</f>
        <v>0</v>
      </c>
      <c r="BI308" s="158">
        <f>IF(N308="nulová",J308,0)</f>
        <v>0</v>
      </c>
      <c r="BJ308" s="13" t="s">
        <v>80</v>
      </c>
      <c r="BK308" s="158">
        <f>ROUND(I308*H308,2)</f>
        <v>0</v>
      </c>
      <c r="BL308" s="13" t="s">
        <v>348</v>
      </c>
      <c r="BM308" s="157" t="s">
        <v>902</v>
      </c>
    </row>
    <row r="309" spans="2:65" s="1" customFormat="1" ht="38.4">
      <c r="B309" s="28"/>
      <c r="D309" s="159" t="s">
        <v>280</v>
      </c>
      <c r="F309" s="160" t="s">
        <v>903</v>
      </c>
      <c r="I309" s="119"/>
      <c r="L309" s="28"/>
      <c r="M309" s="161"/>
      <c r="T309" s="52"/>
      <c r="AT309" s="13" t="s">
        <v>280</v>
      </c>
      <c r="AU309" s="13" t="s">
        <v>272</v>
      </c>
    </row>
    <row r="310" spans="2:65" s="1" customFormat="1" ht="33" customHeight="1">
      <c r="B310" s="28"/>
      <c r="C310" s="146" t="s">
        <v>913</v>
      </c>
      <c r="D310" s="146" t="s">
        <v>274</v>
      </c>
      <c r="E310" s="147" t="s">
        <v>905</v>
      </c>
      <c r="F310" s="148" t="s">
        <v>906</v>
      </c>
      <c r="G310" s="149" t="s">
        <v>412</v>
      </c>
      <c r="H310" s="150">
        <v>540</v>
      </c>
      <c r="I310" s="151"/>
      <c r="J310" s="152">
        <f>ROUND(I310*H310,2)</f>
        <v>0</v>
      </c>
      <c r="K310" s="153"/>
      <c r="L310" s="28"/>
      <c r="M310" s="154" t="s">
        <v>1</v>
      </c>
      <c r="N310" s="115" t="s">
        <v>38</v>
      </c>
      <c r="P310" s="155">
        <f>O310*H310</f>
        <v>0</v>
      </c>
      <c r="Q310" s="155">
        <v>0</v>
      </c>
      <c r="R310" s="155">
        <f>Q310*H310</f>
        <v>0</v>
      </c>
      <c r="S310" s="155">
        <v>0</v>
      </c>
      <c r="T310" s="156">
        <f>S310*H310</f>
        <v>0</v>
      </c>
      <c r="AR310" s="157" t="s">
        <v>348</v>
      </c>
      <c r="AT310" s="157" t="s">
        <v>274</v>
      </c>
      <c r="AU310" s="157" t="s">
        <v>272</v>
      </c>
      <c r="AY310" s="13" t="s">
        <v>271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3" t="s">
        <v>80</v>
      </c>
      <c r="BK310" s="158">
        <f>ROUND(I310*H310,2)</f>
        <v>0</v>
      </c>
      <c r="BL310" s="13" t="s">
        <v>348</v>
      </c>
      <c r="BM310" s="157" t="s">
        <v>907</v>
      </c>
    </row>
    <row r="311" spans="2:65" s="1" customFormat="1" ht="48">
      <c r="B311" s="28"/>
      <c r="D311" s="159" t="s">
        <v>280</v>
      </c>
      <c r="F311" s="160" t="s">
        <v>908</v>
      </c>
      <c r="I311" s="119"/>
      <c r="L311" s="28"/>
      <c r="M311" s="161"/>
      <c r="T311" s="52"/>
      <c r="AT311" s="13" t="s">
        <v>280</v>
      </c>
      <c r="AU311" s="13" t="s">
        <v>272</v>
      </c>
    </row>
    <row r="312" spans="2:65" s="1" customFormat="1" ht="24.15" customHeight="1">
      <c r="B312" s="28"/>
      <c r="C312" s="162" t="s">
        <v>918</v>
      </c>
      <c r="D312" s="162" t="s">
        <v>335</v>
      </c>
      <c r="E312" s="163" t="s">
        <v>910</v>
      </c>
      <c r="F312" s="164" t="s">
        <v>911</v>
      </c>
      <c r="G312" s="165" t="s">
        <v>412</v>
      </c>
      <c r="H312" s="166">
        <v>540</v>
      </c>
      <c r="I312" s="167"/>
      <c r="J312" s="168">
        <f>ROUND(I312*H312,2)</f>
        <v>0</v>
      </c>
      <c r="K312" s="169"/>
      <c r="L312" s="170"/>
      <c r="M312" s="171" t="s">
        <v>1</v>
      </c>
      <c r="N312" s="172" t="s">
        <v>38</v>
      </c>
      <c r="P312" s="155">
        <f>O312*H312</f>
        <v>0</v>
      </c>
      <c r="Q312" s="155">
        <v>1.7000000000000001E-4</v>
      </c>
      <c r="R312" s="155">
        <f>Q312*H312</f>
        <v>9.1800000000000007E-2</v>
      </c>
      <c r="S312" s="155">
        <v>0</v>
      </c>
      <c r="T312" s="156">
        <f>S312*H312</f>
        <v>0</v>
      </c>
      <c r="AR312" s="157" t="s">
        <v>373</v>
      </c>
      <c r="AT312" s="157" t="s">
        <v>335</v>
      </c>
      <c r="AU312" s="157" t="s">
        <v>272</v>
      </c>
      <c r="AY312" s="13" t="s">
        <v>271</v>
      </c>
      <c r="BE312" s="158">
        <f>IF(N312="základní",J312,0)</f>
        <v>0</v>
      </c>
      <c r="BF312" s="158">
        <f>IF(N312="snížená",J312,0)</f>
        <v>0</v>
      </c>
      <c r="BG312" s="158">
        <f>IF(N312="zákl. přenesená",J312,0)</f>
        <v>0</v>
      </c>
      <c r="BH312" s="158">
        <f>IF(N312="sníž. přenesená",J312,0)</f>
        <v>0</v>
      </c>
      <c r="BI312" s="158">
        <f>IF(N312="nulová",J312,0)</f>
        <v>0</v>
      </c>
      <c r="BJ312" s="13" t="s">
        <v>80</v>
      </c>
      <c r="BK312" s="158">
        <f>ROUND(I312*H312,2)</f>
        <v>0</v>
      </c>
      <c r="BL312" s="13" t="s">
        <v>348</v>
      </c>
      <c r="BM312" s="157" t="s">
        <v>912</v>
      </c>
    </row>
    <row r="313" spans="2:65" s="1" customFormat="1" ht="19.2">
      <c r="B313" s="28"/>
      <c r="D313" s="159" t="s">
        <v>280</v>
      </c>
      <c r="F313" s="160" t="s">
        <v>911</v>
      </c>
      <c r="I313" s="119"/>
      <c r="L313" s="28"/>
      <c r="M313" s="161"/>
      <c r="T313" s="52"/>
      <c r="AT313" s="13" t="s">
        <v>280</v>
      </c>
      <c r="AU313" s="13" t="s">
        <v>272</v>
      </c>
    </row>
    <row r="314" spans="2:65" s="1" customFormat="1" ht="33" customHeight="1">
      <c r="B314" s="28"/>
      <c r="C314" s="146" t="s">
        <v>922</v>
      </c>
      <c r="D314" s="146" t="s">
        <v>274</v>
      </c>
      <c r="E314" s="147" t="s">
        <v>914</v>
      </c>
      <c r="F314" s="148" t="s">
        <v>915</v>
      </c>
      <c r="G314" s="149" t="s">
        <v>412</v>
      </c>
      <c r="H314" s="150">
        <v>100</v>
      </c>
      <c r="I314" s="151"/>
      <c r="J314" s="152">
        <f>ROUND(I314*H314,2)</f>
        <v>0</v>
      </c>
      <c r="K314" s="153"/>
      <c r="L314" s="28"/>
      <c r="M314" s="154" t="s">
        <v>1</v>
      </c>
      <c r="N314" s="115" t="s">
        <v>38</v>
      </c>
      <c r="P314" s="155">
        <f>O314*H314</f>
        <v>0</v>
      </c>
      <c r="Q314" s="155">
        <v>0</v>
      </c>
      <c r="R314" s="155">
        <f>Q314*H314</f>
        <v>0</v>
      </c>
      <c r="S314" s="155">
        <v>0</v>
      </c>
      <c r="T314" s="156">
        <f>S314*H314</f>
        <v>0</v>
      </c>
      <c r="AR314" s="157" t="s">
        <v>348</v>
      </c>
      <c r="AT314" s="157" t="s">
        <v>274</v>
      </c>
      <c r="AU314" s="157" t="s">
        <v>272</v>
      </c>
      <c r="AY314" s="13" t="s">
        <v>271</v>
      </c>
      <c r="BE314" s="158">
        <f>IF(N314="základní",J314,0)</f>
        <v>0</v>
      </c>
      <c r="BF314" s="158">
        <f>IF(N314="snížená",J314,0)</f>
        <v>0</v>
      </c>
      <c r="BG314" s="158">
        <f>IF(N314="zákl. přenesená",J314,0)</f>
        <v>0</v>
      </c>
      <c r="BH314" s="158">
        <f>IF(N314="sníž. přenesená",J314,0)</f>
        <v>0</v>
      </c>
      <c r="BI314" s="158">
        <f>IF(N314="nulová",J314,0)</f>
        <v>0</v>
      </c>
      <c r="BJ314" s="13" t="s">
        <v>80</v>
      </c>
      <c r="BK314" s="158">
        <f>ROUND(I314*H314,2)</f>
        <v>0</v>
      </c>
      <c r="BL314" s="13" t="s">
        <v>348</v>
      </c>
      <c r="BM314" s="157" t="s">
        <v>916</v>
      </c>
    </row>
    <row r="315" spans="2:65" s="1" customFormat="1" ht="28.8">
      <c r="B315" s="28"/>
      <c r="D315" s="159" t="s">
        <v>280</v>
      </c>
      <c r="F315" s="160" t="s">
        <v>917</v>
      </c>
      <c r="I315" s="119"/>
      <c r="L315" s="28"/>
      <c r="M315" s="161"/>
      <c r="T315" s="52"/>
      <c r="AT315" s="13" t="s">
        <v>280</v>
      </c>
      <c r="AU315" s="13" t="s">
        <v>272</v>
      </c>
    </row>
    <row r="316" spans="2:65" s="1" customFormat="1" ht="24.15" customHeight="1">
      <c r="B316" s="28"/>
      <c r="C316" s="162" t="s">
        <v>926</v>
      </c>
      <c r="D316" s="162" t="s">
        <v>335</v>
      </c>
      <c r="E316" s="163" t="s">
        <v>919</v>
      </c>
      <c r="F316" s="164" t="s">
        <v>920</v>
      </c>
      <c r="G316" s="165" t="s">
        <v>412</v>
      </c>
      <c r="H316" s="166">
        <v>100</v>
      </c>
      <c r="I316" s="167"/>
      <c r="J316" s="168">
        <f>ROUND(I316*H316,2)</f>
        <v>0</v>
      </c>
      <c r="K316" s="169"/>
      <c r="L316" s="170"/>
      <c r="M316" s="171" t="s">
        <v>1</v>
      </c>
      <c r="N316" s="172" t="s">
        <v>38</v>
      </c>
      <c r="P316" s="155">
        <f>O316*H316</f>
        <v>0</v>
      </c>
      <c r="Q316" s="155">
        <v>6.9999999999999994E-5</v>
      </c>
      <c r="R316" s="155">
        <f>Q316*H316</f>
        <v>6.9999999999999993E-3</v>
      </c>
      <c r="S316" s="155">
        <v>0</v>
      </c>
      <c r="T316" s="156">
        <f>S316*H316</f>
        <v>0</v>
      </c>
      <c r="AR316" s="157" t="s">
        <v>373</v>
      </c>
      <c r="AT316" s="157" t="s">
        <v>335</v>
      </c>
      <c r="AU316" s="157" t="s">
        <v>272</v>
      </c>
      <c r="AY316" s="13" t="s">
        <v>271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3" t="s">
        <v>80</v>
      </c>
      <c r="BK316" s="158">
        <f>ROUND(I316*H316,2)</f>
        <v>0</v>
      </c>
      <c r="BL316" s="13" t="s">
        <v>348</v>
      </c>
      <c r="BM316" s="157" t="s">
        <v>921</v>
      </c>
    </row>
    <row r="317" spans="2:65" s="1" customFormat="1" ht="19.2">
      <c r="B317" s="28"/>
      <c r="D317" s="159" t="s">
        <v>280</v>
      </c>
      <c r="F317" s="160" t="s">
        <v>920</v>
      </c>
      <c r="I317" s="119"/>
      <c r="L317" s="28"/>
      <c r="M317" s="161"/>
      <c r="T317" s="52"/>
      <c r="AT317" s="13" t="s">
        <v>280</v>
      </c>
      <c r="AU317" s="13" t="s">
        <v>272</v>
      </c>
    </row>
    <row r="318" spans="2:65" s="1" customFormat="1" ht="33" customHeight="1">
      <c r="B318" s="28"/>
      <c r="C318" s="146" t="s">
        <v>930</v>
      </c>
      <c r="D318" s="146" t="s">
        <v>274</v>
      </c>
      <c r="E318" s="147" t="s">
        <v>923</v>
      </c>
      <c r="F318" s="148" t="s">
        <v>924</v>
      </c>
      <c r="G318" s="149" t="s">
        <v>412</v>
      </c>
      <c r="H318" s="150">
        <v>69</v>
      </c>
      <c r="I318" s="151"/>
      <c r="J318" s="152">
        <f>ROUND(I318*H318,2)</f>
        <v>0</v>
      </c>
      <c r="K318" s="153"/>
      <c r="L318" s="28"/>
      <c r="M318" s="154" t="s">
        <v>1</v>
      </c>
      <c r="N318" s="115" t="s">
        <v>38</v>
      </c>
      <c r="P318" s="155">
        <f>O318*H318</f>
        <v>0</v>
      </c>
      <c r="Q318" s="155">
        <v>0</v>
      </c>
      <c r="R318" s="155">
        <f>Q318*H318</f>
        <v>0</v>
      </c>
      <c r="S318" s="155">
        <v>0</v>
      </c>
      <c r="T318" s="156">
        <f>S318*H318</f>
        <v>0</v>
      </c>
      <c r="AR318" s="157" t="s">
        <v>348</v>
      </c>
      <c r="AT318" s="157" t="s">
        <v>274</v>
      </c>
      <c r="AU318" s="157" t="s">
        <v>272</v>
      </c>
      <c r="AY318" s="13" t="s">
        <v>271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3" t="s">
        <v>80</v>
      </c>
      <c r="BK318" s="158">
        <f>ROUND(I318*H318,2)</f>
        <v>0</v>
      </c>
      <c r="BL318" s="13" t="s">
        <v>348</v>
      </c>
      <c r="BM318" s="157" t="s">
        <v>925</v>
      </c>
    </row>
    <row r="319" spans="2:65" s="1" customFormat="1" ht="19.2">
      <c r="B319" s="28"/>
      <c r="D319" s="159" t="s">
        <v>280</v>
      </c>
      <c r="F319" s="160" t="s">
        <v>924</v>
      </c>
      <c r="I319" s="119"/>
      <c r="L319" s="28"/>
      <c r="M319" s="161"/>
      <c r="T319" s="52"/>
      <c r="AT319" s="13" t="s">
        <v>280</v>
      </c>
      <c r="AU319" s="13" t="s">
        <v>272</v>
      </c>
    </row>
    <row r="320" spans="2:65" s="1" customFormat="1" ht="24.15" customHeight="1">
      <c r="B320" s="28"/>
      <c r="C320" s="162" t="s">
        <v>934</v>
      </c>
      <c r="D320" s="162" t="s">
        <v>335</v>
      </c>
      <c r="E320" s="163" t="s">
        <v>927</v>
      </c>
      <c r="F320" s="164" t="s">
        <v>928</v>
      </c>
      <c r="G320" s="165" t="s">
        <v>412</v>
      </c>
      <c r="H320" s="166">
        <v>60</v>
      </c>
      <c r="I320" s="167"/>
      <c r="J320" s="168">
        <f>ROUND(I320*H320,2)</f>
        <v>0</v>
      </c>
      <c r="K320" s="169"/>
      <c r="L320" s="170"/>
      <c r="M320" s="171" t="s">
        <v>1</v>
      </c>
      <c r="N320" s="172" t="s">
        <v>38</v>
      </c>
      <c r="P320" s="155">
        <f>O320*H320</f>
        <v>0</v>
      </c>
      <c r="Q320" s="155">
        <v>6.9999999999999994E-5</v>
      </c>
      <c r="R320" s="155">
        <f>Q320*H320</f>
        <v>4.1999999999999997E-3</v>
      </c>
      <c r="S320" s="155">
        <v>0</v>
      </c>
      <c r="T320" s="156">
        <f>S320*H320</f>
        <v>0</v>
      </c>
      <c r="AR320" s="157" t="s">
        <v>373</v>
      </c>
      <c r="AT320" s="157" t="s">
        <v>335</v>
      </c>
      <c r="AU320" s="157" t="s">
        <v>272</v>
      </c>
      <c r="AY320" s="13" t="s">
        <v>271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3" t="s">
        <v>80</v>
      </c>
      <c r="BK320" s="158">
        <f>ROUND(I320*H320,2)</f>
        <v>0</v>
      </c>
      <c r="BL320" s="13" t="s">
        <v>348</v>
      </c>
      <c r="BM320" s="157" t="s">
        <v>929</v>
      </c>
    </row>
    <row r="321" spans="2:65" s="1" customFormat="1" ht="10.199999999999999">
      <c r="B321" s="28"/>
      <c r="D321" s="159" t="s">
        <v>280</v>
      </c>
      <c r="F321" s="160" t="s">
        <v>928</v>
      </c>
      <c r="I321" s="119"/>
      <c r="L321" s="28"/>
      <c r="M321" s="161"/>
      <c r="T321" s="52"/>
      <c r="AT321" s="13" t="s">
        <v>280</v>
      </c>
      <c r="AU321" s="13" t="s">
        <v>272</v>
      </c>
    </row>
    <row r="322" spans="2:65" s="1" customFormat="1" ht="37.799999999999997" customHeight="1">
      <c r="B322" s="28"/>
      <c r="C322" s="162" t="s">
        <v>939</v>
      </c>
      <c r="D322" s="162" t="s">
        <v>335</v>
      </c>
      <c r="E322" s="163" t="s">
        <v>931</v>
      </c>
      <c r="F322" s="164" t="s">
        <v>932</v>
      </c>
      <c r="G322" s="165" t="s">
        <v>412</v>
      </c>
      <c r="H322" s="166">
        <v>9</v>
      </c>
      <c r="I322" s="167"/>
      <c r="J322" s="168">
        <f>ROUND(I322*H322,2)</f>
        <v>0</v>
      </c>
      <c r="K322" s="169"/>
      <c r="L322" s="170"/>
      <c r="M322" s="171" t="s">
        <v>1</v>
      </c>
      <c r="N322" s="172" t="s">
        <v>38</v>
      </c>
      <c r="P322" s="155">
        <f>O322*H322</f>
        <v>0</v>
      </c>
      <c r="Q322" s="155">
        <v>6.9999999999999994E-5</v>
      </c>
      <c r="R322" s="155">
        <f>Q322*H322</f>
        <v>6.2999999999999992E-4</v>
      </c>
      <c r="S322" s="155">
        <v>0</v>
      </c>
      <c r="T322" s="156">
        <f>S322*H322</f>
        <v>0</v>
      </c>
      <c r="AR322" s="157" t="s">
        <v>373</v>
      </c>
      <c r="AT322" s="157" t="s">
        <v>335</v>
      </c>
      <c r="AU322" s="157" t="s">
        <v>272</v>
      </c>
      <c r="AY322" s="13" t="s">
        <v>271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3" t="s">
        <v>80</v>
      </c>
      <c r="BK322" s="158">
        <f>ROUND(I322*H322,2)</f>
        <v>0</v>
      </c>
      <c r="BL322" s="13" t="s">
        <v>348</v>
      </c>
      <c r="BM322" s="157" t="s">
        <v>933</v>
      </c>
    </row>
    <row r="323" spans="2:65" s="1" customFormat="1" ht="28.8">
      <c r="B323" s="28"/>
      <c r="D323" s="159" t="s">
        <v>280</v>
      </c>
      <c r="F323" s="160" t="s">
        <v>932</v>
      </c>
      <c r="I323" s="119"/>
      <c r="L323" s="28"/>
      <c r="M323" s="161"/>
      <c r="T323" s="52"/>
      <c r="AT323" s="13" t="s">
        <v>280</v>
      </c>
      <c r="AU323" s="13" t="s">
        <v>272</v>
      </c>
    </row>
    <row r="324" spans="2:65" s="1" customFormat="1" ht="24.15" customHeight="1">
      <c r="B324" s="28"/>
      <c r="C324" s="146" t="s">
        <v>944</v>
      </c>
      <c r="D324" s="146" t="s">
        <v>274</v>
      </c>
      <c r="E324" s="147" t="s">
        <v>935</v>
      </c>
      <c r="F324" s="148" t="s">
        <v>936</v>
      </c>
      <c r="G324" s="149" t="s">
        <v>338</v>
      </c>
      <c r="H324" s="150">
        <v>1</v>
      </c>
      <c r="I324" s="151"/>
      <c r="J324" s="152">
        <f>ROUND(I324*H324,2)</f>
        <v>0</v>
      </c>
      <c r="K324" s="153"/>
      <c r="L324" s="28"/>
      <c r="M324" s="154" t="s">
        <v>1</v>
      </c>
      <c r="N324" s="115" t="s">
        <v>38</v>
      </c>
      <c r="P324" s="155">
        <f>O324*H324</f>
        <v>0</v>
      </c>
      <c r="Q324" s="155">
        <v>0</v>
      </c>
      <c r="R324" s="155">
        <f>Q324*H324</f>
        <v>0</v>
      </c>
      <c r="S324" s="155">
        <v>5.0000000000000002E-5</v>
      </c>
      <c r="T324" s="156">
        <f>S324*H324</f>
        <v>5.0000000000000002E-5</v>
      </c>
      <c r="AR324" s="157" t="s">
        <v>348</v>
      </c>
      <c r="AT324" s="157" t="s">
        <v>274</v>
      </c>
      <c r="AU324" s="157" t="s">
        <v>272</v>
      </c>
      <c r="AY324" s="13" t="s">
        <v>271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3" t="s">
        <v>80</v>
      </c>
      <c r="BK324" s="158">
        <f>ROUND(I324*H324,2)</f>
        <v>0</v>
      </c>
      <c r="BL324" s="13" t="s">
        <v>348</v>
      </c>
      <c r="BM324" s="157" t="s">
        <v>937</v>
      </c>
    </row>
    <row r="325" spans="2:65" s="1" customFormat="1" ht="76.8">
      <c r="B325" s="28"/>
      <c r="D325" s="159" t="s">
        <v>280</v>
      </c>
      <c r="F325" s="160" t="s">
        <v>938</v>
      </c>
      <c r="I325" s="119"/>
      <c r="L325" s="28"/>
      <c r="M325" s="161"/>
      <c r="T325" s="52"/>
      <c r="AT325" s="13" t="s">
        <v>280</v>
      </c>
      <c r="AU325" s="13" t="s">
        <v>272</v>
      </c>
    </row>
    <row r="326" spans="2:65" s="1" customFormat="1" ht="37.799999999999997" customHeight="1">
      <c r="B326" s="28"/>
      <c r="C326" s="146" t="s">
        <v>948</v>
      </c>
      <c r="D326" s="146" t="s">
        <v>274</v>
      </c>
      <c r="E326" s="147" t="s">
        <v>940</v>
      </c>
      <c r="F326" s="148" t="s">
        <v>941</v>
      </c>
      <c r="G326" s="149" t="s">
        <v>338</v>
      </c>
      <c r="H326" s="150">
        <v>1</v>
      </c>
      <c r="I326" s="151"/>
      <c r="J326" s="152">
        <f>ROUND(I326*H326,2)</f>
        <v>0</v>
      </c>
      <c r="K326" s="153"/>
      <c r="L326" s="28"/>
      <c r="M326" s="154" t="s">
        <v>1</v>
      </c>
      <c r="N326" s="115" t="s">
        <v>38</v>
      </c>
      <c r="P326" s="155">
        <f>O326*H326</f>
        <v>0</v>
      </c>
      <c r="Q326" s="155">
        <v>0</v>
      </c>
      <c r="R326" s="155">
        <f>Q326*H326</f>
        <v>0</v>
      </c>
      <c r="S326" s="155">
        <v>5.0000000000000002E-5</v>
      </c>
      <c r="T326" s="156">
        <f>S326*H326</f>
        <v>5.0000000000000002E-5</v>
      </c>
      <c r="AR326" s="157" t="s">
        <v>348</v>
      </c>
      <c r="AT326" s="157" t="s">
        <v>274</v>
      </c>
      <c r="AU326" s="157" t="s">
        <v>272</v>
      </c>
      <c r="AY326" s="13" t="s">
        <v>271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3" t="s">
        <v>80</v>
      </c>
      <c r="BK326" s="158">
        <f>ROUND(I326*H326,2)</f>
        <v>0</v>
      </c>
      <c r="BL326" s="13" t="s">
        <v>348</v>
      </c>
      <c r="BM326" s="157" t="s">
        <v>942</v>
      </c>
    </row>
    <row r="327" spans="2:65" s="1" customFormat="1" ht="86.4">
      <c r="B327" s="28"/>
      <c r="D327" s="159" t="s">
        <v>280</v>
      </c>
      <c r="F327" s="160" t="s">
        <v>943</v>
      </c>
      <c r="I327" s="119"/>
      <c r="L327" s="28"/>
      <c r="M327" s="161"/>
      <c r="T327" s="52"/>
      <c r="AT327" s="13" t="s">
        <v>280</v>
      </c>
      <c r="AU327" s="13" t="s">
        <v>272</v>
      </c>
    </row>
    <row r="328" spans="2:65" s="1" customFormat="1" ht="21.75" customHeight="1">
      <c r="B328" s="28"/>
      <c r="C328" s="146" t="s">
        <v>952</v>
      </c>
      <c r="D328" s="146" t="s">
        <v>274</v>
      </c>
      <c r="E328" s="147" t="s">
        <v>945</v>
      </c>
      <c r="F328" s="148" t="s">
        <v>946</v>
      </c>
      <c r="G328" s="149" t="s">
        <v>338</v>
      </c>
      <c r="H328" s="150">
        <v>1</v>
      </c>
      <c r="I328" s="151"/>
      <c r="J328" s="152">
        <f>ROUND(I328*H328,2)</f>
        <v>0</v>
      </c>
      <c r="K328" s="153"/>
      <c r="L328" s="28"/>
      <c r="M328" s="154" t="s">
        <v>1</v>
      </c>
      <c r="N328" s="115" t="s">
        <v>38</v>
      </c>
      <c r="P328" s="155">
        <f>O328*H328</f>
        <v>0</v>
      </c>
      <c r="Q328" s="155">
        <v>0</v>
      </c>
      <c r="R328" s="155">
        <f>Q328*H328</f>
        <v>0</v>
      </c>
      <c r="S328" s="155">
        <v>5.0000000000000002E-5</v>
      </c>
      <c r="T328" s="156">
        <f>S328*H328</f>
        <v>5.0000000000000002E-5</v>
      </c>
      <c r="AR328" s="157" t="s">
        <v>348</v>
      </c>
      <c r="AT328" s="157" t="s">
        <v>274</v>
      </c>
      <c r="AU328" s="157" t="s">
        <v>272</v>
      </c>
      <c r="AY328" s="13" t="s">
        <v>271</v>
      </c>
      <c r="BE328" s="158">
        <f>IF(N328="základní",J328,0)</f>
        <v>0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3" t="s">
        <v>80</v>
      </c>
      <c r="BK328" s="158">
        <f>ROUND(I328*H328,2)</f>
        <v>0</v>
      </c>
      <c r="BL328" s="13" t="s">
        <v>348</v>
      </c>
      <c r="BM328" s="157" t="s">
        <v>947</v>
      </c>
    </row>
    <row r="329" spans="2:65" s="1" customFormat="1" ht="10.199999999999999">
      <c r="B329" s="28"/>
      <c r="D329" s="159" t="s">
        <v>280</v>
      </c>
      <c r="F329" s="160" t="s">
        <v>946</v>
      </c>
      <c r="I329" s="119"/>
      <c r="L329" s="28"/>
      <c r="M329" s="161"/>
      <c r="T329" s="52"/>
      <c r="AT329" s="13" t="s">
        <v>280</v>
      </c>
      <c r="AU329" s="13" t="s">
        <v>272</v>
      </c>
    </row>
    <row r="330" spans="2:65" s="1" customFormat="1" ht="16.5" customHeight="1">
      <c r="B330" s="28"/>
      <c r="C330" s="162" t="s">
        <v>957</v>
      </c>
      <c r="D330" s="162" t="s">
        <v>335</v>
      </c>
      <c r="E330" s="163" t="s">
        <v>949</v>
      </c>
      <c r="F330" s="164" t="s">
        <v>950</v>
      </c>
      <c r="G330" s="165" t="s">
        <v>412</v>
      </c>
      <c r="H330" s="166">
        <v>1</v>
      </c>
      <c r="I330" s="167"/>
      <c r="J330" s="168">
        <f>ROUND(I330*H330,2)</f>
        <v>0</v>
      </c>
      <c r="K330" s="169"/>
      <c r="L330" s="170"/>
      <c r="M330" s="171" t="s">
        <v>1</v>
      </c>
      <c r="N330" s="172" t="s">
        <v>38</v>
      </c>
      <c r="P330" s="155">
        <f>O330*H330</f>
        <v>0</v>
      </c>
      <c r="Q330" s="155">
        <v>6.9999999999999994E-5</v>
      </c>
      <c r="R330" s="155">
        <f>Q330*H330</f>
        <v>6.9999999999999994E-5</v>
      </c>
      <c r="S330" s="155">
        <v>0</v>
      </c>
      <c r="T330" s="156">
        <f>S330*H330</f>
        <v>0</v>
      </c>
      <c r="AR330" s="157" t="s">
        <v>373</v>
      </c>
      <c r="AT330" s="157" t="s">
        <v>335</v>
      </c>
      <c r="AU330" s="157" t="s">
        <v>272</v>
      </c>
      <c r="AY330" s="13" t="s">
        <v>271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3" t="s">
        <v>80</v>
      </c>
      <c r="BK330" s="158">
        <f>ROUND(I330*H330,2)</f>
        <v>0</v>
      </c>
      <c r="BL330" s="13" t="s">
        <v>348</v>
      </c>
      <c r="BM330" s="157" t="s">
        <v>951</v>
      </c>
    </row>
    <row r="331" spans="2:65" s="1" customFormat="1" ht="10.199999999999999">
      <c r="B331" s="28"/>
      <c r="D331" s="159" t="s">
        <v>280</v>
      </c>
      <c r="F331" s="160" t="s">
        <v>950</v>
      </c>
      <c r="I331" s="119"/>
      <c r="L331" s="28"/>
      <c r="M331" s="161"/>
      <c r="T331" s="52"/>
      <c r="AT331" s="13" t="s">
        <v>280</v>
      </c>
      <c r="AU331" s="13" t="s">
        <v>272</v>
      </c>
    </row>
    <row r="332" spans="2:65" s="1" customFormat="1" ht="24.15" customHeight="1">
      <c r="B332" s="28"/>
      <c r="C332" s="146" t="s">
        <v>961</v>
      </c>
      <c r="D332" s="146" t="s">
        <v>274</v>
      </c>
      <c r="E332" s="147" t="s">
        <v>953</v>
      </c>
      <c r="F332" s="148" t="s">
        <v>954</v>
      </c>
      <c r="G332" s="149" t="s">
        <v>338</v>
      </c>
      <c r="H332" s="150">
        <v>35</v>
      </c>
      <c r="I332" s="151"/>
      <c r="J332" s="152">
        <f>ROUND(I332*H332,2)</f>
        <v>0</v>
      </c>
      <c r="K332" s="153"/>
      <c r="L332" s="28"/>
      <c r="M332" s="154" t="s">
        <v>1</v>
      </c>
      <c r="N332" s="115" t="s">
        <v>38</v>
      </c>
      <c r="P332" s="155">
        <f>O332*H332</f>
        <v>0</v>
      </c>
      <c r="Q332" s="155">
        <v>0</v>
      </c>
      <c r="R332" s="155">
        <f>Q332*H332</f>
        <v>0</v>
      </c>
      <c r="S332" s="155">
        <v>0</v>
      </c>
      <c r="T332" s="156">
        <f>S332*H332</f>
        <v>0</v>
      </c>
      <c r="AR332" s="157" t="s">
        <v>348</v>
      </c>
      <c r="AT332" s="157" t="s">
        <v>274</v>
      </c>
      <c r="AU332" s="157" t="s">
        <v>272</v>
      </c>
      <c r="AY332" s="13" t="s">
        <v>271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3" t="s">
        <v>80</v>
      </c>
      <c r="BK332" s="158">
        <f>ROUND(I332*H332,2)</f>
        <v>0</v>
      </c>
      <c r="BL332" s="13" t="s">
        <v>348</v>
      </c>
      <c r="BM332" s="157" t="s">
        <v>955</v>
      </c>
    </row>
    <row r="333" spans="2:65" s="1" customFormat="1" ht="19.2">
      <c r="B333" s="28"/>
      <c r="D333" s="159" t="s">
        <v>280</v>
      </c>
      <c r="F333" s="160" t="s">
        <v>956</v>
      </c>
      <c r="I333" s="119"/>
      <c r="L333" s="28"/>
      <c r="M333" s="161"/>
      <c r="T333" s="52"/>
      <c r="AT333" s="13" t="s">
        <v>280</v>
      </c>
      <c r="AU333" s="13" t="s">
        <v>272</v>
      </c>
    </row>
    <row r="334" spans="2:65" s="1" customFormat="1" ht="16.5" customHeight="1">
      <c r="B334" s="28"/>
      <c r="C334" s="162" t="s">
        <v>966</v>
      </c>
      <c r="D334" s="162" t="s">
        <v>335</v>
      </c>
      <c r="E334" s="163" t="s">
        <v>958</v>
      </c>
      <c r="F334" s="164" t="s">
        <v>959</v>
      </c>
      <c r="G334" s="165" t="s">
        <v>338</v>
      </c>
      <c r="H334" s="166">
        <v>35</v>
      </c>
      <c r="I334" s="167"/>
      <c r="J334" s="168">
        <f>ROUND(I334*H334,2)</f>
        <v>0</v>
      </c>
      <c r="K334" s="169"/>
      <c r="L334" s="170"/>
      <c r="M334" s="171" t="s">
        <v>1</v>
      </c>
      <c r="N334" s="172" t="s">
        <v>38</v>
      </c>
      <c r="P334" s="155">
        <f>O334*H334</f>
        <v>0</v>
      </c>
      <c r="Q334" s="155">
        <v>9.0000000000000006E-5</v>
      </c>
      <c r="R334" s="155">
        <f>Q334*H334</f>
        <v>3.15E-3</v>
      </c>
      <c r="S334" s="155">
        <v>0</v>
      </c>
      <c r="T334" s="156">
        <f>S334*H334</f>
        <v>0</v>
      </c>
      <c r="AR334" s="157" t="s">
        <v>373</v>
      </c>
      <c r="AT334" s="157" t="s">
        <v>335</v>
      </c>
      <c r="AU334" s="157" t="s">
        <v>272</v>
      </c>
      <c r="AY334" s="13" t="s">
        <v>271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3" t="s">
        <v>80</v>
      </c>
      <c r="BK334" s="158">
        <f>ROUND(I334*H334,2)</f>
        <v>0</v>
      </c>
      <c r="BL334" s="13" t="s">
        <v>348</v>
      </c>
      <c r="BM334" s="157" t="s">
        <v>960</v>
      </c>
    </row>
    <row r="335" spans="2:65" s="1" customFormat="1" ht="10.199999999999999">
      <c r="B335" s="28"/>
      <c r="D335" s="159" t="s">
        <v>280</v>
      </c>
      <c r="F335" s="160" t="s">
        <v>959</v>
      </c>
      <c r="I335" s="119"/>
      <c r="L335" s="28"/>
      <c r="M335" s="161"/>
      <c r="T335" s="52"/>
      <c r="AT335" s="13" t="s">
        <v>280</v>
      </c>
      <c r="AU335" s="13" t="s">
        <v>272</v>
      </c>
    </row>
    <row r="336" spans="2:65" s="1" customFormat="1" ht="21.75" customHeight="1">
      <c r="B336" s="28"/>
      <c r="C336" s="146" t="s">
        <v>973</v>
      </c>
      <c r="D336" s="146" t="s">
        <v>274</v>
      </c>
      <c r="E336" s="147" t="s">
        <v>962</v>
      </c>
      <c r="F336" s="148" t="s">
        <v>963</v>
      </c>
      <c r="G336" s="149" t="s">
        <v>338</v>
      </c>
      <c r="H336" s="150">
        <v>1</v>
      </c>
      <c r="I336" s="151"/>
      <c r="J336" s="152">
        <f>ROUND(I336*H336,2)</f>
        <v>0</v>
      </c>
      <c r="K336" s="153"/>
      <c r="L336" s="28"/>
      <c r="M336" s="154" t="s">
        <v>1</v>
      </c>
      <c r="N336" s="115" t="s">
        <v>38</v>
      </c>
      <c r="P336" s="155">
        <f>O336*H336</f>
        <v>0</v>
      </c>
      <c r="Q336" s="155">
        <v>0</v>
      </c>
      <c r="R336" s="155">
        <f>Q336*H336</f>
        <v>0</v>
      </c>
      <c r="S336" s="155">
        <v>0</v>
      </c>
      <c r="T336" s="156">
        <f>S336*H336</f>
        <v>0</v>
      </c>
      <c r="AR336" s="157" t="s">
        <v>348</v>
      </c>
      <c r="AT336" s="157" t="s">
        <v>274</v>
      </c>
      <c r="AU336" s="157" t="s">
        <v>272</v>
      </c>
      <c r="AY336" s="13" t="s">
        <v>271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3" t="s">
        <v>80</v>
      </c>
      <c r="BK336" s="158">
        <f>ROUND(I336*H336,2)</f>
        <v>0</v>
      </c>
      <c r="BL336" s="13" t="s">
        <v>348</v>
      </c>
      <c r="BM336" s="157" t="s">
        <v>964</v>
      </c>
    </row>
    <row r="337" spans="2:65" s="1" customFormat="1" ht="19.2">
      <c r="B337" s="28"/>
      <c r="D337" s="159" t="s">
        <v>280</v>
      </c>
      <c r="F337" s="160" t="s">
        <v>965</v>
      </c>
      <c r="I337" s="119"/>
      <c r="L337" s="28"/>
      <c r="M337" s="161"/>
      <c r="T337" s="52"/>
      <c r="AT337" s="13" t="s">
        <v>280</v>
      </c>
      <c r="AU337" s="13" t="s">
        <v>272</v>
      </c>
    </row>
    <row r="338" spans="2:65" s="1" customFormat="1" ht="16.5" customHeight="1">
      <c r="B338" s="28"/>
      <c r="C338" s="146" t="s">
        <v>978</v>
      </c>
      <c r="D338" s="146" t="s">
        <v>274</v>
      </c>
      <c r="E338" s="147" t="s">
        <v>967</v>
      </c>
      <c r="F338" s="148" t="s">
        <v>968</v>
      </c>
      <c r="G338" s="149" t="s">
        <v>969</v>
      </c>
      <c r="H338" s="150">
        <v>1</v>
      </c>
      <c r="I338" s="151"/>
      <c r="J338" s="152">
        <f>ROUND(I338*H338,2)</f>
        <v>0</v>
      </c>
      <c r="K338" s="153"/>
      <c r="L338" s="28"/>
      <c r="M338" s="154" t="s">
        <v>1</v>
      </c>
      <c r="N338" s="115" t="s">
        <v>38</v>
      </c>
      <c r="P338" s="155">
        <f>O338*H338</f>
        <v>0</v>
      </c>
      <c r="Q338" s="155">
        <v>0</v>
      </c>
      <c r="R338" s="155">
        <f>Q338*H338</f>
        <v>0</v>
      </c>
      <c r="S338" s="155">
        <v>0</v>
      </c>
      <c r="T338" s="156">
        <f>S338*H338</f>
        <v>0</v>
      </c>
      <c r="AR338" s="157" t="s">
        <v>348</v>
      </c>
      <c r="AT338" s="157" t="s">
        <v>274</v>
      </c>
      <c r="AU338" s="157" t="s">
        <v>272</v>
      </c>
      <c r="AY338" s="13" t="s">
        <v>271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3" t="s">
        <v>80</v>
      </c>
      <c r="BK338" s="158">
        <f>ROUND(I338*H338,2)</f>
        <v>0</v>
      </c>
      <c r="BL338" s="13" t="s">
        <v>348</v>
      </c>
      <c r="BM338" s="157" t="s">
        <v>970</v>
      </c>
    </row>
    <row r="339" spans="2:65" s="1" customFormat="1" ht="10.199999999999999">
      <c r="B339" s="28"/>
      <c r="D339" s="159" t="s">
        <v>280</v>
      </c>
      <c r="F339" s="160" t="s">
        <v>968</v>
      </c>
      <c r="I339" s="119"/>
      <c r="L339" s="28"/>
      <c r="M339" s="161"/>
      <c r="T339" s="52"/>
      <c r="AT339" s="13" t="s">
        <v>280</v>
      </c>
      <c r="AU339" s="13" t="s">
        <v>272</v>
      </c>
    </row>
    <row r="340" spans="2:65" s="11" customFormat="1" ht="20.85" customHeight="1">
      <c r="B340" s="134"/>
      <c r="D340" s="135" t="s">
        <v>72</v>
      </c>
      <c r="E340" s="144" t="s">
        <v>971</v>
      </c>
      <c r="F340" s="144" t="s">
        <v>1705</v>
      </c>
      <c r="I340" s="137"/>
      <c r="J340" s="145">
        <f>BK340</f>
        <v>0</v>
      </c>
      <c r="L340" s="134"/>
      <c r="M340" s="139"/>
      <c r="P340" s="140">
        <f>SUM(P341:P376)</f>
        <v>0</v>
      </c>
      <c r="R340" s="140">
        <f>SUM(R341:R376)</f>
        <v>6.0590000000000012E-2</v>
      </c>
      <c r="T340" s="141">
        <f>SUM(T341:T376)</f>
        <v>0</v>
      </c>
      <c r="AR340" s="135" t="s">
        <v>82</v>
      </c>
      <c r="AT340" s="142" t="s">
        <v>72</v>
      </c>
      <c r="AU340" s="142" t="s">
        <v>82</v>
      </c>
      <c r="AY340" s="135" t="s">
        <v>271</v>
      </c>
      <c r="BK340" s="143">
        <f>SUM(BK341:BK376)</f>
        <v>0</v>
      </c>
    </row>
    <row r="341" spans="2:65" s="1" customFormat="1" ht="33" customHeight="1">
      <c r="B341" s="28"/>
      <c r="C341" s="146" t="s">
        <v>982</v>
      </c>
      <c r="D341" s="146" t="s">
        <v>274</v>
      </c>
      <c r="E341" s="147" t="s">
        <v>974</v>
      </c>
      <c r="F341" s="148" t="s">
        <v>975</v>
      </c>
      <c r="G341" s="149" t="s">
        <v>412</v>
      </c>
      <c r="H341" s="150">
        <v>80</v>
      </c>
      <c r="I341" s="151"/>
      <c r="J341" s="152">
        <f>ROUND(I341*H341,2)</f>
        <v>0</v>
      </c>
      <c r="K341" s="153"/>
      <c r="L341" s="28"/>
      <c r="M341" s="154" t="s">
        <v>1</v>
      </c>
      <c r="N341" s="115" t="s">
        <v>38</v>
      </c>
      <c r="P341" s="155">
        <f>O341*H341</f>
        <v>0</v>
      </c>
      <c r="Q341" s="155">
        <v>0</v>
      </c>
      <c r="R341" s="155">
        <f>Q341*H341</f>
        <v>0</v>
      </c>
      <c r="S341" s="155">
        <v>0</v>
      </c>
      <c r="T341" s="156">
        <f>S341*H341</f>
        <v>0</v>
      </c>
      <c r="AR341" s="157" t="s">
        <v>348</v>
      </c>
      <c r="AT341" s="157" t="s">
        <v>274</v>
      </c>
      <c r="AU341" s="157" t="s">
        <v>272</v>
      </c>
      <c r="AY341" s="13" t="s">
        <v>271</v>
      </c>
      <c r="BE341" s="158">
        <f>IF(N341="základní",J341,0)</f>
        <v>0</v>
      </c>
      <c r="BF341" s="158">
        <f>IF(N341="snížená",J341,0)</f>
        <v>0</v>
      </c>
      <c r="BG341" s="158">
        <f>IF(N341="zákl. přenesená",J341,0)</f>
        <v>0</v>
      </c>
      <c r="BH341" s="158">
        <f>IF(N341="sníž. přenesená",J341,0)</f>
        <v>0</v>
      </c>
      <c r="BI341" s="158">
        <f>IF(N341="nulová",J341,0)</f>
        <v>0</v>
      </c>
      <c r="BJ341" s="13" t="s">
        <v>80</v>
      </c>
      <c r="BK341" s="158">
        <f>ROUND(I341*H341,2)</f>
        <v>0</v>
      </c>
      <c r="BL341" s="13" t="s">
        <v>348</v>
      </c>
      <c r="BM341" s="157" t="s">
        <v>976</v>
      </c>
    </row>
    <row r="342" spans="2:65" s="1" customFormat="1" ht="38.4">
      <c r="B342" s="28"/>
      <c r="D342" s="159" t="s">
        <v>280</v>
      </c>
      <c r="F342" s="160" t="s">
        <v>977</v>
      </c>
      <c r="I342" s="119"/>
      <c r="L342" s="28"/>
      <c r="M342" s="161"/>
      <c r="T342" s="52"/>
      <c r="AT342" s="13" t="s">
        <v>280</v>
      </c>
      <c r="AU342" s="13" t="s">
        <v>272</v>
      </c>
    </row>
    <row r="343" spans="2:65" s="1" customFormat="1" ht="33" customHeight="1">
      <c r="B343" s="28"/>
      <c r="C343" s="162" t="s">
        <v>987</v>
      </c>
      <c r="D343" s="162" t="s">
        <v>335</v>
      </c>
      <c r="E343" s="163" t="s">
        <v>979</v>
      </c>
      <c r="F343" s="164" t="s">
        <v>980</v>
      </c>
      <c r="G343" s="165" t="s">
        <v>412</v>
      </c>
      <c r="H343" s="166">
        <v>80</v>
      </c>
      <c r="I343" s="167"/>
      <c r="J343" s="168">
        <f>ROUND(I343*H343,2)</f>
        <v>0</v>
      </c>
      <c r="K343" s="169"/>
      <c r="L343" s="170"/>
      <c r="M343" s="171" t="s">
        <v>1</v>
      </c>
      <c r="N343" s="172" t="s">
        <v>38</v>
      </c>
      <c r="P343" s="155">
        <f>O343*H343</f>
        <v>0</v>
      </c>
      <c r="Q343" s="155">
        <v>5.2999999999999998E-4</v>
      </c>
      <c r="R343" s="155">
        <f>Q343*H343</f>
        <v>4.24E-2</v>
      </c>
      <c r="S343" s="155">
        <v>0</v>
      </c>
      <c r="T343" s="156">
        <f>S343*H343</f>
        <v>0</v>
      </c>
      <c r="AR343" s="157" t="s">
        <v>373</v>
      </c>
      <c r="AT343" s="157" t="s">
        <v>335</v>
      </c>
      <c r="AU343" s="157" t="s">
        <v>272</v>
      </c>
      <c r="AY343" s="13" t="s">
        <v>271</v>
      </c>
      <c r="BE343" s="158">
        <f>IF(N343="základní",J343,0)</f>
        <v>0</v>
      </c>
      <c r="BF343" s="158">
        <f>IF(N343="snížená",J343,0)</f>
        <v>0</v>
      </c>
      <c r="BG343" s="158">
        <f>IF(N343="zákl. přenesená",J343,0)</f>
        <v>0</v>
      </c>
      <c r="BH343" s="158">
        <f>IF(N343="sníž. přenesená",J343,0)</f>
        <v>0</v>
      </c>
      <c r="BI343" s="158">
        <f>IF(N343="nulová",J343,0)</f>
        <v>0</v>
      </c>
      <c r="BJ343" s="13" t="s">
        <v>80</v>
      </c>
      <c r="BK343" s="158">
        <f>ROUND(I343*H343,2)</f>
        <v>0</v>
      </c>
      <c r="BL343" s="13" t="s">
        <v>348</v>
      </c>
      <c r="BM343" s="157" t="s">
        <v>981</v>
      </c>
    </row>
    <row r="344" spans="2:65" s="1" customFormat="1" ht="19.2">
      <c r="B344" s="28"/>
      <c r="D344" s="159" t="s">
        <v>280</v>
      </c>
      <c r="F344" s="160" t="s">
        <v>980</v>
      </c>
      <c r="I344" s="119"/>
      <c r="L344" s="28"/>
      <c r="M344" s="161"/>
      <c r="T344" s="52"/>
      <c r="AT344" s="13" t="s">
        <v>280</v>
      </c>
      <c r="AU344" s="13" t="s">
        <v>272</v>
      </c>
    </row>
    <row r="345" spans="2:65" s="1" customFormat="1" ht="37.799999999999997" customHeight="1">
      <c r="B345" s="28"/>
      <c r="C345" s="146" t="s">
        <v>991</v>
      </c>
      <c r="D345" s="146" t="s">
        <v>274</v>
      </c>
      <c r="E345" s="147" t="s">
        <v>983</v>
      </c>
      <c r="F345" s="148" t="s">
        <v>984</v>
      </c>
      <c r="G345" s="149" t="s">
        <v>412</v>
      </c>
      <c r="H345" s="150">
        <v>80</v>
      </c>
      <c r="I345" s="151"/>
      <c r="J345" s="152">
        <f>ROUND(I345*H345,2)</f>
        <v>0</v>
      </c>
      <c r="K345" s="153"/>
      <c r="L345" s="28"/>
      <c r="M345" s="154" t="s">
        <v>1</v>
      </c>
      <c r="N345" s="115" t="s">
        <v>38</v>
      </c>
      <c r="P345" s="155">
        <f>O345*H345</f>
        <v>0</v>
      </c>
      <c r="Q345" s="155">
        <v>0</v>
      </c>
      <c r="R345" s="155">
        <f>Q345*H345</f>
        <v>0</v>
      </c>
      <c r="S345" s="155">
        <v>0</v>
      </c>
      <c r="T345" s="156">
        <f>S345*H345</f>
        <v>0</v>
      </c>
      <c r="AR345" s="157" t="s">
        <v>348</v>
      </c>
      <c r="AT345" s="157" t="s">
        <v>274</v>
      </c>
      <c r="AU345" s="157" t="s">
        <v>272</v>
      </c>
      <c r="AY345" s="13" t="s">
        <v>271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3" t="s">
        <v>80</v>
      </c>
      <c r="BK345" s="158">
        <f>ROUND(I345*H345,2)</f>
        <v>0</v>
      </c>
      <c r="BL345" s="13" t="s">
        <v>348</v>
      </c>
      <c r="BM345" s="157" t="s">
        <v>985</v>
      </c>
    </row>
    <row r="346" spans="2:65" s="1" customFormat="1" ht="48">
      <c r="B346" s="28"/>
      <c r="D346" s="159" t="s">
        <v>280</v>
      </c>
      <c r="F346" s="160" t="s">
        <v>986</v>
      </c>
      <c r="I346" s="119"/>
      <c r="L346" s="28"/>
      <c r="M346" s="161"/>
      <c r="T346" s="52"/>
      <c r="AT346" s="13" t="s">
        <v>280</v>
      </c>
      <c r="AU346" s="13" t="s">
        <v>272</v>
      </c>
    </row>
    <row r="347" spans="2:65" s="1" customFormat="1" ht="33" customHeight="1">
      <c r="B347" s="28"/>
      <c r="C347" s="162" t="s">
        <v>996</v>
      </c>
      <c r="D347" s="162" t="s">
        <v>335</v>
      </c>
      <c r="E347" s="163" t="s">
        <v>988</v>
      </c>
      <c r="F347" s="164" t="s">
        <v>989</v>
      </c>
      <c r="G347" s="165" t="s">
        <v>412</v>
      </c>
      <c r="H347" s="166">
        <v>80</v>
      </c>
      <c r="I347" s="167"/>
      <c r="J347" s="168">
        <f>ROUND(I347*H347,2)</f>
        <v>0</v>
      </c>
      <c r="K347" s="169"/>
      <c r="L347" s="170"/>
      <c r="M347" s="171" t="s">
        <v>1</v>
      </c>
      <c r="N347" s="172" t="s">
        <v>38</v>
      </c>
      <c r="P347" s="155">
        <f>O347*H347</f>
        <v>0</v>
      </c>
      <c r="Q347" s="155">
        <v>1.1E-4</v>
      </c>
      <c r="R347" s="155">
        <f>Q347*H347</f>
        <v>8.8000000000000005E-3</v>
      </c>
      <c r="S347" s="155">
        <v>0</v>
      </c>
      <c r="T347" s="156">
        <f>S347*H347</f>
        <v>0</v>
      </c>
      <c r="AR347" s="157" t="s">
        <v>373</v>
      </c>
      <c r="AT347" s="157" t="s">
        <v>335</v>
      </c>
      <c r="AU347" s="157" t="s">
        <v>272</v>
      </c>
      <c r="AY347" s="13" t="s">
        <v>271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3" t="s">
        <v>80</v>
      </c>
      <c r="BK347" s="158">
        <f>ROUND(I347*H347,2)</f>
        <v>0</v>
      </c>
      <c r="BL347" s="13" t="s">
        <v>348</v>
      </c>
      <c r="BM347" s="157" t="s">
        <v>990</v>
      </c>
    </row>
    <row r="348" spans="2:65" s="1" customFormat="1" ht="19.2">
      <c r="B348" s="28"/>
      <c r="D348" s="159" t="s">
        <v>280</v>
      </c>
      <c r="F348" s="160" t="s">
        <v>989</v>
      </c>
      <c r="I348" s="119"/>
      <c r="L348" s="28"/>
      <c r="M348" s="161"/>
      <c r="T348" s="52"/>
      <c r="AT348" s="13" t="s">
        <v>280</v>
      </c>
      <c r="AU348" s="13" t="s">
        <v>272</v>
      </c>
    </row>
    <row r="349" spans="2:65" s="1" customFormat="1" ht="24.15" customHeight="1">
      <c r="B349" s="28"/>
      <c r="C349" s="146" t="s">
        <v>1000</v>
      </c>
      <c r="D349" s="146" t="s">
        <v>274</v>
      </c>
      <c r="E349" s="147" t="s">
        <v>992</v>
      </c>
      <c r="F349" s="148" t="s">
        <v>993</v>
      </c>
      <c r="G349" s="149" t="s">
        <v>338</v>
      </c>
      <c r="H349" s="150">
        <v>1</v>
      </c>
      <c r="I349" s="151"/>
      <c r="J349" s="152">
        <f>ROUND(I349*H349,2)</f>
        <v>0</v>
      </c>
      <c r="K349" s="153"/>
      <c r="L349" s="28"/>
      <c r="M349" s="154" t="s">
        <v>1</v>
      </c>
      <c r="N349" s="115" t="s">
        <v>38</v>
      </c>
      <c r="P349" s="155">
        <f>O349*H349</f>
        <v>0</v>
      </c>
      <c r="Q349" s="155">
        <v>0</v>
      </c>
      <c r="R349" s="155">
        <f>Q349*H349</f>
        <v>0</v>
      </c>
      <c r="S349" s="155">
        <v>0</v>
      </c>
      <c r="T349" s="156">
        <f>S349*H349</f>
        <v>0</v>
      </c>
      <c r="AR349" s="157" t="s">
        <v>348</v>
      </c>
      <c r="AT349" s="157" t="s">
        <v>274</v>
      </c>
      <c r="AU349" s="157" t="s">
        <v>272</v>
      </c>
      <c r="AY349" s="13" t="s">
        <v>271</v>
      </c>
      <c r="BE349" s="158">
        <f>IF(N349="základní",J349,0)</f>
        <v>0</v>
      </c>
      <c r="BF349" s="158">
        <f>IF(N349="snížená",J349,0)</f>
        <v>0</v>
      </c>
      <c r="BG349" s="158">
        <f>IF(N349="zákl. přenesená",J349,0)</f>
        <v>0</v>
      </c>
      <c r="BH349" s="158">
        <f>IF(N349="sníž. přenesená",J349,0)</f>
        <v>0</v>
      </c>
      <c r="BI349" s="158">
        <f>IF(N349="nulová",J349,0)</f>
        <v>0</v>
      </c>
      <c r="BJ349" s="13" t="s">
        <v>80</v>
      </c>
      <c r="BK349" s="158">
        <f>ROUND(I349*H349,2)</f>
        <v>0</v>
      </c>
      <c r="BL349" s="13" t="s">
        <v>348</v>
      </c>
      <c r="BM349" s="157" t="s">
        <v>994</v>
      </c>
    </row>
    <row r="350" spans="2:65" s="1" customFormat="1" ht="19.2">
      <c r="B350" s="28"/>
      <c r="D350" s="159" t="s">
        <v>280</v>
      </c>
      <c r="F350" s="160" t="s">
        <v>995</v>
      </c>
      <c r="I350" s="119"/>
      <c r="L350" s="28"/>
      <c r="M350" s="161"/>
      <c r="T350" s="52"/>
      <c r="AT350" s="13" t="s">
        <v>280</v>
      </c>
      <c r="AU350" s="13" t="s">
        <v>272</v>
      </c>
    </row>
    <row r="351" spans="2:65" s="1" customFormat="1" ht="24.15" customHeight="1">
      <c r="B351" s="28"/>
      <c r="C351" s="162" t="s">
        <v>1005</v>
      </c>
      <c r="D351" s="162" t="s">
        <v>335</v>
      </c>
      <c r="E351" s="163" t="s">
        <v>997</v>
      </c>
      <c r="F351" s="164" t="s">
        <v>998</v>
      </c>
      <c r="G351" s="165" t="s">
        <v>338</v>
      </c>
      <c r="H351" s="166">
        <v>1</v>
      </c>
      <c r="I351" s="167"/>
      <c r="J351" s="168">
        <f>ROUND(I351*H351,2)</f>
        <v>0</v>
      </c>
      <c r="K351" s="169"/>
      <c r="L351" s="170"/>
      <c r="M351" s="171" t="s">
        <v>1</v>
      </c>
      <c r="N351" s="172" t="s">
        <v>38</v>
      </c>
      <c r="P351" s="155">
        <f>O351*H351</f>
        <v>0</v>
      </c>
      <c r="Q351" s="155">
        <v>1.0499999999999999E-3</v>
      </c>
      <c r="R351" s="155">
        <f>Q351*H351</f>
        <v>1.0499999999999999E-3</v>
      </c>
      <c r="S351" s="155">
        <v>0</v>
      </c>
      <c r="T351" s="156">
        <f>S351*H351</f>
        <v>0</v>
      </c>
      <c r="AR351" s="157" t="s">
        <v>373</v>
      </c>
      <c r="AT351" s="157" t="s">
        <v>335</v>
      </c>
      <c r="AU351" s="157" t="s">
        <v>272</v>
      </c>
      <c r="AY351" s="13" t="s">
        <v>271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3" t="s">
        <v>80</v>
      </c>
      <c r="BK351" s="158">
        <f>ROUND(I351*H351,2)</f>
        <v>0</v>
      </c>
      <c r="BL351" s="13" t="s">
        <v>348</v>
      </c>
      <c r="BM351" s="157" t="s">
        <v>999</v>
      </c>
    </row>
    <row r="352" spans="2:65" s="1" customFormat="1" ht="19.2">
      <c r="B352" s="28"/>
      <c r="D352" s="159" t="s">
        <v>280</v>
      </c>
      <c r="F352" s="160" t="s">
        <v>998</v>
      </c>
      <c r="I352" s="119"/>
      <c r="L352" s="28"/>
      <c r="M352" s="161"/>
      <c r="T352" s="52"/>
      <c r="AT352" s="13" t="s">
        <v>280</v>
      </c>
      <c r="AU352" s="13" t="s">
        <v>272</v>
      </c>
    </row>
    <row r="353" spans="2:65" s="1" customFormat="1" ht="33" customHeight="1">
      <c r="B353" s="28"/>
      <c r="C353" s="146" t="s">
        <v>1009</v>
      </c>
      <c r="D353" s="146" t="s">
        <v>274</v>
      </c>
      <c r="E353" s="147" t="s">
        <v>1001</v>
      </c>
      <c r="F353" s="148" t="s">
        <v>1002</v>
      </c>
      <c r="G353" s="149" t="s">
        <v>338</v>
      </c>
      <c r="H353" s="150">
        <v>1</v>
      </c>
      <c r="I353" s="151"/>
      <c r="J353" s="152">
        <f>ROUND(I353*H353,2)</f>
        <v>0</v>
      </c>
      <c r="K353" s="153"/>
      <c r="L353" s="28"/>
      <c r="M353" s="154" t="s">
        <v>1</v>
      </c>
      <c r="N353" s="115" t="s">
        <v>38</v>
      </c>
      <c r="P353" s="155">
        <f>O353*H353</f>
        <v>0</v>
      </c>
      <c r="Q353" s="155">
        <v>0</v>
      </c>
      <c r="R353" s="155">
        <f>Q353*H353</f>
        <v>0</v>
      </c>
      <c r="S353" s="155">
        <v>0</v>
      </c>
      <c r="T353" s="156">
        <f>S353*H353</f>
        <v>0</v>
      </c>
      <c r="AR353" s="157" t="s">
        <v>348</v>
      </c>
      <c r="AT353" s="157" t="s">
        <v>274</v>
      </c>
      <c r="AU353" s="157" t="s">
        <v>272</v>
      </c>
      <c r="AY353" s="13" t="s">
        <v>271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3" t="s">
        <v>80</v>
      </c>
      <c r="BK353" s="158">
        <f>ROUND(I353*H353,2)</f>
        <v>0</v>
      </c>
      <c r="BL353" s="13" t="s">
        <v>348</v>
      </c>
      <c r="BM353" s="157" t="s">
        <v>1003</v>
      </c>
    </row>
    <row r="354" spans="2:65" s="1" customFormat="1" ht="28.8">
      <c r="B354" s="28"/>
      <c r="D354" s="159" t="s">
        <v>280</v>
      </c>
      <c r="F354" s="160" t="s">
        <v>1004</v>
      </c>
      <c r="I354" s="119"/>
      <c r="L354" s="28"/>
      <c r="M354" s="161"/>
      <c r="T354" s="52"/>
      <c r="AT354" s="13" t="s">
        <v>280</v>
      </c>
      <c r="AU354" s="13" t="s">
        <v>272</v>
      </c>
    </row>
    <row r="355" spans="2:65" s="1" customFormat="1" ht="24.15" customHeight="1">
      <c r="B355" s="28"/>
      <c r="C355" s="162" t="s">
        <v>1014</v>
      </c>
      <c r="D355" s="162" t="s">
        <v>335</v>
      </c>
      <c r="E355" s="163" t="s">
        <v>1006</v>
      </c>
      <c r="F355" s="164" t="s">
        <v>1007</v>
      </c>
      <c r="G355" s="165" t="s">
        <v>692</v>
      </c>
      <c r="H355" s="166">
        <v>1</v>
      </c>
      <c r="I355" s="167"/>
      <c r="J355" s="168">
        <f>ROUND(I355*H355,2)</f>
        <v>0</v>
      </c>
      <c r="K355" s="169"/>
      <c r="L355" s="170"/>
      <c r="M355" s="171" t="s">
        <v>1</v>
      </c>
      <c r="N355" s="172" t="s">
        <v>38</v>
      </c>
      <c r="P355" s="155">
        <f>O355*H355</f>
        <v>0</v>
      </c>
      <c r="Q355" s="155">
        <v>5.9999999999999995E-4</v>
      </c>
      <c r="R355" s="155">
        <f>Q355*H355</f>
        <v>5.9999999999999995E-4</v>
      </c>
      <c r="S355" s="155">
        <v>0</v>
      </c>
      <c r="T355" s="156">
        <f>S355*H355</f>
        <v>0</v>
      </c>
      <c r="AR355" s="157" t="s">
        <v>373</v>
      </c>
      <c r="AT355" s="157" t="s">
        <v>335</v>
      </c>
      <c r="AU355" s="157" t="s">
        <v>272</v>
      </c>
      <c r="AY355" s="13" t="s">
        <v>271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3" t="s">
        <v>80</v>
      </c>
      <c r="BK355" s="158">
        <f>ROUND(I355*H355,2)</f>
        <v>0</v>
      </c>
      <c r="BL355" s="13" t="s">
        <v>348</v>
      </c>
      <c r="BM355" s="157" t="s">
        <v>1008</v>
      </c>
    </row>
    <row r="356" spans="2:65" s="1" customFormat="1" ht="19.2">
      <c r="B356" s="28"/>
      <c r="D356" s="159" t="s">
        <v>280</v>
      </c>
      <c r="F356" s="160" t="s">
        <v>1007</v>
      </c>
      <c r="I356" s="119"/>
      <c r="L356" s="28"/>
      <c r="M356" s="161"/>
      <c r="T356" s="52"/>
      <c r="AT356" s="13" t="s">
        <v>280</v>
      </c>
      <c r="AU356" s="13" t="s">
        <v>272</v>
      </c>
    </row>
    <row r="357" spans="2:65" s="1" customFormat="1" ht="21.75" customHeight="1">
      <c r="B357" s="28"/>
      <c r="C357" s="146" t="s">
        <v>1018</v>
      </c>
      <c r="D357" s="146" t="s">
        <v>274</v>
      </c>
      <c r="E357" s="147" t="s">
        <v>1010</v>
      </c>
      <c r="F357" s="148" t="s">
        <v>1011</v>
      </c>
      <c r="G357" s="149" t="s">
        <v>338</v>
      </c>
      <c r="H357" s="150">
        <v>12</v>
      </c>
      <c r="I357" s="151"/>
      <c r="J357" s="152">
        <f>ROUND(I357*H357,2)</f>
        <v>0</v>
      </c>
      <c r="K357" s="153"/>
      <c r="L357" s="28"/>
      <c r="M357" s="154" t="s">
        <v>1</v>
      </c>
      <c r="N357" s="115" t="s">
        <v>38</v>
      </c>
      <c r="P357" s="155">
        <f>O357*H357</f>
        <v>0</v>
      </c>
      <c r="Q357" s="155">
        <v>0</v>
      </c>
      <c r="R357" s="155">
        <f>Q357*H357</f>
        <v>0</v>
      </c>
      <c r="S357" s="155">
        <v>0</v>
      </c>
      <c r="T357" s="156">
        <f>S357*H357</f>
        <v>0</v>
      </c>
      <c r="AR357" s="157" t="s">
        <v>348</v>
      </c>
      <c r="AT357" s="157" t="s">
        <v>274</v>
      </c>
      <c r="AU357" s="157" t="s">
        <v>272</v>
      </c>
      <c r="AY357" s="13" t="s">
        <v>271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3" t="s">
        <v>80</v>
      </c>
      <c r="BK357" s="158">
        <f>ROUND(I357*H357,2)</f>
        <v>0</v>
      </c>
      <c r="BL357" s="13" t="s">
        <v>348</v>
      </c>
      <c r="BM357" s="157" t="s">
        <v>1012</v>
      </c>
    </row>
    <row r="358" spans="2:65" s="1" customFormat="1" ht="28.8">
      <c r="B358" s="28"/>
      <c r="D358" s="159" t="s">
        <v>280</v>
      </c>
      <c r="F358" s="160" t="s">
        <v>1013</v>
      </c>
      <c r="I358" s="119"/>
      <c r="L358" s="28"/>
      <c r="M358" s="161"/>
      <c r="T358" s="52"/>
      <c r="AT358" s="13" t="s">
        <v>280</v>
      </c>
      <c r="AU358" s="13" t="s">
        <v>272</v>
      </c>
    </row>
    <row r="359" spans="2:65" s="1" customFormat="1" ht="16.5" customHeight="1">
      <c r="B359" s="28"/>
      <c r="C359" s="162" t="s">
        <v>1023</v>
      </c>
      <c r="D359" s="162" t="s">
        <v>335</v>
      </c>
      <c r="E359" s="163" t="s">
        <v>1015</v>
      </c>
      <c r="F359" s="164" t="s">
        <v>1016</v>
      </c>
      <c r="G359" s="165" t="s">
        <v>338</v>
      </c>
      <c r="H359" s="166">
        <v>12</v>
      </c>
      <c r="I359" s="167"/>
      <c r="J359" s="168">
        <f>ROUND(I359*H359,2)</f>
        <v>0</v>
      </c>
      <c r="K359" s="169"/>
      <c r="L359" s="170"/>
      <c r="M359" s="171" t="s">
        <v>1</v>
      </c>
      <c r="N359" s="172" t="s">
        <v>38</v>
      </c>
      <c r="P359" s="155">
        <f>O359*H359</f>
        <v>0</v>
      </c>
      <c r="Q359" s="155">
        <v>1.0000000000000001E-5</v>
      </c>
      <c r="R359" s="155">
        <f>Q359*H359</f>
        <v>1.2000000000000002E-4</v>
      </c>
      <c r="S359" s="155">
        <v>0</v>
      </c>
      <c r="T359" s="156">
        <f>S359*H359</f>
        <v>0</v>
      </c>
      <c r="AR359" s="157" t="s">
        <v>373</v>
      </c>
      <c r="AT359" s="157" t="s">
        <v>335</v>
      </c>
      <c r="AU359" s="157" t="s">
        <v>272</v>
      </c>
      <c r="AY359" s="13" t="s">
        <v>271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3" t="s">
        <v>80</v>
      </c>
      <c r="BK359" s="158">
        <f>ROUND(I359*H359,2)</f>
        <v>0</v>
      </c>
      <c r="BL359" s="13" t="s">
        <v>348</v>
      </c>
      <c r="BM359" s="157" t="s">
        <v>1017</v>
      </c>
    </row>
    <row r="360" spans="2:65" s="1" customFormat="1" ht="10.199999999999999">
      <c r="B360" s="28"/>
      <c r="D360" s="159" t="s">
        <v>280</v>
      </c>
      <c r="F360" s="160" t="s">
        <v>1016</v>
      </c>
      <c r="I360" s="119"/>
      <c r="L360" s="28"/>
      <c r="M360" s="161"/>
      <c r="T360" s="52"/>
      <c r="AT360" s="13" t="s">
        <v>280</v>
      </c>
      <c r="AU360" s="13" t="s">
        <v>272</v>
      </c>
    </row>
    <row r="361" spans="2:65" s="1" customFormat="1" ht="24.15" customHeight="1">
      <c r="B361" s="28"/>
      <c r="C361" s="146" t="s">
        <v>1027</v>
      </c>
      <c r="D361" s="146" t="s">
        <v>274</v>
      </c>
      <c r="E361" s="147" t="s">
        <v>1019</v>
      </c>
      <c r="F361" s="148" t="s">
        <v>1020</v>
      </c>
      <c r="G361" s="149" t="s">
        <v>412</v>
      </c>
      <c r="H361" s="150">
        <v>4</v>
      </c>
      <c r="I361" s="151"/>
      <c r="J361" s="152">
        <f>ROUND(I361*H361,2)</f>
        <v>0</v>
      </c>
      <c r="K361" s="153"/>
      <c r="L361" s="28"/>
      <c r="M361" s="154" t="s">
        <v>1</v>
      </c>
      <c r="N361" s="115" t="s">
        <v>38</v>
      </c>
      <c r="P361" s="155">
        <f>O361*H361</f>
        <v>0</v>
      </c>
      <c r="Q361" s="155">
        <v>0</v>
      </c>
      <c r="R361" s="155">
        <f>Q361*H361</f>
        <v>0</v>
      </c>
      <c r="S361" s="155">
        <v>0</v>
      </c>
      <c r="T361" s="156">
        <f>S361*H361</f>
        <v>0</v>
      </c>
      <c r="AR361" s="157" t="s">
        <v>348</v>
      </c>
      <c r="AT361" s="157" t="s">
        <v>274</v>
      </c>
      <c r="AU361" s="157" t="s">
        <v>272</v>
      </c>
      <c r="AY361" s="13" t="s">
        <v>271</v>
      </c>
      <c r="BE361" s="158">
        <f>IF(N361="základní",J361,0)</f>
        <v>0</v>
      </c>
      <c r="BF361" s="158">
        <f>IF(N361="snížená",J361,0)</f>
        <v>0</v>
      </c>
      <c r="BG361" s="158">
        <f>IF(N361="zákl. přenesená",J361,0)</f>
        <v>0</v>
      </c>
      <c r="BH361" s="158">
        <f>IF(N361="sníž. přenesená",J361,0)</f>
        <v>0</v>
      </c>
      <c r="BI361" s="158">
        <f>IF(N361="nulová",J361,0)</f>
        <v>0</v>
      </c>
      <c r="BJ361" s="13" t="s">
        <v>80</v>
      </c>
      <c r="BK361" s="158">
        <f>ROUND(I361*H361,2)</f>
        <v>0</v>
      </c>
      <c r="BL361" s="13" t="s">
        <v>348</v>
      </c>
      <c r="BM361" s="157" t="s">
        <v>1021</v>
      </c>
    </row>
    <row r="362" spans="2:65" s="1" customFormat="1" ht="28.8">
      <c r="B362" s="28"/>
      <c r="D362" s="159" t="s">
        <v>280</v>
      </c>
      <c r="F362" s="160" t="s">
        <v>1022</v>
      </c>
      <c r="I362" s="119"/>
      <c r="L362" s="28"/>
      <c r="M362" s="161"/>
      <c r="T362" s="52"/>
      <c r="AT362" s="13" t="s">
        <v>280</v>
      </c>
      <c r="AU362" s="13" t="s">
        <v>272</v>
      </c>
    </row>
    <row r="363" spans="2:65" s="1" customFormat="1" ht="16.5" customHeight="1">
      <c r="B363" s="28"/>
      <c r="C363" s="162" t="s">
        <v>1031</v>
      </c>
      <c r="D363" s="162" t="s">
        <v>335</v>
      </c>
      <c r="E363" s="163" t="s">
        <v>1024</v>
      </c>
      <c r="F363" s="164" t="s">
        <v>1025</v>
      </c>
      <c r="G363" s="165" t="s">
        <v>412</v>
      </c>
      <c r="H363" s="166">
        <v>4</v>
      </c>
      <c r="I363" s="167"/>
      <c r="J363" s="168">
        <f>ROUND(I363*H363,2)</f>
        <v>0</v>
      </c>
      <c r="K363" s="169"/>
      <c r="L363" s="170"/>
      <c r="M363" s="171" t="s">
        <v>1</v>
      </c>
      <c r="N363" s="172" t="s">
        <v>38</v>
      </c>
      <c r="P363" s="155">
        <f>O363*H363</f>
        <v>0</v>
      </c>
      <c r="Q363" s="155">
        <v>5.4000000000000001E-4</v>
      </c>
      <c r="R363" s="155">
        <f>Q363*H363</f>
        <v>2.16E-3</v>
      </c>
      <c r="S363" s="155">
        <v>0</v>
      </c>
      <c r="T363" s="156">
        <f>S363*H363</f>
        <v>0</v>
      </c>
      <c r="AR363" s="157" t="s">
        <v>373</v>
      </c>
      <c r="AT363" s="157" t="s">
        <v>335</v>
      </c>
      <c r="AU363" s="157" t="s">
        <v>272</v>
      </c>
      <c r="AY363" s="13" t="s">
        <v>271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3" t="s">
        <v>80</v>
      </c>
      <c r="BK363" s="158">
        <f>ROUND(I363*H363,2)</f>
        <v>0</v>
      </c>
      <c r="BL363" s="13" t="s">
        <v>348</v>
      </c>
      <c r="BM363" s="157" t="s">
        <v>1026</v>
      </c>
    </row>
    <row r="364" spans="2:65" s="1" customFormat="1" ht="10.199999999999999">
      <c r="B364" s="28"/>
      <c r="D364" s="159" t="s">
        <v>280</v>
      </c>
      <c r="F364" s="160" t="s">
        <v>1025</v>
      </c>
      <c r="I364" s="119"/>
      <c r="L364" s="28"/>
      <c r="M364" s="161"/>
      <c r="T364" s="52"/>
      <c r="AT364" s="13" t="s">
        <v>280</v>
      </c>
      <c r="AU364" s="13" t="s">
        <v>272</v>
      </c>
    </row>
    <row r="365" spans="2:65" s="1" customFormat="1" ht="24.15" customHeight="1">
      <c r="B365" s="28"/>
      <c r="C365" s="162" t="s">
        <v>1035</v>
      </c>
      <c r="D365" s="162" t="s">
        <v>335</v>
      </c>
      <c r="E365" s="163" t="s">
        <v>1028</v>
      </c>
      <c r="F365" s="164" t="s">
        <v>1029</v>
      </c>
      <c r="G365" s="165" t="s">
        <v>338</v>
      </c>
      <c r="H365" s="166">
        <v>2</v>
      </c>
      <c r="I365" s="167"/>
      <c r="J365" s="168">
        <f>ROUND(I365*H365,2)</f>
        <v>0</v>
      </c>
      <c r="K365" s="169"/>
      <c r="L365" s="170"/>
      <c r="M365" s="171" t="s">
        <v>1</v>
      </c>
      <c r="N365" s="172" t="s">
        <v>38</v>
      </c>
      <c r="P365" s="155">
        <f>O365*H365</f>
        <v>0</v>
      </c>
      <c r="Q365" s="155">
        <v>1.0000000000000001E-5</v>
      </c>
      <c r="R365" s="155">
        <f>Q365*H365</f>
        <v>2.0000000000000002E-5</v>
      </c>
      <c r="S365" s="155">
        <v>0</v>
      </c>
      <c r="T365" s="156">
        <f>S365*H365</f>
        <v>0</v>
      </c>
      <c r="AR365" s="157" t="s">
        <v>373</v>
      </c>
      <c r="AT365" s="157" t="s">
        <v>335</v>
      </c>
      <c r="AU365" s="157" t="s">
        <v>272</v>
      </c>
      <c r="AY365" s="13" t="s">
        <v>271</v>
      </c>
      <c r="BE365" s="158">
        <f>IF(N365="základní",J365,0)</f>
        <v>0</v>
      </c>
      <c r="BF365" s="158">
        <f>IF(N365="snížená",J365,0)</f>
        <v>0</v>
      </c>
      <c r="BG365" s="158">
        <f>IF(N365="zákl. přenesená",J365,0)</f>
        <v>0</v>
      </c>
      <c r="BH365" s="158">
        <f>IF(N365="sníž. přenesená",J365,0)</f>
        <v>0</v>
      </c>
      <c r="BI365" s="158">
        <f>IF(N365="nulová",J365,0)</f>
        <v>0</v>
      </c>
      <c r="BJ365" s="13" t="s">
        <v>80</v>
      </c>
      <c r="BK365" s="158">
        <f>ROUND(I365*H365,2)</f>
        <v>0</v>
      </c>
      <c r="BL365" s="13" t="s">
        <v>348</v>
      </c>
      <c r="BM365" s="157" t="s">
        <v>1030</v>
      </c>
    </row>
    <row r="366" spans="2:65" s="1" customFormat="1" ht="10.199999999999999">
      <c r="B366" s="28"/>
      <c r="D366" s="159" t="s">
        <v>280</v>
      </c>
      <c r="F366" s="160" t="s">
        <v>1029</v>
      </c>
      <c r="I366" s="119"/>
      <c r="L366" s="28"/>
      <c r="M366" s="161"/>
      <c r="T366" s="52"/>
      <c r="AT366" s="13" t="s">
        <v>280</v>
      </c>
      <c r="AU366" s="13" t="s">
        <v>272</v>
      </c>
    </row>
    <row r="367" spans="2:65" s="1" customFormat="1" ht="24.15" customHeight="1">
      <c r="B367" s="28"/>
      <c r="C367" s="162" t="s">
        <v>1040</v>
      </c>
      <c r="D367" s="162" t="s">
        <v>335</v>
      </c>
      <c r="E367" s="163" t="s">
        <v>1032</v>
      </c>
      <c r="F367" s="164" t="s">
        <v>1033</v>
      </c>
      <c r="G367" s="165" t="s">
        <v>338</v>
      </c>
      <c r="H367" s="166">
        <v>2</v>
      </c>
      <c r="I367" s="167"/>
      <c r="J367" s="168">
        <f>ROUND(I367*H367,2)</f>
        <v>0</v>
      </c>
      <c r="K367" s="169"/>
      <c r="L367" s="170"/>
      <c r="M367" s="171" t="s">
        <v>1</v>
      </c>
      <c r="N367" s="172" t="s">
        <v>38</v>
      </c>
      <c r="P367" s="155">
        <f>O367*H367</f>
        <v>0</v>
      </c>
      <c r="Q367" s="155">
        <v>1.0000000000000001E-5</v>
      </c>
      <c r="R367" s="155">
        <f>Q367*H367</f>
        <v>2.0000000000000002E-5</v>
      </c>
      <c r="S367" s="155">
        <v>0</v>
      </c>
      <c r="T367" s="156">
        <f>S367*H367</f>
        <v>0</v>
      </c>
      <c r="AR367" s="157" t="s">
        <v>373</v>
      </c>
      <c r="AT367" s="157" t="s">
        <v>335</v>
      </c>
      <c r="AU367" s="157" t="s">
        <v>272</v>
      </c>
      <c r="AY367" s="13" t="s">
        <v>271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3" t="s">
        <v>80</v>
      </c>
      <c r="BK367" s="158">
        <f>ROUND(I367*H367,2)</f>
        <v>0</v>
      </c>
      <c r="BL367" s="13" t="s">
        <v>348</v>
      </c>
      <c r="BM367" s="157" t="s">
        <v>1034</v>
      </c>
    </row>
    <row r="368" spans="2:65" s="1" customFormat="1" ht="10.199999999999999">
      <c r="B368" s="28"/>
      <c r="D368" s="159" t="s">
        <v>280</v>
      </c>
      <c r="F368" s="160" t="s">
        <v>1033</v>
      </c>
      <c r="I368" s="119"/>
      <c r="L368" s="28"/>
      <c r="M368" s="161"/>
      <c r="T368" s="52"/>
      <c r="AT368" s="13" t="s">
        <v>280</v>
      </c>
      <c r="AU368" s="13" t="s">
        <v>272</v>
      </c>
    </row>
    <row r="369" spans="2:65" s="1" customFormat="1" ht="21.75" customHeight="1">
      <c r="B369" s="28"/>
      <c r="C369" s="146" t="s">
        <v>1044</v>
      </c>
      <c r="D369" s="146" t="s">
        <v>274</v>
      </c>
      <c r="E369" s="147" t="s">
        <v>1036</v>
      </c>
      <c r="F369" s="148" t="s">
        <v>1037</v>
      </c>
      <c r="G369" s="149" t="s">
        <v>412</v>
      </c>
      <c r="H369" s="150">
        <v>2</v>
      </c>
      <c r="I369" s="151"/>
      <c r="J369" s="152">
        <f>ROUND(I369*H369,2)</f>
        <v>0</v>
      </c>
      <c r="K369" s="153"/>
      <c r="L369" s="28"/>
      <c r="M369" s="154" t="s">
        <v>1</v>
      </c>
      <c r="N369" s="115" t="s">
        <v>38</v>
      </c>
      <c r="P369" s="155">
        <f>O369*H369</f>
        <v>0</v>
      </c>
      <c r="Q369" s="155">
        <v>0</v>
      </c>
      <c r="R369" s="155">
        <f>Q369*H369</f>
        <v>0</v>
      </c>
      <c r="S369" s="155">
        <v>0</v>
      </c>
      <c r="T369" s="156">
        <f>S369*H369</f>
        <v>0</v>
      </c>
      <c r="AR369" s="157" t="s">
        <v>348</v>
      </c>
      <c r="AT369" s="157" t="s">
        <v>274</v>
      </c>
      <c r="AU369" s="157" t="s">
        <v>272</v>
      </c>
      <c r="AY369" s="13" t="s">
        <v>271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3" t="s">
        <v>80</v>
      </c>
      <c r="BK369" s="158">
        <f>ROUND(I369*H369,2)</f>
        <v>0</v>
      </c>
      <c r="BL369" s="13" t="s">
        <v>348</v>
      </c>
      <c r="BM369" s="157" t="s">
        <v>1038</v>
      </c>
    </row>
    <row r="370" spans="2:65" s="1" customFormat="1" ht="28.8">
      <c r="B370" s="28"/>
      <c r="D370" s="159" t="s">
        <v>280</v>
      </c>
      <c r="F370" s="160" t="s">
        <v>1039</v>
      </c>
      <c r="I370" s="119"/>
      <c r="L370" s="28"/>
      <c r="M370" s="161"/>
      <c r="T370" s="52"/>
      <c r="AT370" s="13" t="s">
        <v>280</v>
      </c>
      <c r="AU370" s="13" t="s">
        <v>272</v>
      </c>
    </row>
    <row r="371" spans="2:65" s="1" customFormat="1" ht="24.15" customHeight="1">
      <c r="B371" s="28"/>
      <c r="C371" s="162" t="s">
        <v>1046</v>
      </c>
      <c r="D371" s="162" t="s">
        <v>335</v>
      </c>
      <c r="E371" s="163" t="s">
        <v>1041</v>
      </c>
      <c r="F371" s="164" t="s">
        <v>1042</v>
      </c>
      <c r="G371" s="165" t="s">
        <v>338</v>
      </c>
      <c r="H371" s="166">
        <v>2</v>
      </c>
      <c r="I371" s="167"/>
      <c r="J371" s="168">
        <f>ROUND(I371*H371,2)</f>
        <v>0</v>
      </c>
      <c r="K371" s="169"/>
      <c r="L371" s="170"/>
      <c r="M371" s="171" t="s">
        <v>1</v>
      </c>
      <c r="N371" s="172" t="s">
        <v>38</v>
      </c>
      <c r="P371" s="155">
        <f>O371*H371</f>
        <v>0</v>
      </c>
      <c r="Q371" s="155">
        <v>1.0000000000000001E-5</v>
      </c>
      <c r="R371" s="155">
        <f>Q371*H371</f>
        <v>2.0000000000000002E-5</v>
      </c>
      <c r="S371" s="155">
        <v>0</v>
      </c>
      <c r="T371" s="156">
        <f>S371*H371</f>
        <v>0</v>
      </c>
      <c r="AR371" s="157" t="s">
        <v>373</v>
      </c>
      <c r="AT371" s="157" t="s">
        <v>335</v>
      </c>
      <c r="AU371" s="157" t="s">
        <v>272</v>
      </c>
      <c r="AY371" s="13" t="s">
        <v>271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3" t="s">
        <v>80</v>
      </c>
      <c r="BK371" s="158">
        <f>ROUND(I371*H371,2)</f>
        <v>0</v>
      </c>
      <c r="BL371" s="13" t="s">
        <v>348</v>
      </c>
      <c r="BM371" s="157" t="s">
        <v>1043</v>
      </c>
    </row>
    <row r="372" spans="2:65" s="1" customFormat="1" ht="19.2">
      <c r="B372" s="28"/>
      <c r="D372" s="159" t="s">
        <v>280</v>
      </c>
      <c r="F372" s="160" t="s">
        <v>1042</v>
      </c>
      <c r="I372" s="119"/>
      <c r="L372" s="28"/>
      <c r="M372" s="161"/>
      <c r="T372" s="52"/>
      <c r="AT372" s="13" t="s">
        <v>280</v>
      </c>
      <c r="AU372" s="13" t="s">
        <v>272</v>
      </c>
    </row>
    <row r="373" spans="2:65" s="1" customFormat="1" ht="24.15" customHeight="1">
      <c r="B373" s="28"/>
      <c r="C373" s="146" t="s">
        <v>1050</v>
      </c>
      <c r="D373" s="146" t="s">
        <v>274</v>
      </c>
      <c r="E373" s="147" t="s">
        <v>953</v>
      </c>
      <c r="F373" s="148" t="s">
        <v>954</v>
      </c>
      <c r="G373" s="149" t="s">
        <v>338</v>
      </c>
      <c r="H373" s="150">
        <v>60</v>
      </c>
      <c r="I373" s="151"/>
      <c r="J373" s="152">
        <f>ROUND(I373*H373,2)</f>
        <v>0</v>
      </c>
      <c r="K373" s="153"/>
      <c r="L373" s="28"/>
      <c r="M373" s="154" t="s">
        <v>1</v>
      </c>
      <c r="N373" s="115" t="s">
        <v>38</v>
      </c>
      <c r="P373" s="155">
        <f>O373*H373</f>
        <v>0</v>
      </c>
      <c r="Q373" s="155">
        <v>0</v>
      </c>
      <c r="R373" s="155">
        <f>Q373*H373</f>
        <v>0</v>
      </c>
      <c r="S373" s="155">
        <v>0</v>
      </c>
      <c r="T373" s="156">
        <f>S373*H373</f>
        <v>0</v>
      </c>
      <c r="AR373" s="157" t="s">
        <v>348</v>
      </c>
      <c r="AT373" s="157" t="s">
        <v>274</v>
      </c>
      <c r="AU373" s="157" t="s">
        <v>272</v>
      </c>
      <c r="AY373" s="13" t="s">
        <v>271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3" t="s">
        <v>80</v>
      </c>
      <c r="BK373" s="158">
        <f>ROUND(I373*H373,2)</f>
        <v>0</v>
      </c>
      <c r="BL373" s="13" t="s">
        <v>348</v>
      </c>
      <c r="BM373" s="157" t="s">
        <v>1045</v>
      </c>
    </row>
    <row r="374" spans="2:65" s="1" customFormat="1" ht="19.2">
      <c r="B374" s="28"/>
      <c r="D374" s="159" t="s">
        <v>280</v>
      </c>
      <c r="F374" s="160" t="s">
        <v>956</v>
      </c>
      <c r="I374" s="119"/>
      <c r="L374" s="28"/>
      <c r="M374" s="161"/>
      <c r="T374" s="52"/>
      <c r="AT374" s="13" t="s">
        <v>280</v>
      </c>
      <c r="AU374" s="13" t="s">
        <v>272</v>
      </c>
    </row>
    <row r="375" spans="2:65" s="1" customFormat="1" ht="16.5" customHeight="1">
      <c r="B375" s="28"/>
      <c r="C375" s="162" t="s">
        <v>1055</v>
      </c>
      <c r="D375" s="162" t="s">
        <v>335</v>
      </c>
      <c r="E375" s="163" t="s">
        <v>958</v>
      </c>
      <c r="F375" s="164" t="s">
        <v>959</v>
      </c>
      <c r="G375" s="165" t="s">
        <v>338</v>
      </c>
      <c r="H375" s="166">
        <v>60</v>
      </c>
      <c r="I375" s="167"/>
      <c r="J375" s="168">
        <f>ROUND(I375*H375,2)</f>
        <v>0</v>
      </c>
      <c r="K375" s="169"/>
      <c r="L375" s="170"/>
      <c r="M375" s="171" t="s">
        <v>1</v>
      </c>
      <c r="N375" s="172" t="s">
        <v>38</v>
      </c>
      <c r="P375" s="155">
        <f>O375*H375</f>
        <v>0</v>
      </c>
      <c r="Q375" s="155">
        <v>9.0000000000000006E-5</v>
      </c>
      <c r="R375" s="155">
        <f>Q375*H375</f>
        <v>5.4000000000000003E-3</v>
      </c>
      <c r="S375" s="155">
        <v>0</v>
      </c>
      <c r="T375" s="156">
        <f>S375*H375</f>
        <v>0</v>
      </c>
      <c r="AR375" s="157" t="s">
        <v>373</v>
      </c>
      <c r="AT375" s="157" t="s">
        <v>335</v>
      </c>
      <c r="AU375" s="157" t="s">
        <v>272</v>
      </c>
      <c r="AY375" s="13" t="s">
        <v>271</v>
      </c>
      <c r="BE375" s="158">
        <f>IF(N375="základní",J375,0)</f>
        <v>0</v>
      </c>
      <c r="BF375" s="158">
        <f>IF(N375="snížená",J375,0)</f>
        <v>0</v>
      </c>
      <c r="BG375" s="158">
        <f>IF(N375="zákl. přenesená",J375,0)</f>
        <v>0</v>
      </c>
      <c r="BH375" s="158">
        <f>IF(N375="sníž. přenesená",J375,0)</f>
        <v>0</v>
      </c>
      <c r="BI375" s="158">
        <f>IF(N375="nulová",J375,0)</f>
        <v>0</v>
      </c>
      <c r="BJ375" s="13" t="s">
        <v>80</v>
      </c>
      <c r="BK375" s="158">
        <f>ROUND(I375*H375,2)</f>
        <v>0</v>
      </c>
      <c r="BL375" s="13" t="s">
        <v>348</v>
      </c>
      <c r="BM375" s="157" t="s">
        <v>1538</v>
      </c>
    </row>
    <row r="376" spans="2:65" s="1" customFormat="1" ht="10.199999999999999">
      <c r="B376" s="28"/>
      <c r="D376" s="159" t="s">
        <v>280</v>
      </c>
      <c r="F376" s="160" t="s">
        <v>959</v>
      </c>
      <c r="I376" s="119"/>
      <c r="L376" s="28"/>
      <c r="M376" s="161"/>
      <c r="T376" s="52"/>
      <c r="AT376" s="13" t="s">
        <v>280</v>
      </c>
      <c r="AU376" s="13" t="s">
        <v>272</v>
      </c>
    </row>
    <row r="377" spans="2:65" s="11" customFormat="1" ht="20.85" customHeight="1">
      <c r="B377" s="134"/>
      <c r="D377" s="135" t="s">
        <v>72</v>
      </c>
      <c r="E377" s="144" t="s">
        <v>1063</v>
      </c>
      <c r="F377" s="144" t="s">
        <v>1064</v>
      </c>
      <c r="I377" s="137"/>
      <c r="J377" s="145">
        <f>BK377</f>
        <v>0</v>
      </c>
      <c r="L377" s="134"/>
      <c r="M377" s="139"/>
      <c r="P377" s="140">
        <f>SUM(P378:P421)</f>
        <v>0</v>
      </c>
      <c r="R377" s="140">
        <f>SUM(R378:R421)</f>
        <v>7.9210000000000003E-2</v>
      </c>
      <c r="T377" s="141">
        <f>SUM(T378:T421)</f>
        <v>7.8E-2</v>
      </c>
      <c r="AR377" s="135" t="s">
        <v>82</v>
      </c>
      <c r="AT377" s="142" t="s">
        <v>72</v>
      </c>
      <c r="AU377" s="142" t="s">
        <v>82</v>
      </c>
      <c r="AY377" s="135" t="s">
        <v>271</v>
      </c>
      <c r="BK377" s="143">
        <f>SUM(BK378:BK421)</f>
        <v>0</v>
      </c>
    </row>
    <row r="378" spans="2:65" s="1" customFormat="1" ht="24.15" customHeight="1">
      <c r="B378" s="28"/>
      <c r="C378" s="162" t="s">
        <v>1059</v>
      </c>
      <c r="D378" s="162" t="s">
        <v>335</v>
      </c>
      <c r="E378" s="163" t="s">
        <v>1066</v>
      </c>
      <c r="F378" s="164" t="s">
        <v>1067</v>
      </c>
      <c r="G378" s="165" t="s">
        <v>338</v>
      </c>
      <c r="H378" s="166">
        <v>2</v>
      </c>
      <c r="I378" s="167"/>
      <c r="J378" s="168">
        <f>ROUND(I378*H378,2)</f>
        <v>0</v>
      </c>
      <c r="K378" s="169"/>
      <c r="L378" s="170"/>
      <c r="M378" s="171" t="s">
        <v>1</v>
      </c>
      <c r="N378" s="172" t="s">
        <v>38</v>
      </c>
      <c r="P378" s="155">
        <f>O378*H378</f>
        <v>0</v>
      </c>
      <c r="Q378" s="155">
        <v>0</v>
      </c>
      <c r="R378" s="155">
        <f>Q378*H378</f>
        <v>0</v>
      </c>
      <c r="S378" s="155">
        <v>0</v>
      </c>
      <c r="T378" s="156">
        <f>S378*H378</f>
        <v>0</v>
      </c>
      <c r="AR378" s="157" t="s">
        <v>373</v>
      </c>
      <c r="AT378" s="157" t="s">
        <v>335</v>
      </c>
      <c r="AU378" s="157" t="s">
        <v>272</v>
      </c>
      <c r="AY378" s="13" t="s">
        <v>271</v>
      </c>
      <c r="BE378" s="158">
        <f>IF(N378="základní",J378,0)</f>
        <v>0</v>
      </c>
      <c r="BF378" s="158">
        <f>IF(N378="snížená",J378,0)</f>
        <v>0</v>
      </c>
      <c r="BG378" s="158">
        <f>IF(N378="zákl. přenesená",J378,0)</f>
        <v>0</v>
      </c>
      <c r="BH378" s="158">
        <f>IF(N378="sníž. přenesená",J378,0)</f>
        <v>0</v>
      </c>
      <c r="BI378" s="158">
        <f>IF(N378="nulová",J378,0)</f>
        <v>0</v>
      </c>
      <c r="BJ378" s="13" t="s">
        <v>80</v>
      </c>
      <c r="BK378" s="158">
        <f>ROUND(I378*H378,2)</f>
        <v>0</v>
      </c>
      <c r="BL378" s="13" t="s">
        <v>348</v>
      </c>
      <c r="BM378" s="157" t="s">
        <v>1068</v>
      </c>
    </row>
    <row r="379" spans="2:65" s="1" customFormat="1" ht="19.2">
      <c r="B379" s="28"/>
      <c r="D379" s="159" t="s">
        <v>280</v>
      </c>
      <c r="F379" s="160" t="s">
        <v>1067</v>
      </c>
      <c r="I379" s="119"/>
      <c r="L379" s="28"/>
      <c r="M379" s="161"/>
      <c r="T379" s="52"/>
      <c r="AT379" s="13" t="s">
        <v>280</v>
      </c>
      <c r="AU379" s="13" t="s">
        <v>272</v>
      </c>
    </row>
    <row r="380" spans="2:65" s="1" customFormat="1" ht="33" customHeight="1">
      <c r="B380" s="28"/>
      <c r="C380" s="146" t="s">
        <v>1065</v>
      </c>
      <c r="D380" s="146" t="s">
        <v>274</v>
      </c>
      <c r="E380" s="147" t="s">
        <v>725</v>
      </c>
      <c r="F380" s="148" t="s">
        <v>726</v>
      </c>
      <c r="G380" s="149" t="s">
        <v>338</v>
      </c>
      <c r="H380" s="150">
        <v>2</v>
      </c>
      <c r="I380" s="151"/>
      <c r="J380" s="152">
        <f>ROUND(I380*H380,2)</f>
        <v>0</v>
      </c>
      <c r="K380" s="153"/>
      <c r="L380" s="28"/>
      <c r="M380" s="154" t="s">
        <v>1</v>
      </c>
      <c r="N380" s="115" t="s">
        <v>38</v>
      </c>
      <c r="P380" s="155">
        <f>O380*H380</f>
        <v>0</v>
      </c>
      <c r="Q380" s="155">
        <v>0</v>
      </c>
      <c r="R380" s="155">
        <f>Q380*H380</f>
        <v>0</v>
      </c>
      <c r="S380" s="155">
        <v>0</v>
      </c>
      <c r="T380" s="156">
        <f>S380*H380</f>
        <v>0</v>
      </c>
      <c r="AR380" s="157" t="s">
        <v>348</v>
      </c>
      <c r="AT380" s="157" t="s">
        <v>274</v>
      </c>
      <c r="AU380" s="157" t="s">
        <v>272</v>
      </c>
      <c r="AY380" s="13" t="s">
        <v>271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3" t="s">
        <v>80</v>
      </c>
      <c r="BK380" s="158">
        <f>ROUND(I380*H380,2)</f>
        <v>0</v>
      </c>
      <c r="BL380" s="13" t="s">
        <v>348</v>
      </c>
      <c r="BM380" s="157" t="s">
        <v>1070</v>
      </c>
    </row>
    <row r="381" spans="2:65" s="1" customFormat="1" ht="19.2">
      <c r="B381" s="28"/>
      <c r="D381" s="159" t="s">
        <v>280</v>
      </c>
      <c r="F381" s="160" t="s">
        <v>726</v>
      </c>
      <c r="I381" s="119"/>
      <c r="L381" s="28"/>
      <c r="M381" s="161"/>
      <c r="T381" s="52"/>
      <c r="AT381" s="13" t="s">
        <v>280</v>
      </c>
      <c r="AU381" s="13" t="s">
        <v>272</v>
      </c>
    </row>
    <row r="382" spans="2:65" s="1" customFormat="1" ht="33" customHeight="1">
      <c r="B382" s="28"/>
      <c r="C382" s="146" t="s">
        <v>1069</v>
      </c>
      <c r="D382" s="146" t="s">
        <v>274</v>
      </c>
      <c r="E382" s="147" t="s">
        <v>1072</v>
      </c>
      <c r="F382" s="148" t="s">
        <v>1073</v>
      </c>
      <c r="G382" s="149" t="s">
        <v>338</v>
      </c>
      <c r="H382" s="150">
        <v>20</v>
      </c>
      <c r="I382" s="151"/>
      <c r="J382" s="152">
        <f>ROUND(I382*H382,2)</f>
        <v>0</v>
      </c>
      <c r="K382" s="153"/>
      <c r="L382" s="28"/>
      <c r="M382" s="154" t="s">
        <v>1</v>
      </c>
      <c r="N382" s="115" t="s">
        <v>38</v>
      </c>
      <c r="P382" s="155">
        <f>O382*H382</f>
        <v>0</v>
      </c>
      <c r="Q382" s="155">
        <v>0</v>
      </c>
      <c r="R382" s="155">
        <f>Q382*H382</f>
        <v>0</v>
      </c>
      <c r="S382" s="155">
        <v>0</v>
      </c>
      <c r="T382" s="156">
        <f>S382*H382</f>
        <v>0</v>
      </c>
      <c r="AR382" s="157" t="s">
        <v>348</v>
      </c>
      <c r="AT382" s="157" t="s">
        <v>274</v>
      </c>
      <c r="AU382" s="157" t="s">
        <v>272</v>
      </c>
      <c r="AY382" s="13" t="s">
        <v>271</v>
      </c>
      <c r="BE382" s="158">
        <f>IF(N382="základní",J382,0)</f>
        <v>0</v>
      </c>
      <c r="BF382" s="158">
        <f>IF(N382="snížená",J382,0)</f>
        <v>0</v>
      </c>
      <c r="BG382" s="158">
        <f>IF(N382="zákl. přenesená",J382,0)</f>
        <v>0</v>
      </c>
      <c r="BH382" s="158">
        <f>IF(N382="sníž. přenesená",J382,0)</f>
        <v>0</v>
      </c>
      <c r="BI382" s="158">
        <f>IF(N382="nulová",J382,0)</f>
        <v>0</v>
      </c>
      <c r="BJ382" s="13" t="s">
        <v>80</v>
      </c>
      <c r="BK382" s="158">
        <f>ROUND(I382*H382,2)</f>
        <v>0</v>
      </c>
      <c r="BL382" s="13" t="s">
        <v>348</v>
      </c>
      <c r="BM382" s="157" t="s">
        <v>1074</v>
      </c>
    </row>
    <row r="383" spans="2:65" s="1" customFormat="1" ht="57.6">
      <c r="B383" s="28"/>
      <c r="D383" s="159" t="s">
        <v>280</v>
      </c>
      <c r="F383" s="160" t="s">
        <v>1075</v>
      </c>
      <c r="I383" s="119"/>
      <c r="L383" s="28"/>
      <c r="M383" s="161"/>
      <c r="T383" s="52"/>
      <c r="AT383" s="13" t="s">
        <v>280</v>
      </c>
      <c r="AU383" s="13" t="s">
        <v>272</v>
      </c>
    </row>
    <row r="384" spans="2:65" s="1" customFormat="1" ht="76.349999999999994" customHeight="1">
      <c r="B384" s="28"/>
      <c r="C384" s="162" t="s">
        <v>1071</v>
      </c>
      <c r="D384" s="162" t="s">
        <v>335</v>
      </c>
      <c r="E384" s="163" t="s">
        <v>1539</v>
      </c>
      <c r="F384" s="164" t="s">
        <v>1540</v>
      </c>
      <c r="G384" s="165" t="s">
        <v>338</v>
      </c>
      <c r="H384" s="166">
        <v>8</v>
      </c>
      <c r="I384" s="167"/>
      <c r="J384" s="168">
        <f>ROUND(I384*H384,2)</f>
        <v>0</v>
      </c>
      <c r="K384" s="169"/>
      <c r="L384" s="170"/>
      <c r="M384" s="171" t="s">
        <v>1</v>
      </c>
      <c r="N384" s="172" t="s">
        <v>38</v>
      </c>
      <c r="P384" s="155">
        <f>O384*H384</f>
        <v>0</v>
      </c>
      <c r="Q384" s="155">
        <v>2.5500000000000002E-3</v>
      </c>
      <c r="R384" s="155">
        <f>Q384*H384</f>
        <v>2.0400000000000001E-2</v>
      </c>
      <c r="S384" s="155">
        <v>0</v>
      </c>
      <c r="T384" s="156">
        <f>S384*H384</f>
        <v>0</v>
      </c>
      <c r="AR384" s="157" t="s">
        <v>373</v>
      </c>
      <c r="AT384" s="157" t="s">
        <v>335</v>
      </c>
      <c r="AU384" s="157" t="s">
        <v>272</v>
      </c>
      <c r="AY384" s="13" t="s">
        <v>271</v>
      </c>
      <c r="BE384" s="158">
        <f>IF(N384="základní",J384,0)</f>
        <v>0</v>
      </c>
      <c r="BF384" s="158">
        <f>IF(N384="snížená",J384,0)</f>
        <v>0</v>
      </c>
      <c r="BG384" s="158">
        <f>IF(N384="zákl. přenesená",J384,0)</f>
        <v>0</v>
      </c>
      <c r="BH384" s="158">
        <f>IF(N384="sníž. přenesená",J384,0)</f>
        <v>0</v>
      </c>
      <c r="BI384" s="158">
        <f>IF(N384="nulová",J384,0)</f>
        <v>0</v>
      </c>
      <c r="BJ384" s="13" t="s">
        <v>80</v>
      </c>
      <c r="BK384" s="158">
        <f>ROUND(I384*H384,2)</f>
        <v>0</v>
      </c>
      <c r="BL384" s="13" t="s">
        <v>348</v>
      </c>
      <c r="BM384" s="157" t="s">
        <v>1541</v>
      </c>
    </row>
    <row r="385" spans="2:65" s="1" customFormat="1" ht="96">
      <c r="B385" s="28"/>
      <c r="D385" s="159" t="s">
        <v>280</v>
      </c>
      <c r="F385" s="160" t="s">
        <v>1542</v>
      </c>
      <c r="I385" s="119"/>
      <c r="L385" s="28"/>
      <c r="M385" s="161"/>
      <c r="T385" s="52"/>
      <c r="AT385" s="13" t="s">
        <v>280</v>
      </c>
      <c r="AU385" s="13" t="s">
        <v>272</v>
      </c>
    </row>
    <row r="386" spans="2:65" s="1" customFormat="1" ht="66.75" customHeight="1">
      <c r="B386" s="28"/>
      <c r="C386" s="162" t="s">
        <v>1076</v>
      </c>
      <c r="D386" s="162" t="s">
        <v>335</v>
      </c>
      <c r="E386" s="163" t="s">
        <v>1077</v>
      </c>
      <c r="F386" s="164" t="s">
        <v>1078</v>
      </c>
      <c r="G386" s="165" t="s">
        <v>338</v>
      </c>
      <c r="H386" s="166">
        <v>12</v>
      </c>
      <c r="I386" s="167"/>
      <c r="J386" s="168">
        <f>ROUND(I386*H386,2)</f>
        <v>0</v>
      </c>
      <c r="K386" s="169"/>
      <c r="L386" s="170"/>
      <c r="M386" s="171" t="s">
        <v>1</v>
      </c>
      <c r="N386" s="172" t="s">
        <v>38</v>
      </c>
      <c r="P386" s="155">
        <f>O386*H386</f>
        <v>0</v>
      </c>
      <c r="Q386" s="155">
        <v>2.5500000000000002E-3</v>
      </c>
      <c r="R386" s="155">
        <f>Q386*H386</f>
        <v>3.0600000000000002E-2</v>
      </c>
      <c r="S386" s="155">
        <v>0</v>
      </c>
      <c r="T386" s="156">
        <f>S386*H386</f>
        <v>0</v>
      </c>
      <c r="AR386" s="157" t="s">
        <v>373</v>
      </c>
      <c r="AT386" s="157" t="s">
        <v>335</v>
      </c>
      <c r="AU386" s="157" t="s">
        <v>272</v>
      </c>
      <c r="AY386" s="13" t="s">
        <v>271</v>
      </c>
      <c r="BE386" s="158">
        <f>IF(N386="základní",J386,0)</f>
        <v>0</v>
      </c>
      <c r="BF386" s="158">
        <f>IF(N386="snížená",J386,0)</f>
        <v>0</v>
      </c>
      <c r="BG386" s="158">
        <f>IF(N386="zákl. přenesená",J386,0)</f>
        <v>0</v>
      </c>
      <c r="BH386" s="158">
        <f>IF(N386="sníž. přenesená",J386,0)</f>
        <v>0</v>
      </c>
      <c r="BI386" s="158">
        <f>IF(N386="nulová",J386,0)</f>
        <v>0</v>
      </c>
      <c r="BJ386" s="13" t="s">
        <v>80</v>
      </c>
      <c r="BK386" s="158">
        <f>ROUND(I386*H386,2)</f>
        <v>0</v>
      </c>
      <c r="BL386" s="13" t="s">
        <v>348</v>
      </c>
      <c r="BM386" s="157" t="s">
        <v>1079</v>
      </c>
    </row>
    <row r="387" spans="2:65" s="1" customFormat="1" ht="115.2">
      <c r="B387" s="28"/>
      <c r="D387" s="159" t="s">
        <v>280</v>
      </c>
      <c r="F387" s="160" t="s">
        <v>1080</v>
      </c>
      <c r="I387" s="119"/>
      <c r="L387" s="28"/>
      <c r="M387" s="161"/>
      <c r="T387" s="52"/>
      <c r="AT387" s="13" t="s">
        <v>280</v>
      </c>
      <c r="AU387" s="13" t="s">
        <v>272</v>
      </c>
    </row>
    <row r="388" spans="2:65" s="1" customFormat="1" ht="24.15" customHeight="1">
      <c r="B388" s="28"/>
      <c r="C388" s="146" t="s">
        <v>1081</v>
      </c>
      <c r="D388" s="146" t="s">
        <v>274</v>
      </c>
      <c r="E388" s="147" t="s">
        <v>1082</v>
      </c>
      <c r="F388" s="148" t="s">
        <v>1083</v>
      </c>
      <c r="G388" s="149" t="s">
        <v>338</v>
      </c>
      <c r="H388" s="150">
        <v>20</v>
      </c>
      <c r="I388" s="151"/>
      <c r="J388" s="152">
        <f>ROUND(I388*H388,2)</f>
        <v>0</v>
      </c>
      <c r="K388" s="153"/>
      <c r="L388" s="28"/>
      <c r="M388" s="154" t="s">
        <v>1</v>
      </c>
      <c r="N388" s="115" t="s">
        <v>38</v>
      </c>
      <c r="P388" s="155">
        <f>O388*H388</f>
        <v>0</v>
      </c>
      <c r="Q388" s="155">
        <v>0</v>
      </c>
      <c r="R388" s="155">
        <f>Q388*H388</f>
        <v>0</v>
      </c>
      <c r="S388" s="155">
        <v>0</v>
      </c>
      <c r="T388" s="156">
        <f>S388*H388</f>
        <v>0</v>
      </c>
      <c r="AR388" s="157" t="s">
        <v>348</v>
      </c>
      <c r="AT388" s="157" t="s">
        <v>274</v>
      </c>
      <c r="AU388" s="157" t="s">
        <v>272</v>
      </c>
      <c r="AY388" s="13" t="s">
        <v>271</v>
      </c>
      <c r="BE388" s="158">
        <f>IF(N388="základní",J388,0)</f>
        <v>0</v>
      </c>
      <c r="BF388" s="158">
        <f>IF(N388="snížená",J388,0)</f>
        <v>0</v>
      </c>
      <c r="BG388" s="158">
        <f>IF(N388="zákl. přenesená",J388,0)</f>
        <v>0</v>
      </c>
      <c r="BH388" s="158">
        <f>IF(N388="sníž. přenesená",J388,0)</f>
        <v>0</v>
      </c>
      <c r="BI388" s="158">
        <f>IF(N388="nulová",J388,0)</f>
        <v>0</v>
      </c>
      <c r="BJ388" s="13" t="s">
        <v>80</v>
      </c>
      <c r="BK388" s="158">
        <f>ROUND(I388*H388,2)</f>
        <v>0</v>
      </c>
      <c r="BL388" s="13" t="s">
        <v>348</v>
      </c>
      <c r="BM388" s="157" t="s">
        <v>1084</v>
      </c>
    </row>
    <row r="389" spans="2:65" s="1" customFormat="1" ht="38.4">
      <c r="B389" s="28"/>
      <c r="D389" s="159" t="s">
        <v>280</v>
      </c>
      <c r="F389" s="160" t="s">
        <v>1085</v>
      </c>
      <c r="I389" s="119"/>
      <c r="L389" s="28"/>
      <c r="M389" s="161"/>
      <c r="T389" s="52"/>
      <c r="AT389" s="13" t="s">
        <v>280</v>
      </c>
      <c r="AU389" s="13" t="s">
        <v>272</v>
      </c>
    </row>
    <row r="390" spans="2:65" s="1" customFormat="1" ht="24.15" customHeight="1">
      <c r="B390" s="28"/>
      <c r="C390" s="162" t="s">
        <v>1086</v>
      </c>
      <c r="D390" s="162" t="s">
        <v>335</v>
      </c>
      <c r="E390" s="163" t="s">
        <v>1087</v>
      </c>
      <c r="F390" s="164" t="s">
        <v>1088</v>
      </c>
      <c r="G390" s="165" t="s">
        <v>338</v>
      </c>
      <c r="H390" s="166">
        <v>20</v>
      </c>
      <c r="I390" s="167"/>
      <c r="J390" s="168">
        <f>ROUND(I390*H390,2)</f>
        <v>0</v>
      </c>
      <c r="K390" s="169"/>
      <c r="L390" s="170"/>
      <c r="M390" s="171" t="s">
        <v>1</v>
      </c>
      <c r="N390" s="172" t="s">
        <v>38</v>
      </c>
      <c r="P390" s="155">
        <f>O390*H390</f>
        <v>0</v>
      </c>
      <c r="Q390" s="155">
        <v>1.4999999999999999E-4</v>
      </c>
      <c r="R390" s="155">
        <f>Q390*H390</f>
        <v>2.9999999999999996E-3</v>
      </c>
      <c r="S390" s="155">
        <v>0</v>
      </c>
      <c r="T390" s="156">
        <f>S390*H390</f>
        <v>0</v>
      </c>
      <c r="AR390" s="157" t="s">
        <v>373</v>
      </c>
      <c r="AT390" s="157" t="s">
        <v>335</v>
      </c>
      <c r="AU390" s="157" t="s">
        <v>272</v>
      </c>
      <c r="AY390" s="13" t="s">
        <v>271</v>
      </c>
      <c r="BE390" s="158">
        <f>IF(N390="základní",J390,0)</f>
        <v>0</v>
      </c>
      <c r="BF390" s="158">
        <f>IF(N390="snížená",J390,0)</f>
        <v>0</v>
      </c>
      <c r="BG390" s="158">
        <f>IF(N390="zákl. přenesená",J390,0)</f>
        <v>0</v>
      </c>
      <c r="BH390" s="158">
        <f>IF(N390="sníž. přenesená",J390,0)</f>
        <v>0</v>
      </c>
      <c r="BI390" s="158">
        <f>IF(N390="nulová",J390,0)</f>
        <v>0</v>
      </c>
      <c r="BJ390" s="13" t="s">
        <v>80</v>
      </c>
      <c r="BK390" s="158">
        <f>ROUND(I390*H390,2)</f>
        <v>0</v>
      </c>
      <c r="BL390" s="13" t="s">
        <v>348</v>
      </c>
      <c r="BM390" s="157" t="s">
        <v>1089</v>
      </c>
    </row>
    <row r="391" spans="2:65" s="1" customFormat="1" ht="19.2">
      <c r="B391" s="28"/>
      <c r="D391" s="159" t="s">
        <v>280</v>
      </c>
      <c r="F391" s="160" t="s">
        <v>1088</v>
      </c>
      <c r="I391" s="119"/>
      <c r="L391" s="28"/>
      <c r="M391" s="161"/>
      <c r="T391" s="52"/>
      <c r="AT391" s="13" t="s">
        <v>280</v>
      </c>
      <c r="AU391" s="13" t="s">
        <v>272</v>
      </c>
    </row>
    <row r="392" spans="2:65" s="1" customFormat="1" ht="24.15" customHeight="1">
      <c r="B392" s="28"/>
      <c r="C392" s="146" t="s">
        <v>1090</v>
      </c>
      <c r="D392" s="146" t="s">
        <v>274</v>
      </c>
      <c r="E392" s="147" t="s">
        <v>1706</v>
      </c>
      <c r="F392" s="148" t="s">
        <v>1707</v>
      </c>
      <c r="G392" s="149" t="s">
        <v>338</v>
      </c>
      <c r="H392" s="150">
        <v>1</v>
      </c>
      <c r="I392" s="151"/>
      <c r="J392" s="152">
        <f>ROUND(I392*H392,2)</f>
        <v>0</v>
      </c>
      <c r="K392" s="153"/>
      <c r="L392" s="28"/>
      <c r="M392" s="154" t="s">
        <v>1</v>
      </c>
      <c r="N392" s="115" t="s">
        <v>38</v>
      </c>
      <c r="P392" s="155">
        <f>O392*H392</f>
        <v>0</v>
      </c>
      <c r="Q392" s="155">
        <v>0</v>
      </c>
      <c r="R392" s="155">
        <f>Q392*H392</f>
        <v>0</v>
      </c>
      <c r="S392" s="155">
        <v>0</v>
      </c>
      <c r="T392" s="156">
        <f>S392*H392</f>
        <v>0</v>
      </c>
      <c r="AR392" s="157" t="s">
        <v>348</v>
      </c>
      <c r="AT392" s="157" t="s">
        <v>274</v>
      </c>
      <c r="AU392" s="157" t="s">
        <v>272</v>
      </c>
      <c r="AY392" s="13" t="s">
        <v>271</v>
      </c>
      <c r="BE392" s="158">
        <f>IF(N392="základní",J392,0)</f>
        <v>0</v>
      </c>
      <c r="BF392" s="158">
        <f>IF(N392="snížená",J392,0)</f>
        <v>0</v>
      </c>
      <c r="BG392" s="158">
        <f>IF(N392="zákl. přenesená",J392,0)</f>
        <v>0</v>
      </c>
      <c r="BH392" s="158">
        <f>IF(N392="sníž. přenesená",J392,0)</f>
        <v>0</v>
      </c>
      <c r="BI392" s="158">
        <f>IF(N392="nulová",J392,0)</f>
        <v>0</v>
      </c>
      <c r="BJ392" s="13" t="s">
        <v>80</v>
      </c>
      <c r="BK392" s="158">
        <f>ROUND(I392*H392,2)</f>
        <v>0</v>
      </c>
      <c r="BL392" s="13" t="s">
        <v>348</v>
      </c>
      <c r="BM392" s="157" t="s">
        <v>1708</v>
      </c>
    </row>
    <row r="393" spans="2:65" s="1" customFormat="1" ht="28.8">
      <c r="B393" s="28"/>
      <c r="D393" s="159" t="s">
        <v>280</v>
      </c>
      <c r="F393" s="160" t="s">
        <v>1709</v>
      </c>
      <c r="I393" s="119"/>
      <c r="L393" s="28"/>
      <c r="M393" s="161"/>
      <c r="T393" s="52"/>
      <c r="AT393" s="13" t="s">
        <v>280</v>
      </c>
      <c r="AU393" s="13" t="s">
        <v>272</v>
      </c>
    </row>
    <row r="394" spans="2:65" s="1" customFormat="1" ht="24.15" customHeight="1">
      <c r="B394" s="28"/>
      <c r="C394" s="162" t="s">
        <v>1095</v>
      </c>
      <c r="D394" s="162" t="s">
        <v>335</v>
      </c>
      <c r="E394" s="163" t="s">
        <v>1710</v>
      </c>
      <c r="F394" s="164" t="s">
        <v>1711</v>
      </c>
      <c r="G394" s="165" t="s">
        <v>338</v>
      </c>
      <c r="H394" s="166">
        <v>1</v>
      </c>
      <c r="I394" s="167"/>
      <c r="J394" s="168">
        <f>ROUND(I394*H394,2)</f>
        <v>0</v>
      </c>
      <c r="K394" s="169"/>
      <c r="L394" s="170"/>
      <c r="M394" s="171" t="s">
        <v>1</v>
      </c>
      <c r="N394" s="172" t="s">
        <v>38</v>
      </c>
      <c r="P394" s="155">
        <f>O394*H394</f>
        <v>0</v>
      </c>
      <c r="Q394" s="155">
        <v>4.0000000000000003E-5</v>
      </c>
      <c r="R394" s="155">
        <f>Q394*H394</f>
        <v>4.0000000000000003E-5</v>
      </c>
      <c r="S394" s="155">
        <v>0</v>
      </c>
      <c r="T394" s="156">
        <f>S394*H394</f>
        <v>0</v>
      </c>
      <c r="AR394" s="157" t="s">
        <v>373</v>
      </c>
      <c r="AT394" s="157" t="s">
        <v>335</v>
      </c>
      <c r="AU394" s="157" t="s">
        <v>272</v>
      </c>
      <c r="AY394" s="13" t="s">
        <v>271</v>
      </c>
      <c r="BE394" s="158">
        <f>IF(N394="základní",J394,0)</f>
        <v>0</v>
      </c>
      <c r="BF394" s="158">
        <f>IF(N394="snížená",J394,0)</f>
        <v>0</v>
      </c>
      <c r="BG394" s="158">
        <f>IF(N394="zákl. přenesená",J394,0)</f>
        <v>0</v>
      </c>
      <c r="BH394" s="158">
        <f>IF(N394="sníž. přenesená",J394,0)</f>
        <v>0</v>
      </c>
      <c r="BI394" s="158">
        <f>IF(N394="nulová",J394,0)</f>
        <v>0</v>
      </c>
      <c r="BJ394" s="13" t="s">
        <v>80</v>
      </c>
      <c r="BK394" s="158">
        <f>ROUND(I394*H394,2)</f>
        <v>0</v>
      </c>
      <c r="BL394" s="13" t="s">
        <v>348</v>
      </c>
      <c r="BM394" s="157" t="s">
        <v>1712</v>
      </c>
    </row>
    <row r="395" spans="2:65" s="1" customFormat="1" ht="10.199999999999999">
      <c r="B395" s="28"/>
      <c r="D395" s="159" t="s">
        <v>280</v>
      </c>
      <c r="F395" s="160" t="s">
        <v>1711</v>
      </c>
      <c r="I395" s="119"/>
      <c r="L395" s="28"/>
      <c r="M395" s="161"/>
      <c r="T395" s="52"/>
      <c r="AT395" s="13" t="s">
        <v>280</v>
      </c>
      <c r="AU395" s="13" t="s">
        <v>272</v>
      </c>
    </row>
    <row r="396" spans="2:65" s="1" customFormat="1" ht="24.15" customHeight="1">
      <c r="B396" s="28"/>
      <c r="C396" s="146" t="s">
        <v>1099</v>
      </c>
      <c r="D396" s="146" t="s">
        <v>274</v>
      </c>
      <c r="E396" s="147" t="s">
        <v>1091</v>
      </c>
      <c r="F396" s="148" t="s">
        <v>1092</v>
      </c>
      <c r="G396" s="149" t="s">
        <v>338</v>
      </c>
      <c r="H396" s="150">
        <v>1</v>
      </c>
      <c r="I396" s="151"/>
      <c r="J396" s="152">
        <f>ROUND(I396*H396,2)</f>
        <v>0</v>
      </c>
      <c r="K396" s="153"/>
      <c r="L396" s="28"/>
      <c r="M396" s="154" t="s">
        <v>1</v>
      </c>
      <c r="N396" s="115" t="s">
        <v>38</v>
      </c>
      <c r="P396" s="155">
        <f>O396*H396</f>
        <v>0</v>
      </c>
      <c r="Q396" s="155">
        <v>0</v>
      </c>
      <c r="R396" s="155">
        <f>Q396*H396</f>
        <v>0</v>
      </c>
      <c r="S396" s="155">
        <v>0</v>
      </c>
      <c r="T396" s="156">
        <f>S396*H396</f>
        <v>0</v>
      </c>
      <c r="AR396" s="157" t="s">
        <v>348</v>
      </c>
      <c r="AT396" s="157" t="s">
        <v>274</v>
      </c>
      <c r="AU396" s="157" t="s">
        <v>272</v>
      </c>
      <c r="AY396" s="13" t="s">
        <v>271</v>
      </c>
      <c r="BE396" s="158">
        <f>IF(N396="základní",J396,0)</f>
        <v>0</v>
      </c>
      <c r="BF396" s="158">
        <f>IF(N396="snížená",J396,0)</f>
        <v>0</v>
      </c>
      <c r="BG396" s="158">
        <f>IF(N396="zákl. přenesená",J396,0)</f>
        <v>0</v>
      </c>
      <c r="BH396" s="158">
        <f>IF(N396="sníž. přenesená",J396,0)</f>
        <v>0</v>
      </c>
      <c r="BI396" s="158">
        <f>IF(N396="nulová",J396,0)</f>
        <v>0</v>
      </c>
      <c r="BJ396" s="13" t="s">
        <v>80</v>
      </c>
      <c r="BK396" s="158">
        <f>ROUND(I396*H396,2)</f>
        <v>0</v>
      </c>
      <c r="BL396" s="13" t="s">
        <v>348</v>
      </c>
      <c r="BM396" s="157" t="s">
        <v>1093</v>
      </c>
    </row>
    <row r="397" spans="2:65" s="1" customFormat="1" ht="28.8">
      <c r="B397" s="28"/>
      <c r="D397" s="159" t="s">
        <v>280</v>
      </c>
      <c r="F397" s="160" t="s">
        <v>1094</v>
      </c>
      <c r="I397" s="119"/>
      <c r="L397" s="28"/>
      <c r="M397" s="161"/>
      <c r="T397" s="52"/>
      <c r="AT397" s="13" t="s">
        <v>280</v>
      </c>
      <c r="AU397" s="13" t="s">
        <v>272</v>
      </c>
    </row>
    <row r="398" spans="2:65" s="1" customFormat="1" ht="21.75" customHeight="1">
      <c r="B398" s="28"/>
      <c r="C398" s="162" t="s">
        <v>1103</v>
      </c>
      <c r="D398" s="162" t="s">
        <v>335</v>
      </c>
      <c r="E398" s="163" t="s">
        <v>1096</v>
      </c>
      <c r="F398" s="164" t="s">
        <v>1097</v>
      </c>
      <c r="G398" s="165" t="s">
        <v>338</v>
      </c>
      <c r="H398" s="166">
        <v>1</v>
      </c>
      <c r="I398" s="167"/>
      <c r="J398" s="168">
        <f>ROUND(I398*H398,2)</f>
        <v>0</v>
      </c>
      <c r="K398" s="169"/>
      <c r="L398" s="170"/>
      <c r="M398" s="171" t="s">
        <v>1</v>
      </c>
      <c r="N398" s="172" t="s">
        <v>38</v>
      </c>
      <c r="P398" s="155">
        <f>O398*H398</f>
        <v>0</v>
      </c>
      <c r="Q398" s="155">
        <v>4.0000000000000003E-5</v>
      </c>
      <c r="R398" s="155">
        <f>Q398*H398</f>
        <v>4.0000000000000003E-5</v>
      </c>
      <c r="S398" s="155">
        <v>0</v>
      </c>
      <c r="T398" s="156">
        <f>S398*H398</f>
        <v>0</v>
      </c>
      <c r="AR398" s="157" t="s">
        <v>373</v>
      </c>
      <c r="AT398" s="157" t="s">
        <v>335</v>
      </c>
      <c r="AU398" s="157" t="s">
        <v>272</v>
      </c>
      <c r="AY398" s="13" t="s">
        <v>271</v>
      </c>
      <c r="BE398" s="158">
        <f>IF(N398="základní",J398,0)</f>
        <v>0</v>
      </c>
      <c r="BF398" s="158">
        <f>IF(N398="snížená",J398,0)</f>
        <v>0</v>
      </c>
      <c r="BG398" s="158">
        <f>IF(N398="zákl. přenesená",J398,0)</f>
        <v>0</v>
      </c>
      <c r="BH398" s="158">
        <f>IF(N398="sníž. přenesená",J398,0)</f>
        <v>0</v>
      </c>
      <c r="BI398" s="158">
        <f>IF(N398="nulová",J398,0)</f>
        <v>0</v>
      </c>
      <c r="BJ398" s="13" t="s">
        <v>80</v>
      </c>
      <c r="BK398" s="158">
        <f>ROUND(I398*H398,2)</f>
        <v>0</v>
      </c>
      <c r="BL398" s="13" t="s">
        <v>348</v>
      </c>
      <c r="BM398" s="157" t="s">
        <v>1098</v>
      </c>
    </row>
    <row r="399" spans="2:65" s="1" customFormat="1" ht="10.199999999999999">
      <c r="B399" s="28"/>
      <c r="D399" s="159" t="s">
        <v>280</v>
      </c>
      <c r="F399" s="160" t="s">
        <v>1097</v>
      </c>
      <c r="I399" s="119"/>
      <c r="L399" s="28"/>
      <c r="M399" s="161"/>
      <c r="T399" s="52"/>
      <c r="AT399" s="13" t="s">
        <v>280</v>
      </c>
      <c r="AU399" s="13" t="s">
        <v>272</v>
      </c>
    </row>
    <row r="400" spans="2:65" s="1" customFormat="1" ht="24.15" customHeight="1">
      <c r="B400" s="28"/>
      <c r="C400" s="146" t="s">
        <v>1108</v>
      </c>
      <c r="D400" s="146" t="s">
        <v>274</v>
      </c>
      <c r="E400" s="147" t="s">
        <v>1543</v>
      </c>
      <c r="F400" s="148" t="s">
        <v>1544</v>
      </c>
      <c r="G400" s="149" t="s">
        <v>338</v>
      </c>
      <c r="H400" s="150">
        <v>3</v>
      </c>
      <c r="I400" s="151"/>
      <c r="J400" s="152">
        <f>ROUND(I400*H400,2)</f>
        <v>0</v>
      </c>
      <c r="K400" s="153"/>
      <c r="L400" s="28"/>
      <c r="M400" s="154" t="s">
        <v>1</v>
      </c>
      <c r="N400" s="115" t="s">
        <v>38</v>
      </c>
      <c r="P400" s="155">
        <f>O400*H400</f>
        <v>0</v>
      </c>
      <c r="Q400" s="155">
        <v>0</v>
      </c>
      <c r="R400" s="155">
        <f>Q400*H400</f>
        <v>0</v>
      </c>
      <c r="S400" s="155">
        <v>0</v>
      </c>
      <c r="T400" s="156">
        <f>S400*H400</f>
        <v>0</v>
      </c>
      <c r="AR400" s="157" t="s">
        <v>348</v>
      </c>
      <c r="AT400" s="157" t="s">
        <v>274</v>
      </c>
      <c r="AU400" s="157" t="s">
        <v>272</v>
      </c>
      <c r="AY400" s="13" t="s">
        <v>271</v>
      </c>
      <c r="BE400" s="158">
        <f>IF(N400="základní",J400,0)</f>
        <v>0</v>
      </c>
      <c r="BF400" s="158">
        <f>IF(N400="snížená",J400,0)</f>
        <v>0</v>
      </c>
      <c r="BG400" s="158">
        <f>IF(N400="zákl. přenesená",J400,0)</f>
        <v>0</v>
      </c>
      <c r="BH400" s="158">
        <f>IF(N400="sníž. přenesená",J400,0)</f>
        <v>0</v>
      </c>
      <c r="BI400" s="158">
        <f>IF(N400="nulová",J400,0)</f>
        <v>0</v>
      </c>
      <c r="BJ400" s="13" t="s">
        <v>80</v>
      </c>
      <c r="BK400" s="158">
        <f>ROUND(I400*H400,2)</f>
        <v>0</v>
      </c>
      <c r="BL400" s="13" t="s">
        <v>348</v>
      </c>
      <c r="BM400" s="157" t="s">
        <v>1545</v>
      </c>
    </row>
    <row r="401" spans="2:65" s="1" customFormat="1" ht="28.8">
      <c r="B401" s="28"/>
      <c r="D401" s="159" t="s">
        <v>280</v>
      </c>
      <c r="F401" s="160" t="s">
        <v>1546</v>
      </c>
      <c r="I401" s="119"/>
      <c r="L401" s="28"/>
      <c r="M401" s="161"/>
      <c r="T401" s="52"/>
      <c r="AT401" s="13" t="s">
        <v>280</v>
      </c>
      <c r="AU401" s="13" t="s">
        <v>272</v>
      </c>
    </row>
    <row r="402" spans="2:65" s="1" customFormat="1" ht="21.75" customHeight="1">
      <c r="B402" s="28"/>
      <c r="C402" s="162" t="s">
        <v>1112</v>
      </c>
      <c r="D402" s="162" t="s">
        <v>335</v>
      </c>
      <c r="E402" s="163" t="s">
        <v>1547</v>
      </c>
      <c r="F402" s="164" t="s">
        <v>1548</v>
      </c>
      <c r="G402" s="165" t="s">
        <v>338</v>
      </c>
      <c r="H402" s="166">
        <v>3</v>
      </c>
      <c r="I402" s="167"/>
      <c r="J402" s="168">
        <f>ROUND(I402*H402,2)</f>
        <v>0</v>
      </c>
      <c r="K402" s="169"/>
      <c r="L402" s="170"/>
      <c r="M402" s="171" t="s">
        <v>1</v>
      </c>
      <c r="N402" s="172" t="s">
        <v>38</v>
      </c>
      <c r="P402" s="155">
        <f>O402*H402</f>
        <v>0</v>
      </c>
      <c r="Q402" s="155">
        <v>4.0000000000000003E-5</v>
      </c>
      <c r="R402" s="155">
        <f>Q402*H402</f>
        <v>1.2000000000000002E-4</v>
      </c>
      <c r="S402" s="155">
        <v>0</v>
      </c>
      <c r="T402" s="156">
        <f>S402*H402</f>
        <v>0</v>
      </c>
      <c r="AR402" s="157" t="s">
        <v>373</v>
      </c>
      <c r="AT402" s="157" t="s">
        <v>335</v>
      </c>
      <c r="AU402" s="157" t="s">
        <v>272</v>
      </c>
      <c r="AY402" s="13" t="s">
        <v>271</v>
      </c>
      <c r="BE402" s="158">
        <f>IF(N402="základní",J402,0)</f>
        <v>0</v>
      </c>
      <c r="BF402" s="158">
        <f>IF(N402="snížená",J402,0)</f>
        <v>0</v>
      </c>
      <c r="BG402" s="158">
        <f>IF(N402="zákl. přenesená",J402,0)</f>
        <v>0</v>
      </c>
      <c r="BH402" s="158">
        <f>IF(N402="sníž. přenesená",J402,0)</f>
        <v>0</v>
      </c>
      <c r="BI402" s="158">
        <f>IF(N402="nulová",J402,0)</f>
        <v>0</v>
      </c>
      <c r="BJ402" s="13" t="s">
        <v>80</v>
      </c>
      <c r="BK402" s="158">
        <f>ROUND(I402*H402,2)</f>
        <v>0</v>
      </c>
      <c r="BL402" s="13" t="s">
        <v>348</v>
      </c>
      <c r="BM402" s="157" t="s">
        <v>1549</v>
      </c>
    </row>
    <row r="403" spans="2:65" s="1" customFormat="1" ht="10.199999999999999">
      <c r="B403" s="28"/>
      <c r="D403" s="159" t="s">
        <v>280</v>
      </c>
      <c r="F403" s="160" t="s">
        <v>1548</v>
      </c>
      <c r="I403" s="119"/>
      <c r="L403" s="28"/>
      <c r="M403" s="161"/>
      <c r="T403" s="52"/>
      <c r="AT403" s="13" t="s">
        <v>280</v>
      </c>
      <c r="AU403" s="13" t="s">
        <v>272</v>
      </c>
    </row>
    <row r="404" spans="2:65" s="1" customFormat="1" ht="33" customHeight="1">
      <c r="B404" s="28"/>
      <c r="C404" s="146" t="s">
        <v>1114</v>
      </c>
      <c r="D404" s="146" t="s">
        <v>274</v>
      </c>
      <c r="E404" s="147" t="s">
        <v>1713</v>
      </c>
      <c r="F404" s="148" t="s">
        <v>1714</v>
      </c>
      <c r="G404" s="149" t="s">
        <v>338</v>
      </c>
      <c r="H404" s="150">
        <v>1</v>
      </c>
      <c r="I404" s="151"/>
      <c r="J404" s="152">
        <f>ROUND(I404*H404,2)</f>
        <v>0</v>
      </c>
      <c r="K404" s="153"/>
      <c r="L404" s="28"/>
      <c r="M404" s="154" t="s">
        <v>1</v>
      </c>
      <c r="N404" s="115" t="s">
        <v>38</v>
      </c>
      <c r="P404" s="155">
        <f>O404*H404</f>
        <v>0</v>
      </c>
      <c r="Q404" s="155">
        <v>0</v>
      </c>
      <c r="R404" s="155">
        <f>Q404*H404</f>
        <v>0</v>
      </c>
      <c r="S404" s="155">
        <v>0</v>
      </c>
      <c r="T404" s="156">
        <f>S404*H404</f>
        <v>0</v>
      </c>
      <c r="AR404" s="157" t="s">
        <v>348</v>
      </c>
      <c r="AT404" s="157" t="s">
        <v>274</v>
      </c>
      <c r="AU404" s="157" t="s">
        <v>272</v>
      </c>
      <c r="AY404" s="13" t="s">
        <v>271</v>
      </c>
      <c r="BE404" s="158">
        <f>IF(N404="základní",J404,0)</f>
        <v>0</v>
      </c>
      <c r="BF404" s="158">
        <f>IF(N404="snížená",J404,0)</f>
        <v>0</v>
      </c>
      <c r="BG404" s="158">
        <f>IF(N404="zákl. přenesená",J404,0)</f>
        <v>0</v>
      </c>
      <c r="BH404" s="158">
        <f>IF(N404="sníž. přenesená",J404,0)</f>
        <v>0</v>
      </c>
      <c r="BI404" s="158">
        <f>IF(N404="nulová",J404,0)</f>
        <v>0</v>
      </c>
      <c r="BJ404" s="13" t="s">
        <v>80</v>
      </c>
      <c r="BK404" s="158">
        <f>ROUND(I404*H404,2)</f>
        <v>0</v>
      </c>
      <c r="BL404" s="13" t="s">
        <v>348</v>
      </c>
      <c r="BM404" s="157" t="s">
        <v>1715</v>
      </c>
    </row>
    <row r="405" spans="2:65" s="1" customFormat="1" ht="38.4">
      <c r="B405" s="28"/>
      <c r="D405" s="159" t="s">
        <v>280</v>
      </c>
      <c r="F405" s="160" t="s">
        <v>1716</v>
      </c>
      <c r="I405" s="119"/>
      <c r="L405" s="28"/>
      <c r="M405" s="161"/>
      <c r="T405" s="52"/>
      <c r="AT405" s="13" t="s">
        <v>280</v>
      </c>
      <c r="AU405" s="13" t="s">
        <v>272</v>
      </c>
    </row>
    <row r="406" spans="2:65" s="1" customFormat="1" ht="24.15" customHeight="1">
      <c r="B406" s="28"/>
      <c r="C406" s="162" t="s">
        <v>1116</v>
      </c>
      <c r="D406" s="162" t="s">
        <v>335</v>
      </c>
      <c r="E406" s="163" t="s">
        <v>1717</v>
      </c>
      <c r="F406" s="164" t="s">
        <v>1718</v>
      </c>
      <c r="G406" s="165" t="s">
        <v>338</v>
      </c>
      <c r="H406" s="166">
        <v>1</v>
      </c>
      <c r="I406" s="167"/>
      <c r="J406" s="168">
        <f>ROUND(I406*H406,2)</f>
        <v>0</v>
      </c>
      <c r="K406" s="169"/>
      <c r="L406" s="170"/>
      <c r="M406" s="171" t="s">
        <v>1</v>
      </c>
      <c r="N406" s="172" t="s">
        <v>38</v>
      </c>
      <c r="P406" s="155">
        <f>O406*H406</f>
        <v>0</v>
      </c>
      <c r="Q406" s="155">
        <v>5.0000000000000002E-5</v>
      </c>
      <c r="R406" s="155">
        <f>Q406*H406</f>
        <v>5.0000000000000002E-5</v>
      </c>
      <c r="S406" s="155">
        <v>0</v>
      </c>
      <c r="T406" s="156">
        <f>S406*H406</f>
        <v>0</v>
      </c>
      <c r="AR406" s="157" t="s">
        <v>373</v>
      </c>
      <c r="AT406" s="157" t="s">
        <v>335</v>
      </c>
      <c r="AU406" s="157" t="s">
        <v>272</v>
      </c>
      <c r="AY406" s="13" t="s">
        <v>271</v>
      </c>
      <c r="BE406" s="158">
        <f>IF(N406="základní",J406,0)</f>
        <v>0</v>
      </c>
      <c r="BF406" s="158">
        <f>IF(N406="snížená",J406,0)</f>
        <v>0</v>
      </c>
      <c r="BG406" s="158">
        <f>IF(N406="zákl. přenesená",J406,0)</f>
        <v>0</v>
      </c>
      <c r="BH406" s="158">
        <f>IF(N406="sníž. přenesená",J406,0)</f>
        <v>0</v>
      </c>
      <c r="BI406" s="158">
        <f>IF(N406="nulová",J406,0)</f>
        <v>0</v>
      </c>
      <c r="BJ406" s="13" t="s">
        <v>80</v>
      </c>
      <c r="BK406" s="158">
        <f>ROUND(I406*H406,2)</f>
        <v>0</v>
      </c>
      <c r="BL406" s="13" t="s">
        <v>348</v>
      </c>
      <c r="BM406" s="157" t="s">
        <v>1719</v>
      </c>
    </row>
    <row r="407" spans="2:65" s="1" customFormat="1" ht="19.2">
      <c r="B407" s="28"/>
      <c r="D407" s="159" t="s">
        <v>280</v>
      </c>
      <c r="F407" s="160" t="s">
        <v>1718</v>
      </c>
      <c r="I407" s="119"/>
      <c r="L407" s="28"/>
      <c r="M407" s="161"/>
      <c r="T407" s="52"/>
      <c r="AT407" s="13" t="s">
        <v>280</v>
      </c>
      <c r="AU407" s="13" t="s">
        <v>272</v>
      </c>
    </row>
    <row r="408" spans="2:65" s="1" customFormat="1" ht="24.15" customHeight="1">
      <c r="B408" s="28"/>
      <c r="C408" s="162" t="s">
        <v>1123</v>
      </c>
      <c r="D408" s="162" t="s">
        <v>335</v>
      </c>
      <c r="E408" s="163" t="s">
        <v>1311</v>
      </c>
      <c r="F408" s="164" t="s">
        <v>1312</v>
      </c>
      <c r="G408" s="165" t="s">
        <v>338</v>
      </c>
      <c r="H408" s="166">
        <v>4</v>
      </c>
      <c r="I408" s="167"/>
      <c r="J408" s="168">
        <f>ROUND(I408*H408,2)</f>
        <v>0</v>
      </c>
      <c r="K408" s="169"/>
      <c r="L408" s="170"/>
      <c r="M408" s="171" t="s">
        <v>1</v>
      </c>
      <c r="N408" s="172" t="s">
        <v>38</v>
      </c>
      <c r="P408" s="155">
        <f>O408*H408</f>
        <v>0</v>
      </c>
      <c r="Q408" s="155">
        <v>1.0000000000000001E-5</v>
      </c>
      <c r="R408" s="155">
        <f>Q408*H408</f>
        <v>4.0000000000000003E-5</v>
      </c>
      <c r="S408" s="155">
        <v>0</v>
      </c>
      <c r="T408" s="156">
        <f>S408*H408</f>
        <v>0</v>
      </c>
      <c r="AR408" s="157" t="s">
        <v>373</v>
      </c>
      <c r="AT408" s="157" t="s">
        <v>335</v>
      </c>
      <c r="AU408" s="157" t="s">
        <v>272</v>
      </c>
      <c r="AY408" s="13" t="s">
        <v>271</v>
      </c>
      <c r="BE408" s="158">
        <f>IF(N408="základní",J408,0)</f>
        <v>0</v>
      </c>
      <c r="BF408" s="158">
        <f>IF(N408="snížená",J408,0)</f>
        <v>0</v>
      </c>
      <c r="BG408" s="158">
        <f>IF(N408="zákl. přenesená",J408,0)</f>
        <v>0</v>
      </c>
      <c r="BH408" s="158">
        <f>IF(N408="sníž. přenesená",J408,0)</f>
        <v>0</v>
      </c>
      <c r="BI408" s="158">
        <f>IF(N408="nulová",J408,0)</f>
        <v>0</v>
      </c>
      <c r="BJ408" s="13" t="s">
        <v>80</v>
      </c>
      <c r="BK408" s="158">
        <f>ROUND(I408*H408,2)</f>
        <v>0</v>
      </c>
      <c r="BL408" s="13" t="s">
        <v>348</v>
      </c>
      <c r="BM408" s="157" t="s">
        <v>1550</v>
      </c>
    </row>
    <row r="409" spans="2:65" s="1" customFormat="1" ht="10.199999999999999">
      <c r="B409" s="28"/>
      <c r="D409" s="159" t="s">
        <v>280</v>
      </c>
      <c r="F409" s="160" t="s">
        <v>1312</v>
      </c>
      <c r="I409" s="119"/>
      <c r="L409" s="28"/>
      <c r="M409" s="161"/>
      <c r="T409" s="52"/>
      <c r="AT409" s="13" t="s">
        <v>280</v>
      </c>
      <c r="AU409" s="13" t="s">
        <v>272</v>
      </c>
    </row>
    <row r="410" spans="2:65" s="1" customFormat="1" ht="24.15" customHeight="1">
      <c r="B410" s="28"/>
      <c r="C410" s="162" t="s">
        <v>1125</v>
      </c>
      <c r="D410" s="162" t="s">
        <v>335</v>
      </c>
      <c r="E410" s="163" t="s">
        <v>1100</v>
      </c>
      <c r="F410" s="164" t="s">
        <v>1101</v>
      </c>
      <c r="G410" s="165" t="s">
        <v>338</v>
      </c>
      <c r="H410" s="166">
        <v>1</v>
      </c>
      <c r="I410" s="167"/>
      <c r="J410" s="168">
        <f>ROUND(I410*H410,2)</f>
        <v>0</v>
      </c>
      <c r="K410" s="169"/>
      <c r="L410" s="170"/>
      <c r="M410" s="171" t="s">
        <v>1</v>
      </c>
      <c r="N410" s="172" t="s">
        <v>38</v>
      </c>
      <c r="P410" s="155">
        <f>O410*H410</f>
        <v>0</v>
      </c>
      <c r="Q410" s="155">
        <v>2.0000000000000002E-5</v>
      </c>
      <c r="R410" s="155">
        <f>Q410*H410</f>
        <v>2.0000000000000002E-5</v>
      </c>
      <c r="S410" s="155">
        <v>0</v>
      </c>
      <c r="T410" s="156">
        <f>S410*H410</f>
        <v>0</v>
      </c>
      <c r="AR410" s="157" t="s">
        <v>373</v>
      </c>
      <c r="AT410" s="157" t="s">
        <v>335</v>
      </c>
      <c r="AU410" s="157" t="s">
        <v>272</v>
      </c>
      <c r="AY410" s="13" t="s">
        <v>271</v>
      </c>
      <c r="BE410" s="158">
        <f>IF(N410="základní",J410,0)</f>
        <v>0</v>
      </c>
      <c r="BF410" s="158">
        <f>IF(N410="snížená",J410,0)</f>
        <v>0</v>
      </c>
      <c r="BG410" s="158">
        <f>IF(N410="zákl. přenesená",J410,0)</f>
        <v>0</v>
      </c>
      <c r="BH410" s="158">
        <f>IF(N410="sníž. přenesená",J410,0)</f>
        <v>0</v>
      </c>
      <c r="BI410" s="158">
        <f>IF(N410="nulová",J410,0)</f>
        <v>0</v>
      </c>
      <c r="BJ410" s="13" t="s">
        <v>80</v>
      </c>
      <c r="BK410" s="158">
        <f>ROUND(I410*H410,2)</f>
        <v>0</v>
      </c>
      <c r="BL410" s="13" t="s">
        <v>348</v>
      </c>
      <c r="BM410" s="157" t="s">
        <v>1102</v>
      </c>
    </row>
    <row r="411" spans="2:65" s="1" customFormat="1" ht="10.199999999999999">
      <c r="B411" s="28"/>
      <c r="D411" s="159" t="s">
        <v>280</v>
      </c>
      <c r="F411" s="160" t="s">
        <v>1101</v>
      </c>
      <c r="I411" s="119"/>
      <c r="L411" s="28"/>
      <c r="M411" s="161"/>
      <c r="T411" s="52"/>
      <c r="AT411" s="13" t="s">
        <v>280</v>
      </c>
      <c r="AU411" s="13" t="s">
        <v>272</v>
      </c>
    </row>
    <row r="412" spans="2:65" s="1" customFormat="1" ht="24.15" customHeight="1">
      <c r="B412" s="28"/>
      <c r="C412" s="146" t="s">
        <v>1127</v>
      </c>
      <c r="D412" s="146" t="s">
        <v>274</v>
      </c>
      <c r="E412" s="147" t="s">
        <v>1104</v>
      </c>
      <c r="F412" s="148" t="s">
        <v>1105</v>
      </c>
      <c r="G412" s="149" t="s">
        <v>412</v>
      </c>
      <c r="H412" s="150">
        <v>170</v>
      </c>
      <c r="I412" s="151"/>
      <c r="J412" s="152">
        <f>ROUND(I412*H412,2)</f>
        <v>0</v>
      </c>
      <c r="K412" s="153"/>
      <c r="L412" s="28"/>
      <c r="M412" s="154" t="s">
        <v>1</v>
      </c>
      <c r="N412" s="115" t="s">
        <v>38</v>
      </c>
      <c r="P412" s="155">
        <f>O412*H412</f>
        <v>0</v>
      </c>
      <c r="Q412" s="155">
        <v>0</v>
      </c>
      <c r="R412" s="155">
        <f>Q412*H412</f>
        <v>0</v>
      </c>
      <c r="S412" s="155">
        <v>0</v>
      </c>
      <c r="T412" s="156">
        <f>S412*H412</f>
        <v>0</v>
      </c>
      <c r="AR412" s="157" t="s">
        <v>348</v>
      </c>
      <c r="AT412" s="157" t="s">
        <v>274</v>
      </c>
      <c r="AU412" s="157" t="s">
        <v>272</v>
      </c>
      <c r="AY412" s="13" t="s">
        <v>271</v>
      </c>
      <c r="BE412" s="158">
        <f>IF(N412="základní",J412,0)</f>
        <v>0</v>
      </c>
      <c r="BF412" s="158">
        <f>IF(N412="snížená",J412,0)</f>
        <v>0</v>
      </c>
      <c r="BG412" s="158">
        <f>IF(N412="zákl. přenesená",J412,0)</f>
        <v>0</v>
      </c>
      <c r="BH412" s="158">
        <f>IF(N412="sníž. přenesená",J412,0)</f>
        <v>0</v>
      </c>
      <c r="BI412" s="158">
        <f>IF(N412="nulová",J412,0)</f>
        <v>0</v>
      </c>
      <c r="BJ412" s="13" t="s">
        <v>80</v>
      </c>
      <c r="BK412" s="158">
        <f>ROUND(I412*H412,2)</f>
        <v>0</v>
      </c>
      <c r="BL412" s="13" t="s">
        <v>348</v>
      </c>
      <c r="BM412" s="157" t="s">
        <v>1106</v>
      </c>
    </row>
    <row r="413" spans="2:65" s="1" customFormat="1" ht="28.8">
      <c r="B413" s="28"/>
      <c r="D413" s="159" t="s">
        <v>280</v>
      </c>
      <c r="F413" s="160" t="s">
        <v>1107</v>
      </c>
      <c r="I413" s="119"/>
      <c r="L413" s="28"/>
      <c r="M413" s="161"/>
      <c r="T413" s="52"/>
      <c r="AT413" s="13" t="s">
        <v>280</v>
      </c>
      <c r="AU413" s="13" t="s">
        <v>272</v>
      </c>
    </row>
    <row r="414" spans="2:65" s="1" customFormat="1" ht="24.15" customHeight="1">
      <c r="B414" s="28"/>
      <c r="C414" s="162" t="s">
        <v>1132</v>
      </c>
      <c r="D414" s="162" t="s">
        <v>335</v>
      </c>
      <c r="E414" s="163" t="s">
        <v>1109</v>
      </c>
      <c r="F414" s="164" t="s">
        <v>1110</v>
      </c>
      <c r="G414" s="165" t="s">
        <v>412</v>
      </c>
      <c r="H414" s="166">
        <v>170</v>
      </c>
      <c r="I414" s="167"/>
      <c r="J414" s="168">
        <f>ROUND(I414*H414,2)</f>
        <v>0</v>
      </c>
      <c r="K414" s="169"/>
      <c r="L414" s="170"/>
      <c r="M414" s="171" t="s">
        <v>1</v>
      </c>
      <c r="N414" s="172" t="s">
        <v>38</v>
      </c>
      <c r="P414" s="155">
        <f>O414*H414</f>
        <v>0</v>
      </c>
      <c r="Q414" s="155">
        <v>1.2E-4</v>
      </c>
      <c r="R414" s="155">
        <f>Q414*H414</f>
        <v>2.0400000000000001E-2</v>
      </c>
      <c r="S414" s="155">
        <v>0</v>
      </c>
      <c r="T414" s="156">
        <f>S414*H414</f>
        <v>0</v>
      </c>
      <c r="AR414" s="157" t="s">
        <v>373</v>
      </c>
      <c r="AT414" s="157" t="s">
        <v>335</v>
      </c>
      <c r="AU414" s="157" t="s">
        <v>272</v>
      </c>
      <c r="AY414" s="13" t="s">
        <v>271</v>
      </c>
      <c r="BE414" s="158">
        <f>IF(N414="základní",J414,0)</f>
        <v>0</v>
      </c>
      <c r="BF414" s="158">
        <f>IF(N414="snížená",J414,0)</f>
        <v>0</v>
      </c>
      <c r="BG414" s="158">
        <f>IF(N414="zákl. přenesená",J414,0)</f>
        <v>0</v>
      </c>
      <c r="BH414" s="158">
        <f>IF(N414="sníž. přenesená",J414,0)</f>
        <v>0</v>
      </c>
      <c r="BI414" s="158">
        <f>IF(N414="nulová",J414,0)</f>
        <v>0</v>
      </c>
      <c r="BJ414" s="13" t="s">
        <v>80</v>
      </c>
      <c r="BK414" s="158">
        <f>ROUND(I414*H414,2)</f>
        <v>0</v>
      </c>
      <c r="BL414" s="13" t="s">
        <v>348</v>
      </c>
      <c r="BM414" s="157" t="s">
        <v>1111</v>
      </c>
    </row>
    <row r="415" spans="2:65" s="1" customFormat="1" ht="19.2">
      <c r="B415" s="28"/>
      <c r="D415" s="159" t="s">
        <v>280</v>
      </c>
      <c r="F415" s="160" t="s">
        <v>1110</v>
      </c>
      <c r="I415" s="119"/>
      <c r="L415" s="28"/>
      <c r="M415" s="161"/>
      <c r="T415" s="52"/>
      <c r="AT415" s="13" t="s">
        <v>280</v>
      </c>
      <c r="AU415" s="13" t="s">
        <v>272</v>
      </c>
    </row>
    <row r="416" spans="2:65" s="1" customFormat="1" ht="24.15" customHeight="1">
      <c r="B416" s="28"/>
      <c r="C416" s="146" t="s">
        <v>1136</v>
      </c>
      <c r="D416" s="146" t="s">
        <v>274</v>
      </c>
      <c r="E416" s="147" t="s">
        <v>953</v>
      </c>
      <c r="F416" s="148" t="s">
        <v>954</v>
      </c>
      <c r="G416" s="149" t="s">
        <v>338</v>
      </c>
      <c r="H416" s="150">
        <v>50</v>
      </c>
      <c r="I416" s="151"/>
      <c r="J416" s="152">
        <f>ROUND(I416*H416,2)</f>
        <v>0</v>
      </c>
      <c r="K416" s="153"/>
      <c r="L416" s="28"/>
      <c r="M416" s="154" t="s">
        <v>1</v>
      </c>
      <c r="N416" s="115" t="s">
        <v>38</v>
      </c>
      <c r="P416" s="155">
        <f>O416*H416</f>
        <v>0</v>
      </c>
      <c r="Q416" s="155">
        <v>0</v>
      </c>
      <c r="R416" s="155">
        <f>Q416*H416</f>
        <v>0</v>
      </c>
      <c r="S416" s="155">
        <v>0</v>
      </c>
      <c r="T416" s="156">
        <f>S416*H416</f>
        <v>0</v>
      </c>
      <c r="AR416" s="157" t="s">
        <v>348</v>
      </c>
      <c r="AT416" s="157" t="s">
        <v>274</v>
      </c>
      <c r="AU416" s="157" t="s">
        <v>272</v>
      </c>
      <c r="AY416" s="13" t="s">
        <v>271</v>
      </c>
      <c r="BE416" s="158">
        <f>IF(N416="základní",J416,0)</f>
        <v>0</v>
      </c>
      <c r="BF416" s="158">
        <f>IF(N416="snížená",J416,0)</f>
        <v>0</v>
      </c>
      <c r="BG416" s="158">
        <f>IF(N416="zákl. přenesená",J416,0)</f>
        <v>0</v>
      </c>
      <c r="BH416" s="158">
        <f>IF(N416="sníž. přenesená",J416,0)</f>
        <v>0</v>
      </c>
      <c r="BI416" s="158">
        <f>IF(N416="nulová",J416,0)</f>
        <v>0</v>
      </c>
      <c r="BJ416" s="13" t="s">
        <v>80</v>
      </c>
      <c r="BK416" s="158">
        <f>ROUND(I416*H416,2)</f>
        <v>0</v>
      </c>
      <c r="BL416" s="13" t="s">
        <v>348</v>
      </c>
      <c r="BM416" s="157" t="s">
        <v>1113</v>
      </c>
    </row>
    <row r="417" spans="2:65" s="1" customFormat="1" ht="19.2">
      <c r="B417" s="28"/>
      <c r="D417" s="159" t="s">
        <v>280</v>
      </c>
      <c r="F417" s="160" t="s">
        <v>956</v>
      </c>
      <c r="I417" s="119"/>
      <c r="L417" s="28"/>
      <c r="M417" s="161"/>
      <c r="T417" s="52"/>
      <c r="AT417" s="13" t="s">
        <v>280</v>
      </c>
      <c r="AU417" s="13" t="s">
        <v>272</v>
      </c>
    </row>
    <row r="418" spans="2:65" s="1" customFormat="1" ht="16.5" customHeight="1">
      <c r="B418" s="28"/>
      <c r="C418" s="162" t="s">
        <v>1138</v>
      </c>
      <c r="D418" s="162" t="s">
        <v>335</v>
      </c>
      <c r="E418" s="163" t="s">
        <v>958</v>
      </c>
      <c r="F418" s="164" t="s">
        <v>959</v>
      </c>
      <c r="G418" s="165" t="s">
        <v>338</v>
      </c>
      <c r="H418" s="166">
        <v>50</v>
      </c>
      <c r="I418" s="167"/>
      <c r="J418" s="168">
        <f>ROUND(I418*H418,2)</f>
        <v>0</v>
      </c>
      <c r="K418" s="169"/>
      <c r="L418" s="170"/>
      <c r="M418" s="171" t="s">
        <v>1</v>
      </c>
      <c r="N418" s="172" t="s">
        <v>38</v>
      </c>
      <c r="P418" s="155">
        <f>O418*H418</f>
        <v>0</v>
      </c>
      <c r="Q418" s="155">
        <v>9.0000000000000006E-5</v>
      </c>
      <c r="R418" s="155">
        <f>Q418*H418</f>
        <v>4.5000000000000005E-3</v>
      </c>
      <c r="S418" s="155">
        <v>0</v>
      </c>
      <c r="T418" s="156">
        <f>S418*H418</f>
        <v>0</v>
      </c>
      <c r="AR418" s="157" t="s">
        <v>373</v>
      </c>
      <c r="AT418" s="157" t="s">
        <v>335</v>
      </c>
      <c r="AU418" s="157" t="s">
        <v>272</v>
      </c>
      <c r="AY418" s="13" t="s">
        <v>271</v>
      </c>
      <c r="BE418" s="158">
        <f>IF(N418="základní",J418,0)</f>
        <v>0</v>
      </c>
      <c r="BF418" s="158">
        <f>IF(N418="snížená",J418,0)</f>
        <v>0</v>
      </c>
      <c r="BG418" s="158">
        <f>IF(N418="zákl. přenesená",J418,0)</f>
        <v>0</v>
      </c>
      <c r="BH418" s="158">
        <f>IF(N418="sníž. přenesená",J418,0)</f>
        <v>0</v>
      </c>
      <c r="BI418" s="158">
        <f>IF(N418="nulová",J418,0)</f>
        <v>0</v>
      </c>
      <c r="BJ418" s="13" t="s">
        <v>80</v>
      </c>
      <c r="BK418" s="158">
        <f>ROUND(I418*H418,2)</f>
        <v>0</v>
      </c>
      <c r="BL418" s="13" t="s">
        <v>348</v>
      </c>
      <c r="BM418" s="157" t="s">
        <v>1115</v>
      </c>
    </row>
    <row r="419" spans="2:65" s="1" customFormat="1" ht="10.199999999999999">
      <c r="B419" s="28"/>
      <c r="D419" s="159" t="s">
        <v>280</v>
      </c>
      <c r="F419" s="160" t="s">
        <v>959</v>
      </c>
      <c r="I419" s="119"/>
      <c r="L419" s="28"/>
      <c r="M419" s="161"/>
      <c r="T419" s="52"/>
      <c r="AT419" s="13" t="s">
        <v>280</v>
      </c>
      <c r="AU419" s="13" t="s">
        <v>272</v>
      </c>
    </row>
    <row r="420" spans="2:65" s="1" customFormat="1" ht="24.15" customHeight="1">
      <c r="B420" s="28"/>
      <c r="C420" s="146" t="s">
        <v>1140</v>
      </c>
      <c r="D420" s="146" t="s">
        <v>274</v>
      </c>
      <c r="E420" s="147" t="s">
        <v>1117</v>
      </c>
      <c r="F420" s="148" t="s">
        <v>1118</v>
      </c>
      <c r="G420" s="149" t="s">
        <v>338</v>
      </c>
      <c r="H420" s="150">
        <v>26</v>
      </c>
      <c r="I420" s="151"/>
      <c r="J420" s="152">
        <f>ROUND(I420*H420,2)</f>
        <v>0</v>
      </c>
      <c r="K420" s="153"/>
      <c r="L420" s="28"/>
      <c r="M420" s="154" t="s">
        <v>1</v>
      </c>
      <c r="N420" s="115" t="s">
        <v>38</v>
      </c>
      <c r="P420" s="155">
        <f>O420*H420</f>
        <v>0</v>
      </c>
      <c r="Q420" s="155">
        <v>0</v>
      </c>
      <c r="R420" s="155">
        <f>Q420*H420</f>
        <v>0</v>
      </c>
      <c r="S420" s="155">
        <v>3.0000000000000001E-3</v>
      </c>
      <c r="T420" s="156">
        <f>S420*H420</f>
        <v>7.8E-2</v>
      </c>
      <c r="AR420" s="157" t="s">
        <v>348</v>
      </c>
      <c r="AT420" s="157" t="s">
        <v>274</v>
      </c>
      <c r="AU420" s="157" t="s">
        <v>272</v>
      </c>
      <c r="AY420" s="13" t="s">
        <v>271</v>
      </c>
      <c r="BE420" s="158">
        <f>IF(N420="základní",J420,0)</f>
        <v>0</v>
      </c>
      <c r="BF420" s="158">
        <f>IF(N420="snížená",J420,0)</f>
        <v>0</v>
      </c>
      <c r="BG420" s="158">
        <f>IF(N420="zákl. přenesená",J420,0)</f>
        <v>0</v>
      </c>
      <c r="BH420" s="158">
        <f>IF(N420="sníž. přenesená",J420,0)</f>
        <v>0</v>
      </c>
      <c r="BI420" s="158">
        <f>IF(N420="nulová",J420,0)</f>
        <v>0</v>
      </c>
      <c r="BJ420" s="13" t="s">
        <v>80</v>
      </c>
      <c r="BK420" s="158">
        <f>ROUND(I420*H420,2)</f>
        <v>0</v>
      </c>
      <c r="BL420" s="13" t="s">
        <v>348</v>
      </c>
      <c r="BM420" s="157" t="s">
        <v>1119</v>
      </c>
    </row>
    <row r="421" spans="2:65" s="1" customFormat="1" ht="48">
      <c r="B421" s="28"/>
      <c r="D421" s="159" t="s">
        <v>280</v>
      </c>
      <c r="F421" s="160" t="s">
        <v>1120</v>
      </c>
      <c r="I421" s="119"/>
      <c r="L421" s="28"/>
      <c r="M421" s="161"/>
      <c r="T421" s="52"/>
      <c r="AT421" s="13" t="s">
        <v>280</v>
      </c>
      <c r="AU421" s="13" t="s">
        <v>272</v>
      </c>
    </row>
    <row r="422" spans="2:65" s="11" customFormat="1" ht="20.85" customHeight="1">
      <c r="B422" s="134"/>
      <c r="D422" s="135" t="s">
        <v>72</v>
      </c>
      <c r="E422" s="144" t="s">
        <v>1121</v>
      </c>
      <c r="F422" s="144" t="s">
        <v>1122</v>
      </c>
      <c r="I422" s="137"/>
      <c r="J422" s="145">
        <f>BK422</f>
        <v>0</v>
      </c>
      <c r="L422" s="134"/>
      <c r="M422" s="139"/>
      <c r="P422" s="140">
        <f>SUM(P423:P446)</f>
        <v>0</v>
      </c>
      <c r="R422" s="140">
        <f>SUM(R423:R446)</f>
        <v>1.5010000000000001E-2</v>
      </c>
      <c r="T422" s="141">
        <f>SUM(T423:T446)</f>
        <v>0</v>
      </c>
      <c r="AR422" s="135" t="s">
        <v>82</v>
      </c>
      <c r="AT422" s="142" t="s">
        <v>72</v>
      </c>
      <c r="AU422" s="142" t="s">
        <v>82</v>
      </c>
      <c r="AY422" s="135" t="s">
        <v>271</v>
      </c>
      <c r="BK422" s="143">
        <f>SUM(BK423:BK446)</f>
        <v>0</v>
      </c>
    </row>
    <row r="423" spans="2:65" s="1" customFormat="1" ht="33" customHeight="1">
      <c r="B423" s="28"/>
      <c r="C423" s="146" t="s">
        <v>1145</v>
      </c>
      <c r="D423" s="146" t="s">
        <v>274</v>
      </c>
      <c r="E423" s="147" t="s">
        <v>725</v>
      </c>
      <c r="F423" s="148" t="s">
        <v>726</v>
      </c>
      <c r="G423" s="149" t="s">
        <v>338</v>
      </c>
      <c r="H423" s="150">
        <v>1</v>
      </c>
      <c r="I423" s="151"/>
      <c r="J423" s="152">
        <f>ROUND(I423*H423,2)</f>
        <v>0</v>
      </c>
      <c r="K423" s="153"/>
      <c r="L423" s="28"/>
      <c r="M423" s="154" t="s">
        <v>1</v>
      </c>
      <c r="N423" s="115" t="s">
        <v>38</v>
      </c>
      <c r="P423" s="155">
        <f>O423*H423</f>
        <v>0</v>
      </c>
      <c r="Q423" s="155">
        <v>0</v>
      </c>
      <c r="R423" s="155">
        <f>Q423*H423</f>
        <v>0</v>
      </c>
      <c r="S423" s="155">
        <v>0</v>
      </c>
      <c r="T423" s="156">
        <f>S423*H423</f>
        <v>0</v>
      </c>
      <c r="AR423" s="157" t="s">
        <v>348</v>
      </c>
      <c r="AT423" s="157" t="s">
        <v>274</v>
      </c>
      <c r="AU423" s="157" t="s">
        <v>272</v>
      </c>
      <c r="AY423" s="13" t="s">
        <v>271</v>
      </c>
      <c r="BE423" s="158">
        <f>IF(N423="základní",J423,0)</f>
        <v>0</v>
      </c>
      <c r="BF423" s="158">
        <f>IF(N423="snížená",J423,0)</f>
        <v>0</v>
      </c>
      <c r="BG423" s="158">
        <f>IF(N423="zákl. přenesená",J423,0)</f>
        <v>0</v>
      </c>
      <c r="BH423" s="158">
        <f>IF(N423="sníž. přenesená",J423,0)</f>
        <v>0</v>
      </c>
      <c r="BI423" s="158">
        <f>IF(N423="nulová",J423,0)</f>
        <v>0</v>
      </c>
      <c r="BJ423" s="13" t="s">
        <v>80</v>
      </c>
      <c r="BK423" s="158">
        <f>ROUND(I423*H423,2)</f>
        <v>0</v>
      </c>
      <c r="BL423" s="13" t="s">
        <v>348</v>
      </c>
      <c r="BM423" s="157" t="s">
        <v>1124</v>
      </c>
    </row>
    <row r="424" spans="2:65" s="1" customFormat="1" ht="19.2">
      <c r="B424" s="28"/>
      <c r="D424" s="159" t="s">
        <v>280</v>
      </c>
      <c r="F424" s="160" t="s">
        <v>726</v>
      </c>
      <c r="I424" s="119"/>
      <c r="L424" s="28"/>
      <c r="M424" s="161"/>
      <c r="T424" s="52"/>
      <c r="AT424" s="13" t="s">
        <v>280</v>
      </c>
      <c r="AU424" s="13" t="s">
        <v>272</v>
      </c>
    </row>
    <row r="425" spans="2:65" s="1" customFormat="1" ht="24.15" customHeight="1">
      <c r="B425" s="28"/>
      <c r="C425" s="162" t="s">
        <v>1150</v>
      </c>
      <c r="D425" s="162" t="s">
        <v>335</v>
      </c>
      <c r="E425" s="163" t="s">
        <v>1066</v>
      </c>
      <c r="F425" s="164" t="s">
        <v>1067</v>
      </c>
      <c r="G425" s="165" t="s">
        <v>338</v>
      </c>
      <c r="H425" s="166">
        <v>1</v>
      </c>
      <c r="I425" s="167"/>
      <c r="J425" s="168">
        <f>ROUND(I425*H425,2)</f>
        <v>0</v>
      </c>
      <c r="K425" s="169"/>
      <c r="L425" s="170"/>
      <c r="M425" s="171" t="s">
        <v>1</v>
      </c>
      <c r="N425" s="172" t="s">
        <v>38</v>
      </c>
      <c r="P425" s="155">
        <f>O425*H425</f>
        <v>0</v>
      </c>
      <c r="Q425" s="155">
        <v>0</v>
      </c>
      <c r="R425" s="155">
        <f>Q425*H425</f>
        <v>0</v>
      </c>
      <c r="S425" s="155">
        <v>0</v>
      </c>
      <c r="T425" s="156">
        <f>S425*H425</f>
        <v>0</v>
      </c>
      <c r="AR425" s="157" t="s">
        <v>373</v>
      </c>
      <c r="AT425" s="157" t="s">
        <v>335</v>
      </c>
      <c r="AU425" s="157" t="s">
        <v>272</v>
      </c>
      <c r="AY425" s="13" t="s">
        <v>271</v>
      </c>
      <c r="BE425" s="158">
        <f>IF(N425="základní",J425,0)</f>
        <v>0</v>
      </c>
      <c r="BF425" s="158">
        <f>IF(N425="snížená",J425,0)</f>
        <v>0</v>
      </c>
      <c r="BG425" s="158">
        <f>IF(N425="zákl. přenesená",J425,0)</f>
        <v>0</v>
      </c>
      <c r="BH425" s="158">
        <f>IF(N425="sníž. přenesená",J425,0)</f>
        <v>0</v>
      </c>
      <c r="BI425" s="158">
        <f>IF(N425="nulová",J425,0)</f>
        <v>0</v>
      </c>
      <c r="BJ425" s="13" t="s">
        <v>80</v>
      </c>
      <c r="BK425" s="158">
        <f>ROUND(I425*H425,2)</f>
        <v>0</v>
      </c>
      <c r="BL425" s="13" t="s">
        <v>348</v>
      </c>
      <c r="BM425" s="157" t="s">
        <v>1126</v>
      </c>
    </row>
    <row r="426" spans="2:65" s="1" customFormat="1" ht="19.2">
      <c r="B426" s="28"/>
      <c r="D426" s="159" t="s">
        <v>280</v>
      </c>
      <c r="F426" s="160" t="s">
        <v>1067</v>
      </c>
      <c r="I426" s="119"/>
      <c r="L426" s="28"/>
      <c r="M426" s="161"/>
      <c r="T426" s="52"/>
      <c r="AT426" s="13" t="s">
        <v>280</v>
      </c>
      <c r="AU426" s="13" t="s">
        <v>272</v>
      </c>
    </row>
    <row r="427" spans="2:65" s="1" customFormat="1" ht="24.15" customHeight="1">
      <c r="B427" s="28"/>
      <c r="C427" s="146" t="s">
        <v>1152</v>
      </c>
      <c r="D427" s="146" t="s">
        <v>274</v>
      </c>
      <c r="E427" s="147" t="s">
        <v>1128</v>
      </c>
      <c r="F427" s="148" t="s">
        <v>1129</v>
      </c>
      <c r="G427" s="149" t="s">
        <v>412</v>
      </c>
      <c r="H427" s="150">
        <v>70</v>
      </c>
      <c r="I427" s="151"/>
      <c r="J427" s="152">
        <f>ROUND(I427*H427,2)</f>
        <v>0</v>
      </c>
      <c r="K427" s="153"/>
      <c r="L427" s="28"/>
      <c r="M427" s="154" t="s">
        <v>1</v>
      </c>
      <c r="N427" s="115" t="s">
        <v>38</v>
      </c>
      <c r="P427" s="155">
        <f>O427*H427</f>
        <v>0</v>
      </c>
      <c r="Q427" s="155">
        <v>0</v>
      </c>
      <c r="R427" s="155">
        <f>Q427*H427</f>
        <v>0</v>
      </c>
      <c r="S427" s="155">
        <v>0</v>
      </c>
      <c r="T427" s="156">
        <f>S427*H427</f>
        <v>0</v>
      </c>
      <c r="AR427" s="157" t="s">
        <v>348</v>
      </c>
      <c r="AT427" s="157" t="s">
        <v>274</v>
      </c>
      <c r="AU427" s="157" t="s">
        <v>272</v>
      </c>
      <c r="AY427" s="13" t="s">
        <v>271</v>
      </c>
      <c r="BE427" s="158">
        <f>IF(N427="základní",J427,0)</f>
        <v>0</v>
      </c>
      <c r="BF427" s="158">
        <f>IF(N427="snížená",J427,0)</f>
        <v>0</v>
      </c>
      <c r="BG427" s="158">
        <f>IF(N427="zákl. přenesená",J427,0)</f>
        <v>0</v>
      </c>
      <c r="BH427" s="158">
        <f>IF(N427="sníž. přenesená",J427,0)</f>
        <v>0</v>
      </c>
      <c r="BI427" s="158">
        <f>IF(N427="nulová",J427,0)</f>
        <v>0</v>
      </c>
      <c r="BJ427" s="13" t="s">
        <v>80</v>
      </c>
      <c r="BK427" s="158">
        <f>ROUND(I427*H427,2)</f>
        <v>0</v>
      </c>
      <c r="BL427" s="13" t="s">
        <v>348</v>
      </c>
      <c r="BM427" s="157" t="s">
        <v>1130</v>
      </c>
    </row>
    <row r="428" spans="2:65" s="1" customFormat="1" ht="28.8">
      <c r="B428" s="28"/>
      <c r="D428" s="159" t="s">
        <v>280</v>
      </c>
      <c r="F428" s="160" t="s">
        <v>1131</v>
      </c>
      <c r="I428" s="119"/>
      <c r="L428" s="28"/>
      <c r="M428" s="161"/>
      <c r="T428" s="52"/>
      <c r="AT428" s="13" t="s">
        <v>280</v>
      </c>
      <c r="AU428" s="13" t="s">
        <v>272</v>
      </c>
    </row>
    <row r="429" spans="2:65" s="1" customFormat="1" ht="33" customHeight="1">
      <c r="B429" s="28"/>
      <c r="C429" s="162" t="s">
        <v>1154</v>
      </c>
      <c r="D429" s="162" t="s">
        <v>335</v>
      </c>
      <c r="E429" s="163" t="s">
        <v>1133</v>
      </c>
      <c r="F429" s="164" t="s">
        <v>1134</v>
      </c>
      <c r="G429" s="165" t="s">
        <v>412</v>
      </c>
      <c r="H429" s="166">
        <v>70</v>
      </c>
      <c r="I429" s="167"/>
      <c r="J429" s="168">
        <f>ROUND(I429*H429,2)</f>
        <v>0</v>
      </c>
      <c r="K429" s="169"/>
      <c r="L429" s="170"/>
      <c r="M429" s="171" t="s">
        <v>1</v>
      </c>
      <c r="N429" s="172" t="s">
        <v>38</v>
      </c>
      <c r="P429" s="155">
        <f>O429*H429</f>
        <v>0</v>
      </c>
      <c r="Q429" s="155">
        <v>1.6000000000000001E-4</v>
      </c>
      <c r="R429" s="155">
        <f>Q429*H429</f>
        <v>1.1200000000000002E-2</v>
      </c>
      <c r="S429" s="155">
        <v>0</v>
      </c>
      <c r="T429" s="156">
        <f>S429*H429</f>
        <v>0</v>
      </c>
      <c r="AR429" s="157" t="s">
        <v>373</v>
      </c>
      <c r="AT429" s="157" t="s">
        <v>335</v>
      </c>
      <c r="AU429" s="157" t="s">
        <v>272</v>
      </c>
      <c r="AY429" s="13" t="s">
        <v>271</v>
      </c>
      <c r="BE429" s="158">
        <f>IF(N429="základní",J429,0)</f>
        <v>0</v>
      </c>
      <c r="BF429" s="158">
        <f>IF(N429="snížená",J429,0)</f>
        <v>0</v>
      </c>
      <c r="BG429" s="158">
        <f>IF(N429="zákl. přenesená",J429,0)</f>
        <v>0</v>
      </c>
      <c r="BH429" s="158">
        <f>IF(N429="sníž. přenesená",J429,0)</f>
        <v>0</v>
      </c>
      <c r="BI429" s="158">
        <f>IF(N429="nulová",J429,0)</f>
        <v>0</v>
      </c>
      <c r="BJ429" s="13" t="s">
        <v>80</v>
      </c>
      <c r="BK429" s="158">
        <f>ROUND(I429*H429,2)</f>
        <v>0</v>
      </c>
      <c r="BL429" s="13" t="s">
        <v>348</v>
      </c>
      <c r="BM429" s="157" t="s">
        <v>1135</v>
      </c>
    </row>
    <row r="430" spans="2:65" s="1" customFormat="1" ht="19.2">
      <c r="B430" s="28"/>
      <c r="D430" s="159" t="s">
        <v>280</v>
      </c>
      <c r="F430" s="160" t="s">
        <v>1134</v>
      </c>
      <c r="I430" s="119"/>
      <c r="L430" s="28"/>
      <c r="M430" s="161"/>
      <c r="T430" s="52"/>
      <c r="AT430" s="13" t="s">
        <v>280</v>
      </c>
      <c r="AU430" s="13" t="s">
        <v>272</v>
      </c>
    </row>
    <row r="431" spans="2:65" s="1" customFormat="1" ht="24.15" customHeight="1">
      <c r="B431" s="28"/>
      <c r="C431" s="146" t="s">
        <v>1158</v>
      </c>
      <c r="D431" s="146" t="s">
        <v>274</v>
      </c>
      <c r="E431" s="147" t="s">
        <v>1104</v>
      </c>
      <c r="F431" s="148" t="s">
        <v>1105</v>
      </c>
      <c r="G431" s="149" t="s">
        <v>412</v>
      </c>
      <c r="H431" s="150">
        <v>25</v>
      </c>
      <c r="I431" s="151"/>
      <c r="J431" s="152">
        <f>ROUND(I431*H431,2)</f>
        <v>0</v>
      </c>
      <c r="K431" s="153"/>
      <c r="L431" s="28"/>
      <c r="M431" s="154" t="s">
        <v>1</v>
      </c>
      <c r="N431" s="115" t="s">
        <v>38</v>
      </c>
      <c r="P431" s="155">
        <f>O431*H431</f>
        <v>0</v>
      </c>
      <c r="Q431" s="155">
        <v>0</v>
      </c>
      <c r="R431" s="155">
        <f>Q431*H431</f>
        <v>0</v>
      </c>
      <c r="S431" s="155">
        <v>0</v>
      </c>
      <c r="T431" s="156">
        <f>S431*H431</f>
        <v>0</v>
      </c>
      <c r="AR431" s="157" t="s">
        <v>348</v>
      </c>
      <c r="AT431" s="157" t="s">
        <v>274</v>
      </c>
      <c r="AU431" s="157" t="s">
        <v>272</v>
      </c>
      <c r="AY431" s="13" t="s">
        <v>271</v>
      </c>
      <c r="BE431" s="158">
        <f>IF(N431="základní",J431,0)</f>
        <v>0</v>
      </c>
      <c r="BF431" s="158">
        <f>IF(N431="snížená",J431,0)</f>
        <v>0</v>
      </c>
      <c r="BG431" s="158">
        <f>IF(N431="zákl. přenesená",J431,0)</f>
        <v>0</v>
      </c>
      <c r="BH431" s="158">
        <f>IF(N431="sníž. přenesená",J431,0)</f>
        <v>0</v>
      </c>
      <c r="BI431" s="158">
        <f>IF(N431="nulová",J431,0)</f>
        <v>0</v>
      </c>
      <c r="BJ431" s="13" t="s">
        <v>80</v>
      </c>
      <c r="BK431" s="158">
        <f>ROUND(I431*H431,2)</f>
        <v>0</v>
      </c>
      <c r="BL431" s="13" t="s">
        <v>348</v>
      </c>
      <c r="BM431" s="157" t="s">
        <v>1137</v>
      </c>
    </row>
    <row r="432" spans="2:65" s="1" customFormat="1" ht="28.8">
      <c r="B432" s="28"/>
      <c r="D432" s="159" t="s">
        <v>280</v>
      </c>
      <c r="F432" s="160" t="s">
        <v>1107</v>
      </c>
      <c r="I432" s="119"/>
      <c r="L432" s="28"/>
      <c r="M432" s="161"/>
      <c r="T432" s="52"/>
      <c r="AT432" s="13" t="s">
        <v>280</v>
      </c>
      <c r="AU432" s="13" t="s">
        <v>272</v>
      </c>
    </row>
    <row r="433" spans="2:65" s="1" customFormat="1" ht="24.15" customHeight="1">
      <c r="B433" s="28"/>
      <c r="C433" s="162" t="s">
        <v>1166</v>
      </c>
      <c r="D433" s="162" t="s">
        <v>335</v>
      </c>
      <c r="E433" s="163" t="s">
        <v>1109</v>
      </c>
      <c r="F433" s="164" t="s">
        <v>1110</v>
      </c>
      <c r="G433" s="165" t="s">
        <v>412</v>
      </c>
      <c r="H433" s="166">
        <v>25</v>
      </c>
      <c r="I433" s="167"/>
      <c r="J433" s="168">
        <f>ROUND(I433*H433,2)</f>
        <v>0</v>
      </c>
      <c r="K433" s="169"/>
      <c r="L433" s="170"/>
      <c r="M433" s="171" t="s">
        <v>1</v>
      </c>
      <c r="N433" s="172" t="s">
        <v>38</v>
      </c>
      <c r="P433" s="155">
        <f>O433*H433</f>
        <v>0</v>
      </c>
      <c r="Q433" s="155">
        <v>1.2E-4</v>
      </c>
      <c r="R433" s="155">
        <f>Q433*H433</f>
        <v>3.0000000000000001E-3</v>
      </c>
      <c r="S433" s="155">
        <v>0</v>
      </c>
      <c r="T433" s="156">
        <f>S433*H433</f>
        <v>0</v>
      </c>
      <c r="AR433" s="157" t="s">
        <v>373</v>
      </c>
      <c r="AT433" s="157" t="s">
        <v>335</v>
      </c>
      <c r="AU433" s="157" t="s">
        <v>272</v>
      </c>
      <c r="AY433" s="13" t="s">
        <v>271</v>
      </c>
      <c r="BE433" s="158">
        <f>IF(N433="základní",J433,0)</f>
        <v>0</v>
      </c>
      <c r="BF433" s="158">
        <f>IF(N433="snížená",J433,0)</f>
        <v>0</v>
      </c>
      <c r="BG433" s="158">
        <f>IF(N433="zákl. přenesená",J433,0)</f>
        <v>0</v>
      </c>
      <c r="BH433" s="158">
        <f>IF(N433="sníž. přenesená",J433,0)</f>
        <v>0</v>
      </c>
      <c r="BI433" s="158">
        <f>IF(N433="nulová",J433,0)</f>
        <v>0</v>
      </c>
      <c r="BJ433" s="13" t="s">
        <v>80</v>
      </c>
      <c r="BK433" s="158">
        <f>ROUND(I433*H433,2)</f>
        <v>0</v>
      </c>
      <c r="BL433" s="13" t="s">
        <v>348</v>
      </c>
      <c r="BM433" s="157" t="s">
        <v>1139</v>
      </c>
    </row>
    <row r="434" spans="2:65" s="1" customFormat="1" ht="19.2">
      <c r="B434" s="28"/>
      <c r="D434" s="159" t="s">
        <v>280</v>
      </c>
      <c r="F434" s="160" t="s">
        <v>1110</v>
      </c>
      <c r="I434" s="119"/>
      <c r="L434" s="28"/>
      <c r="M434" s="161"/>
      <c r="T434" s="52"/>
      <c r="AT434" s="13" t="s">
        <v>280</v>
      </c>
      <c r="AU434" s="13" t="s">
        <v>272</v>
      </c>
    </row>
    <row r="435" spans="2:65" s="1" customFormat="1" ht="33" customHeight="1">
      <c r="B435" s="28"/>
      <c r="C435" s="146" t="s">
        <v>1170</v>
      </c>
      <c r="D435" s="146" t="s">
        <v>274</v>
      </c>
      <c r="E435" s="147" t="s">
        <v>1141</v>
      </c>
      <c r="F435" s="148" t="s">
        <v>1142</v>
      </c>
      <c r="G435" s="149" t="s">
        <v>338</v>
      </c>
      <c r="H435" s="150">
        <v>4</v>
      </c>
      <c r="I435" s="151"/>
      <c r="J435" s="152">
        <f>ROUND(I435*H435,2)</f>
        <v>0</v>
      </c>
      <c r="K435" s="153"/>
      <c r="L435" s="28"/>
      <c r="M435" s="154" t="s">
        <v>1</v>
      </c>
      <c r="N435" s="115" t="s">
        <v>38</v>
      </c>
      <c r="P435" s="155">
        <f>O435*H435</f>
        <v>0</v>
      </c>
      <c r="Q435" s="155">
        <v>0</v>
      </c>
      <c r="R435" s="155">
        <f>Q435*H435</f>
        <v>0</v>
      </c>
      <c r="S435" s="155">
        <v>0</v>
      </c>
      <c r="T435" s="156">
        <f>S435*H435</f>
        <v>0</v>
      </c>
      <c r="AR435" s="157" t="s">
        <v>348</v>
      </c>
      <c r="AT435" s="157" t="s">
        <v>274</v>
      </c>
      <c r="AU435" s="157" t="s">
        <v>272</v>
      </c>
      <c r="AY435" s="13" t="s">
        <v>271</v>
      </c>
      <c r="BE435" s="158">
        <f>IF(N435="základní",J435,0)</f>
        <v>0</v>
      </c>
      <c r="BF435" s="158">
        <f>IF(N435="snížená",J435,0)</f>
        <v>0</v>
      </c>
      <c r="BG435" s="158">
        <f>IF(N435="zákl. přenesená",J435,0)</f>
        <v>0</v>
      </c>
      <c r="BH435" s="158">
        <f>IF(N435="sníž. přenesená",J435,0)</f>
        <v>0</v>
      </c>
      <c r="BI435" s="158">
        <f>IF(N435="nulová",J435,0)</f>
        <v>0</v>
      </c>
      <c r="BJ435" s="13" t="s">
        <v>80</v>
      </c>
      <c r="BK435" s="158">
        <f>ROUND(I435*H435,2)</f>
        <v>0</v>
      </c>
      <c r="BL435" s="13" t="s">
        <v>348</v>
      </c>
      <c r="BM435" s="157" t="s">
        <v>1143</v>
      </c>
    </row>
    <row r="436" spans="2:65" s="1" customFormat="1" ht="38.4">
      <c r="B436" s="28"/>
      <c r="D436" s="159" t="s">
        <v>280</v>
      </c>
      <c r="F436" s="160" t="s">
        <v>1144</v>
      </c>
      <c r="I436" s="119"/>
      <c r="L436" s="28"/>
      <c r="M436" s="161"/>
      <c r="T436" s="52"/>
      <c r="AT436" s="13" t="s">
        <v>280</v>
      </c>
      <c r="AU436" s="13" t="s">
        <v>272</v>
      </c>
    </row>
    <row r="437" spans="2:65" s="1" customFormat="1" ht="33" customHeight="1">
      <c r="B437" s="28"/>
      <c r="C437" s="162" t="s">
        <v>1174</v>
      </c>
      <c r="D437" s="162" t="s">
        <v>335</v>
      </c>
      <c r="E437" s="163" t="s">
        <v>1146</v>
      </c>
      <c r="F437" s="164" t="s">
        <v>1147</v>
      </c>
      <c r="G437" s="165" t="s">
        <v>338</v>
      </c>
      <c r="H437" s="166">
        <v>4</v>
      </c>
      <c r="I437" s="167"/>
      <c r="J437" s="168">
        <f>ROUND(I437*H437,2)</f>
        <v>0</v>
      </c>
      <c r="K437" s="169"/>
      <c r="L437" s="170"/>
      <c r="M437" s="171" t="s">
        <v>1</v>
      </c>
      <c r="N437" s="172" t="s">
        <v>38</v>
      </c>
      <c r="P437" s="155">
        <f>O437*H437</f>
        <v>0</v>
      </c>
      <c r="Q437" s="155">
        <v>3.0000000000000001E-5</v>
      </c>
      <c r="R437" s="155">
        <f>Q437*H437</f>
        <v>1.2E-4</v>
      </c>
      <c r="S437" s="155">
        <v>0</v>
      </c>
      <c r="T437" s="156">
        <f>S437*H437</f>
        <v>0</v>
      </c>
      <c r="AR437" s="157" t="s">
        <v>373</v>
      </c>
      <c r="AT437" s="157" t="s">
        <v>335</v>
      </c>
      <c r="AU437" s="157" t="s">
        <v>272</v>
      </c>
      <c r="AY437" s="13" t="s">
        <v>271</v>
      </c>
      <c r="BE437" s="158">
        <f>IF(N437="základní",J437,0)</f>
        <v>0</v>
      </c>
      <c r="BF437" s="158">
        <f>IF(N437="snížená",J437,0)</f>
        <v>0</v>
      </c>
      <c r="BG437" s="158">
        <f>IF(N437="zákl. přenesená",J437,0)</f>
        <v>0</v>
      </c>
      <c r="BH437" s="158">
        <f>IF(N437="sníž. přenesená",J437,0)</f>
        <v>0</v>
      </c>
      <c r="BI437" s="158">
        <f>IF(N437="nulová",J437,0)</f>
        <v>0</v>
      </c>
      <c r="BJ437" s="13" t="s">
        <v>80</v>
      </c>
      <c r="BK437" s="158">
        <f>ROUND(I437*H437,2)</f>
        <v>0</v>
      </c>
      <c r="BL437" s="13" t="s">
        <v>348</v>
      </c>
      <c r="BM437" s="157" t="s">
        <v>1148</v>
      </c>
    </row>
    <row r="438" spans="2:65" s="1" customFormat="1" ht="28.8">
      <c r="B438" s="28"/>
      <c r="D438" s="159" t="s">
        <v>280</v>
      </c>
      <c r="F438" s="160" t="s">
        <v>1149</v>
      </c>
      <c r="I438" s="119"/>
      <c r="L438" s="28"/>
      <c r="M438" s="161"/>
      <c r="T438" s="52"/>
      <c r="AT438" s="13" t="s">
        <v>280</v>
      </c>
      <c r="AU438" s="13" t="s">
        <v>272</v>
      </c>
    </row>
    <row r="439" spans="2:65" s="1" customFormat="1" ht="24.15" customHeight="1">
      <c r="B439" s="28"/>
      <c r="C439" s="146" t="s">
        <v>1178</v>
      </c>
      <c r="D439" s="146" t="s">
        <v>274</v>
      </c>
      <c r="E439" s="147" t="s">
        <v>1082</v>
      </c>
      <c r="F439" s="148" t="s">
        <v>1083</v>
      </c>
      <c r="G439" s="149" t="s">
        <v>338</v>
      </c>
      <c r="H439" s="150">
        <v>4</v>
      </c>
      <c r="I439" s="151"/>
      <c r="J439" s="152">
        <f>ROUND(I439*H439,2)</f>
        <v>0</v>
      </c>
      <c r="K439" s="153"/>
      <c r="L439" s="28"/>
      <c r="M439" s="154" t="s">
        <v>1</v>
      </c>
      <c r="N439" s="115" t="s">
        <v>38</v>
      </c>
      <c r="P439" s="155">
        <f>O439*H439</f>
        <v>0</v>
      </c>
      <c r="Q439" s="155">
        <v>0</v>
      </c>
      <c r="R439" s="155">
        <f>Q439*H439</f>
        <v>0</v>
      </c>
      <c r="S439" s="155">
        <v>0</v>
      </c>
      <c r="T439" s="156">
        <f>S439*H439</f>
        <v>0</v>
      </c>
      <c r="AR439" s="157" t="s">
        <v>348</v>
      </c>
      <c r="AT439" s="157" t="s">
        <v>274</v>
      </c>
      <c r="AU439" s="157" t="s">
        <v>272</v>
      </c>
      <c r="AY439" s="13" t="s">
        <v>271</v>
      </c>
      <c r="BE439" s="158">
        <f>IF(N439="základní",J439,0)</f>
        <v>0</v>
      </c>
      <c r="BF439" s="158">
        <f>IF(N439="snížená",J439,0)</f>
        <v>0</v>
      </c>
      <c r="BG439" s="158">
        <f>IF(N439="zákl. přenesená",J439,0)</f>
        <v>0</v>
      </c>
      <c r="BH439" s="158">
        <f>IF(N439="sníž. přenesená",J439,0)</f>
        <v>0</v>
      </c>
      <c r="BI439" s="158">
        <f>IF(N439="nulová",J439,0)</f>
        <v>0</v>
      </c>
      <c r="BJ439" s="13" t="s">
        <v>80</v>
      </c>
      <c r="BK439" s="158">
        <f>ROUND(I439*H439,2)</f>
        <v>0</v>
      </c>
      <c r="BL439" s="13" t="s">
        <v>348</v>
      </c>
      <c r="BM439" s="157" t="s">
        <v>1151</v>
      </c>
    </row>
    <row r="440" spans="2:65" s="1" customFormat="1" ht="38.4">
      <c r="B440" s="28"/>
      <c r="D440" s="159" t="s">
        <v>280</v>
      </c>
      <c r="F440" s="160" t="s">
        <v>1085</v>
      </c>
      <c r="I440" s="119"/>
      <c r="L440" s="28"/>
      <c r="M440" s="161"/>
      <c r="T440" s="52"/>
      <c r="AT440" s="13" t="s">
        <v>280</v>
      </c>
      <c r="AU440" s="13" t="s">
        <v>272</v>
      </c>
    </row>
    <row r="441" spans="2:65" s="1" customFormat="1" ht="24.15" customHeight="1">
      <c r="B441" s="28"/>
      <c r="C441" s="162" t="s">
        <v>1182</v>
      </c>
      <c r="D441" s="162" t="s">
        <v>335</v>
      </c>
      <c r="E441" s="163" t="s">
        <v>1087</v>
      </c>
      <c r="F441" s="164" t="s">
        <v>1088</v>
      </c>
      <c r="G441" s="165" t="s">
        <v>338</v>
      </c>
      <c r="H441" s="166">
        <v>4</v>
      </c>
      <c r="I441" s="167"/>
      <c r="J441" s="168">
        <f>ROUND(I441*H441,2)</f>
        <v>0</v>
      </c>
      <c r="K441" s="169"/>
      <c r="L441" s="170"/>
      <c r="M441" s="171" t="s">
        <v>1</v>
      </c>
      <c r="N441" s="172" t="s">
        <v>38</v>
      </c>
      <c r="P441" s="155">
        <f>O441*H441</f>
        <v>0</v>
      </c>
      <c r="Q441" s="155">
        <v>1.4999999999999999E-4</v>
      </c>
      <c r="R441" s="155">
        <f>Q441*H441</f>
        <v>5.9999999999999995E-4</v>
      </c>
      <c r="S441" s="155">
        <v>0</v>
      </c>
      <c r="T441" s="156">
        <f>S441*H441</f>
        <v>0</v>
      </c>
      <c r="AR441" s="157" t="s">
        <v>373</v>
      </c>
      <c r="AT441" s="157" t="s">
        <v>335</v>
      </c>
      <c r="AU441" s="157" t="s">
        <v>272</v>
      </c>
      <c r="AY441" s="13" t="s">
        <v>271</v>
      </c>
      <c r="BE441" s="158">
        <f>IF(N441="základní",J441,0)</f>
        <v>0</v>
      </c>
      <c r="BF441" s="158">
        <f>IF(N441="snížená",J441,0)</f>
        <v>0</v>
      </c>
      <c r="BG441" s="158">
        <f>IF(N441="zákl. přenesená",J441,0)</f>
        <v>0</v>
      </c>
      <c r="BH441" s="158">
        <f>IF(N441="sníž. přenesená",J441,0)</f>
        <v>0</v>
      </c>
      <c r="BI441" s="158">
        <f>IF(N441="nulová",J441,0)</f>
        <v>0</v>
      </c>
      <c r="BJ441" s="13" t="s">
        <v>80</v>
      </c>
      <c r="BK441" s="158">
        <f>ROUND(I441*H441,2)</f>
        <v>0</v>
      </c>
      <c r="BL441" s="13" t="s">
        <v>348</v>
      </c>
      <c r="BM441" s="157" t="s">
        <v>1153</v>
      </c>
    </row>
    <row r="442" spans="2:65" s="1" customFormat="1" ht="19.2">
      <c r="B442" s="28"/>
      <c r="D442" s="159" t="s">
        <v>280</v>
      </c>
      <c r="F442" s="160" t="s">
        <v>1088</v>
      </c>
      <c r="I442" s="119"/>
      <c r="L442" s="28"/>
      <c r="M442" s="161"/>
      <c r="T442" s="52"/>
      <c r="AT442" s="13" t="s">
        <v>280</v>
      </c>
      <c r="AU442" s="13" t="s">
        <v>272</v>
      </c>
    </row>
    <row r="443" spans="2:65" s="1" customFormat="1" ht="24.15" customHeight="1">
      <c r="B443" s="28"/>
      <c r="C443" s="146" t="s">
        <v>1186</v>
      </c>
      <c r="D443" s="146" t="s">
        <v>274</v>
      </c>
      <c r="E443" s="147" t="s">
        <v>1155</v>
      </c>
      <c r="F443" s="148" t="s">
        <v>1156</v>
      </c>
      <c r="G443" s="149" t="s">
        <v>338</v>
      </c>
      <c r="H443" s="150">
        <v>3</v>
      </c>
      <c r="I443" s="151"/>
      <c r="J443" s="152">
        <f>ROUND(I443*H443,2)</f>
        <v>0</v>
      </c>
      <c r="K443" s="153"/>
      <c r="L443" s="28"/>
      <c r="M443" s="154" t="s">
        <v>1</v>
      </c>
      <c r="N443" s="115" t="s">
        <v>38</v>
      </c>
      <c r="P443" s="155">
        <f>O443*H443</f>
        <v>0</v>
      </c>
      <c r="Q443" s="155">
        <v>0</v>
      </c>
      <c r="R443" s="155">
        <f>Q443*H443</f>
        <v>0</v>
      </c>
      <c r="S443" s="155">
        <v>0</v>
      </c>
      <c r="T443" s="156">
        <f>S443*H443</f>
        <v>0</v>
      </c>
      <c r="AR443" s="157" t="s">
        <v>348</v>
      </c>
      <c r="AT443" s="157" t="s">
        <v>274</v>
      </c>
      <c r="AU443" s="157" t="s">
        <v>272</v>
      </c>
      <c r="AY443" s="13" t="s">
        <v>271</v>
      </c>
      <c r="BE443" s="158">
        <f>IF(N443="základní",J443,0)</f>
        <v>0</v>
      </c>
      <c r="BF443" s="158">
        <f>IF(N443="snížená",J443,0)</f>
        <v>0</v>
      </c>
      <c r="BG443" s="158">
        <f>IF(N443="zákl. přenesená",J443,0)</f>
        <v>0</v>
      </c>
      <c r="BH443" s="158">
        <f>IF(N443="sníž. přenesená",J443,0)</f>
        <v>0</v>
      </c>
      <c r="BI443" s="158">
        <f>IF(N443="nulová",J443,0)</f>
        <v>0</v>
      </c>
      <c r="BJ443" s="13" t="s">
        <v>80</v>
      </c>
      <c r="BK443" s="158">
        <f>ROUND(I443*H443,2)</f>
        <v>0</v>
      </c>
      <c r="BL443" s="13" t="s">
        <v>348</v>
      </c>
      <c r="BM443" s="157" t="s">
        <v>1157</v>
      </c>
    </row>
    <row r="444" spans="2:65" s="1" customFormat="1" ht="19.2">
      <c r="B444" s="28"/>
      <c r="D444" s="159" t="s">
        <v>280</v>
      </c>
      <c r="F444" s="160" t="s">
        <v>1156</v>
      </c>
      <c r="I444" s="119"/>
      <c r="L444" s="28"/>
      <c r="M444" s="161"/>
      <c r="T444" s="52"/>
      <c r="AT444" s="13" t="s">
        <v>280</v>
      </c>
      <c r="AU444" s="13" t="s">
        <v>272</v>
      </c>
    </row>
    <row r="445" spans="2:65" s="1" customFormat="1" ht="24.15" customHeight="1">
      <c r="B445" s="28"/>
      <c r="C445" s="162" t="s">
        <v>1190</v>
      </c>
      <c r="D445" s="162" t="s">
        <v>335</v>
      </c>
      <c r="E445" s="163" t="s">
        <v>1159</v>
      </c>
      <c r="F445" s="164" t="s">
        <v>1160</v>
      </c>
      <c r="G445" s="165" t="s">
        <v>338</v>
      </c>
      <c r="H445" s="166">
        <v>3</v>
      </c>
      <c r="I445" s="167"/>
      <c r="J445" s="168">
        <f>ROUND(I445*H445,2)</f>
        <v>0</v>
      </c>
      <c r="K445" s="169"/>
      <c r="L445" s="170"/>
      <c r="M445" s="171" t="s">
        <v>1</v>
      </c>
      <c r="N445" s="172" t="s">
        <v>38</v>
      </c>
      <c r="P445" s="155">
        <f>O445*H445</f>
        <v>0</v>
      </c>
      <c r="Q445" s="155">
        <v>3.0000000000000001E-5</v>
      </c>
      <c r="R445" s="155">
        <f>Q445*H445</f>
        <v>9.0000000000000006E-5</v>
      </c>
      <c r="S445" s="155">
        <v>0</v>
      </c>
      <c r="T445" s="156">
        <f>S445*H445</f>
        <v>0</v>
      </c>
      <c r="AR445" s="157" t="s">
        <v>373</v>
      </c>
      <c r="AT445" s="157" t="s">
        <v>335</v>
      </c>
      <c r="AU445" s="157" t="s">
        <v>272</v>
      </c>
      <c r="AY445" s="13" t="s">
        <v>271</v>
      </c>
      <c r="BE445" s="158">
        <f>IF(N445="základní",J445,0)</f>
        <v>0</v>
      </c>
      <c r="BF445" s="158">
        <f>IF(N445="snížená",J445,0)</f>
        <v>0</v>
      </c>
      <c r="BG445" s="158">
        <f>IF(N445="zákl. přenesená",J445,0)</f>
        <v>0</v>
      </c>
      <c r="BH445" s="158">
        <f>IF(N445="sníž. přenesená",J445,0)</f>
        <v>0</v>
      </c>
      <c r="BI445" s="158">
        <f>IF(N445="nulová",J445,0)</f>
        <v>0</v>
      </c>
      <c r="BJ445" s="13" t="s">
        <v>80</v>
      </c>
      <c r="BK445" s="158">
        <f>ROUND(I445*H445,2)</f>
        <v>0</v>
      </c>
      <c r="BL445" s="13" t="s">
        <v>348</v>
      </c>
      <c r="BM445" s="157" t="s">
        <v>1161</v>
      </c>
    </row>
    <row r="446" spans="2:65" s="1" customFormat="1" ht="19.2">
      <c r="B446" s="28"/>
      <c r="D446" s="159" t="s">
        <v>280</v>
      </c>
      <c r="F446" s="160" t="s">
        <v>1160</v>
      </c>
      <c r="I446" s="119"/>
      <c r="L446" s="28"/>
      <c r="M446" s="161"/>
      <c r="T446" s="52"/>
      <c r="AT446" s="13" t="s">
        <v>280</v>
      </c>
      <c r="AU446" s="13" t="s">
        <v>272</v>
      </c>
    </row>
    <row r="447" spans="2:65" s="11" customFormat="1" ht="22.8" customHeight="1">
      <c r="B447" s="134"/>
      <c r="D447" s="135" t="s">
        <v>72</v>
      </c>
      <c r="E447" s="144" t="s">
        <v>1162</v>
      </c>
      <c r="F447" s="144" t="s">
        <v>1163</v>
      </c>
      <c r="I447" s="137"/>
      <c r="J447" s="145">
        <f>BK447</f>
        <v>0</v>
      </c>
      <c r="L447" s="134"/>
      <c r="M447" s="139"/>
      <c r="P447" s="140">
        <f>P448+P543</f>
        <v>0</v>
      </c>
      <c r="R447" s="140">
        <f>R448+R543</f>
        <v>6.8900000000000003E-2</v>
      </c>
      <c r="T447" s="141">
        <f>T448+T543</f>
        <v>7.5999999999999991E-3</v>
      </c>
      <c r="AR447" s="135" t="s">
        <v>82</v>
      </c>
      <c r="AT447" s="142" t="s">
        <v>72</v>
      </c>
      <c r="AU447" s="142" t="s">
        <v>80</v>
      </c>
      <c r="AY447" s="135" t="s">
        <v>271</v>
      </c>
      <c r="BK447" s="143">
        <f>BK448+BK543</f>
        <v>0</v>
      </c>
    </row>
    <row r="448" spans="2:65" s="11" customFormat="1" ht="20.85" customHeight="1">
      <c r="B448" s="134"/>
      <c r="D448" s="135" t="s">
        <v>72</v>
      </c>
      <c r="E448" s="144" t="s">
        <v>1164</v>
      </c>
      <c r="F448" s="144" t="s">
        <v>1165</v>
      </c>
      <c r="I448" s="137"/>
      <c r="J448" s="145">
        <f>BK448</f>
        <v>0</v>
      </c>
      <c r="L448" s="134"/>
      <c r="M448" s="139"/>
      <c r="P448" s="140">
        <f>SUM(P449:P542)</f>
        <v>0</v>
      </c>
      <c r="R448" s="140">
        <f>SUM(R449:R542)</f>
        <v>6.4899999999999999E-2</v>
      </c>
      <c r="T448" s="141">
        <f>SUM(T449:T542)</f>
        <v>7.5999999999999991E-3</v>
      </c>
      <c r="AR448" s="135" t="s">
        <v>82</v>
      </c>
      <c r="AT448" s="142" t="s">
        <v>72</v>
      </c>
      <c r="AU448" s="142" t="s">
        <v>82</v>
      </c>
      <c r="AY448" s="135" t="s">
        <v>271</v>
      </c>
      <c r="BK448" s="143">
        <f>SUM(BK449:BK542)</f>
        <v>0</v>
      </c>
    </row>
    <row r="449" spans="2:65" s="1" customFormat="1" ht="24.15" customHeight="1">
      <c r="B449" s="28"/>
      <c r="C449" s="146" t="s">
        <v>1194</v>
      </c>
      <c r="D449" s="146" t="s">
        <v>274</v>
      </c>
      <c r="E449" s="147" t="s">
        <v>1167</v>
      </c>
      <c r="F449" s="148" t="s">
        <v>1168</v>
      </c>
      <c r="G449" s="149" t="s">
        <v>338</v>
      </c>
      <c r="H449" s="150">
        <v>23</v>
      </c>
      <c r="I449" s="151"/>
      <c r="J449" s="152">
        <f>ROUND(I449*H449,2)</f>
        <v>0</v>
      </c>
      <c r="K449" s="153"/>
      <c r="L449" s="28"/>
      <c r="M449" s="154" t="s">
        <v>1</v>
      </c>
      <c r="N449" s="115" t="s">
        <v>38</v>
      </c>
      <c r="P449" s="155">
        <f>O449*H449</f>
        <v>0</v>
      </c>
      <c r="Q449" s="155">
        <v>0</v>
      </c>
      <c r="R449" s="155">
        <f>Q449*H449</f>
        <v>0</v>
      </c>
      <c r="S449" s="155">
        <v>0</v>
      </c>
      <c r="T449" s="156">
        <f>S449*H449</f>
        <v>0</v>
      </c>
      <c r="AR449" s="157" t="s">
        <v>348</v>
      </c>
      <c r="AT449" s="157" t="s">
        <v>274</v>
      </c>
      <c r="AU449" s="157" t="s">
        <v>272</v>
      </c>
      <c r="AY449" s="13" t="s">
        <v>271</v>
      </c>
      <c r="BE449" s="158">
        <f>IF(N449="základní",J449,0)</f>
        <v>0</v>
      </c>
      <c r="BF449" s="158">
        <f>IF(N449="snížená",J449,0)</f>
        <v>0</v>
      </c>
      <c r="BG449" s="158">
        <f>IF(N449="zákl. přenesená",J449,0)</f>
        <v>0</v>
      </c>
      <c r="BH449" s="158">
        <f>IF(N449="sníž. přenesená",J449,0)</f>
        <v>0</v>
      </c>
      <c r="BI449" s="158">
        <f>IF(N449="nulová",J449,0)</f>
        <v>0</v>
      </c>
      <c r="BJ449" s="13" t="s">
        <v>80</v>
      </c>
      <c r="BK449" s="158">
        <f>ROUND(I449*H449,2)</f>
        <v>0</v>
      </c>
      <c r="BL449" s="13" t="s">
        <v>348</v>
      </c>
      <c r="BM449" s="157" t="s">
        <v>1169</v>
      </c>
    </row>
    <row r="450" spans="2:65" s="1" customFormat="1" ht="19.2">
      <c r="B450" s="28"/>
      <c r="D450" s="159" t="s">
        <v>280</v>
      </c>
      <c r="F450" s="160" t="s">
        <v>1168</v>
      </c>
      <c r="I450" s="119"/>
      <c r="L450" s="28"/>
      <c r="M450" s="161"/>
      <c r="T450" s="52"/>
      <c r="AT450" s="13" t="s">
        <v>280</v>
      </c>
      <c r="AU450" s="13" t="s">
        <v>272</v>
      </c>
    </row>
    <row r="451" spans="2:65" s="1" customFormat="1" ht="24.15" customHeight="1">
      <c r="B451" s="28"/>
      <c r="C451" s="162" t="s">
        <v>1198</v>
      </c>
      <c r="D451" s="162" t="s">
        <v>335</v>
      </c>
      <c r="E451" s="163" t="s">
        <v>1171</v>
      </c>
      <c r="F451" s="164" t="s">
        <v>1172</v>
      </c>
      <c r="G451" s="165" t="s">
        <v>338</v>
      </c>
      <c r="H451" s="166">
        <v>23</v>
      </c>
      <c r="I451" s="167"/>
      <c r="J451" s="168">
        <f>ROUND(I451*H451,2)</f>
        <v>0</v>
      </c>
      <c r="K451" s="169"/>
      <c r="L451" s="170"/>
      <c r="M451" s="171" t="s">
        <v>1</v>
      </c>
      <c r="N451" s="172" t="s">
        <v>38</v>
      </c>
      <c r="P451" s="155">
        <f>O451*H451</f>
        <v>0</v>
      </c>
      <c r="Q451" s="155">
        <v>2.0000000000000002E-5</v>
      </c>
      <c r="R451" s="155">
        <f>Q451*H451</f>
        <v>4.6000000000000001E-4</v>
      </c>
      <c r="S451" s="155">
        <v>0</v>
      </c>
      <c r="T451" s="156">
        <f>S451*H451</f>
        <v>0</v>
      </c>
      <c r="AR451" s="157" t="s">
        <v>373</v>
      </c>
      <c r="AT451" s="157" t="s">
        <v>335</v>
      </c>
      <c r="AU451" s="157" t="s">
        <v>272</v>
      </c>
      <c r="AY451" s="13" t="s">
        <v>271</v>
      </c>
      <c r="BE451" s="158">
        <f>IF(N451="základní",J451,0)</f>
        <v>0</v>
      </c>
      <c r="BF451" s="158">
        <f>IF(N451="snížená",J451,0)</f>
        <v>0</v>
      </c>
      <c r="BG451" s="158">
        <f>IF(N451="zákl. přenesená",J451,0)</f>
        <v>0</v>
      </c>
      <c r="BH451" s="158">
        <f>IF(N451="sníž. přenesená",J451,0)</f>
        <v>0</v>
      </c>
      <c r="BI451" s="158">
        <f>IF(N451="nulová",J451,0)</f>
        <v>0</v>
      </c>
      <c r="BJ451" s="13" t="s">
        <v>80</v>
      </c>
      <c r="BK451" s="158">
        <f>ROUND(I451*H451,2)</f>
        <v>0</v>
      </c>
      <c r="BL451" s="13" t="s">
        <v>348</v>
      </c>
      <c r="BM451" s="157" t="s">
        <v>1173</v>
      </c>
    </row>
    <row r="452" spans="2:65" s="1" customFormat="1" ht="19.2">
      <c r="B452" s="28"/>
      <c r="D452" s="159" t="s">
        <v>280</v>
      </c>
      <c r="F452" s="160" t="s">
        <v>1172</v>
      </c>
      <c r="I452" s="119"/>
      <c r="L452" s="28"/>
      <c r="M452" s="161"/>
      <c r="T452" s="52"/>
      <c r="AT452" s="13" t="s">
        <v>280</v>
      </c>
      <c r="AU452" s="13" t="s">
        <v>272</v>
      </c>
    </row>
    <row r="453" spans="2:65" s="1" customFormat="1" ht="24.15" customHeight="1">
      <c r="B453" s="28"/>
      <c r="C453" s="146" t="s">
        <v>1202</v>
      </c>
      <c r="D453" s="146" t="s">
        <v>274</v>
      </c>
      <c r="E453" s="147" t="s">
        <v>1175</v>
      </c>
      <c r="F453" s="148" t="s">
        <v>1176</v>
      </c>
      <c r="G453" s="149" t="s">
        <v>338</v>
      </c>
      <c r="H453" s="150">
        <v>46</v>
      </c>
      <c r="I453" s="151"/>
      <c r="J453" s="152">
        <f>ROUND(I453*H453,2)</f>
        <v>0</v>
      </c>
      <c r="K453" s="153"/>
      <c r="L453" s="28"/>
      <c r="M453" s="154" t="s">
        <v>1</v>
      </c>
      <c r="N453" s="115" t="s">
        <v>38</v>
      </c>
      <c r="P453" s="155">
        <f>O453*H453</f>
        <v>0</v>
      </c>
      <c r="Q453" s="155">
        <v>0</v>
      </c>
      <c r="R453" s="155">
        <f>Q453*H453</f>
        <v>0</v>
      </c>
      <c r="S453" s="155">
        <v>0</v>
      </c>
      <c r="T453" s="156">
        <f>S453*H453</f>
        <v>0</v>
      </c>
      <c r="AR453" s="157" t="s">
        <v>348</v>
      </c>
      <c r="AT453" s="157" t="s">
        <v>274</v>
      </c>
      <c r="AU453" s="157" t="s">
        <v>272</v>
      </c>
      <c r="AY453" s="13" t="s">
        <v>271</v>
      </c>
      <c r="BE453" s="158">
        <f>IF(N453="základní",J453,0)</f>
        <v>0</v>
      </c>
      <c r="BF453" s="158">
        <f>IF(N453="snížená",J453,0)</f>
        <v>0</v>
      </c>
      <c r="BG453" s="158">
        <f>IF(N453="zákl. přenesená",J453,0)</f>
        <v>0</v>
      </c>
      <c r="BH453" s="158">
        <f>IF(N453="sníž. přenesená",J453,0)</f>
        <v>0</v>
      </c>
      <c r="BI453" s="158">
        <f>IF(N453="nulová",J453,0)</f>
        <v>0</v>
      </c>
      <c r="BJ453" s="13" t="s">
        <v>80</v>
      </c>
      <c r="BK453" s="158">
        <f>ROUND(I453*H453,2)</f>
        <v>0</v>
      </c>
      <c r="BL453" s="13" t="s">
        <v>348</v>
      </c>
      <c r="BM453" s="157" t="s">
        <v>1177</v>
      </c>
    </row>
    <row r="454" spans="2:65" s="1" customFormat="1" ht="19.2">
      <c r="B454" s="28"/>
      <c r="D454" s="159" t="s">
        <v>280</v>
      </c>
      <c r="F454" s="160" t="s">
        <v>1176</v>
      </c>
      <c r="I454" s="119"/>
      <c r="L454" s="28"/>
      <c r="M454" s="161"/>
      <c r="T454" s="52"/>
      <c r="AT454" s="13" t="s">
        <v>280</v>
      </c>
      <c r="AU454" s="13" t="s">
        <v>272</v>
      </c>
    </row>
    <row r="455" spans="2:65" s="1" customFormat="1" ht="24.15" customHeight="1">
      <c r="B455" s="28"/>
      <c r="C455" s="146" t="s">
        <v>1206</v>
      </c>
      <c r="D455" s="146" t="s">
        <v>274</v>
      </c>
      <c r="E455" s="147" t="s">
        <v>1179</v>
      </c>
      <c r="F455" s="148" t="s">
        <v>1180</v>
      </c>
      <c r="G455" s="149" t="s">
        <v>338</v>
      </c>
      <c r="H455" s="150">
        <v>5</v>
      </c>
      <c r="I455" s="151"/>
      <c r="J455" s="152">
        <f>ROUND(I455*H455,2)</f>
        <v>0</v>
      </c>
      <c r="K455" s="153"/>
      <c r="L455" s="28"/>
      <c r="M455" s="154" t="s">
        <v>1</v>
      </c>
      <c r="N455" s="115" t="s">
        <v>38</v>
      </c>
      <c r="P455" s="155">
        <f>O455*H455</f>
        <v>0</v>
      </c>
      <c r="Q455" s="155">
        <v>0</v>
      </c>
      <c r="R455" s="155">
        <f>Q455*H455</f>
        <v>0</v>
      </c>
      <c r="S455" s="155">
        <v>0</v>
      </c>
      <c r="T455" s="156">
        <f>S455*H455</f>
        <v>0</v>
      </c>
      <c r="AR455" s="157" t="s">
        <v>348</v>
      </c>
      <c r="AT455" s="157" t="s">
        <v>274</v>
      </c>
      <c r="AU455" s="157" t="s">
        <v>272</v>
      </c>
      <c r="AY455" s="13" t="s">
        <v>271</v>
      </c>
      <c r="BE455" s="158">
        <f>IF(N455="základní",J455,0)</f>
        <v>0</v>
      </c>
      <c r="BF455" s="158">
        <f>IF(N455="snížená",J455,0)</f>
        <v>0</v>
      </c>
      <c r="BG455" s="158">
        <f>IF(N455="zákl. přenesená",J455,0)</f>
        <v>0</v>
      </c>
      <c r="BH455" s="158">
        <f>IF(N455="sníž. přenesená",J455,0)</f>
        <v>0</v>
      </c>
      <c r="BI455" s="158">
        <f>IF(N455="nulová",J455,0)</f>
        <v>0</v>
      </c>
      <c r="BJ455" s="13" t="s">
        <v>80</v>
      </c>
      <c r="BK455" s="158">
        <f>ROUND(I455*H455,2)</f>
        <v>0</v>
      </c>
      <c r="BL455" s="13" t="s">
        <v>348</v>
      </c>
      <c r="BM455" s="157" t="s">
        <v>1181</v>
      </c>
    </row>
    <row r="456" spans="2:65" s="1" customFormat="1" ht="19.2">
      <c r="B456" s="28"/>
      <c r="D456" s="159" t="s">
        <v>280</v>
      </c>
      <c r="F456" s="160" t="s">
        <v>1180</v>
      </c>
      <c r="I456" s="119"/>
      <c r="L456" s="28"/>
      <c r="M456" s="161"/>
      <c r="T456" s="52"/>
      <c r="AT456" s="13" t="s">
        <v>280</v>
      </c>
      <c r="AU456" s="13" t="s">
        <v>272</v>
      </c>
    </row>
    <row r="457" spans="2:65" s="1" customFormat="1" ht="24.15" customHeight="1">
      <c r="B457" s="28"/>
      <c r="C457" s="162" t="s">
        <v>1211</v>
      </c>
      <c r="D457" s="162" t="s">
        <v>335</v>
      </c>
      <c r="E457" s="163" t="s">
        <v>1183</v>
      </c>
      <c r="F457" s="164" t="s">
        <v>1184</v>
      </c>
      <c r="G457" s="165" t="s">
        <v>338</v>
      </c>
      <c r="H457" s="166">
        <v>1</v>
      </c>
      <c r="I457" s="167"/>
      <c r="J457" s="168">
        <f>ROUND(I457*H457,2)</f>
        <v>0</v>
      </c>
      <c r="K457" s="169"/>
      <c r="L457" s="170"/>
      <c r="M457" s="171" t="s">
        <v>1</v>
      </c>
      <c r="N457" s="172" t="s">
        <v>38</v>
      </c>
      <c r="P457" s="155">
        <f>O457*H457</f>
        <v>0</v>
      </c>
      <c r="Q457" s="155">
        <v>1E-4</v>
      </c>
      <c r="R457" s="155">
        <f>Q457*H457</f>
        <v>1E-4</v>
      </c>
      <c r="S457" s="155">
        <v>0</v>
      </c>
      <c r="T457" s="156">
        <f>S457*H457</f>
        <v>0</v>
      </c>
      <c r="AR457" s="157" t="s">
        <v>373</v>
      </c>
      <c r="AT457" s="157" t="s">
        <v>335</v>
      </c>
      <c r="AU457" s="157" t="s">
        <v>272</v>
      </c>
      <c r="AY457" s="13" t="s">
        <v>271</v>
      </c>
      <c r="BE457" s="158">
        <f>IF(N457="základní",J457,0)</f>
        <v>0</v>
      </c>
      <c r="BF457" s="158">
        <f>IF(N457="snížená",J457,0)</f>
        <v>0</v>
      </c>
      <c r="BG457" s="158">
        <f>IF(N457="zákl. přenesená",J457,0)</f>
        <v>0</v>
      </c>
      <c r="BH457" s="158">
        <f>IF(N457="sníž. přenesená",J457,0)</f>
        <v>0</v>
      </c>
      <c r="BI457" s="158">
        <f>IF(N457="nulová",J457,0)</f>
        <v>0</v>
      </c>
      <c r="BJ457" s="13" t="s">
        <v>80</v>
      </c>
      <c r="BK457" s="158">
        <f>ROUND(I457*H457,2)</f>
        <v>0</v>
      </c>
      <c r="BL457" s="13" t="s">
        <v>348</v>
      </c>
      <c r="BM457" s="157" t="s">
        <v>1185</v>
      </c>
    </row>
    <row r="458" spans="2:65" s="1" customFormat="1" ht="19.2">
      <c r="B458" s="28"/>
      <c r="D458" s="159" t="s">
        <v>280</v>
      </c>
      <c r="F458" s="160" t="s">
        <v>1184</v>
      </c>
      <c r="I458" s="119"/>
      <c r="L458" s="28"/>
      <c r="M458" s="161"/>
      <c r="T458" s="52"/>
      <c r="AT458" s="13" t="s">
        <v>280</v>
      </c>
      <c r="AU458" s="13" t="s">
        <v>272</v>
      </c>
    </row>
    <row r="459" spans="2:65" s="1" customFormat="1" ht="24.15" customHeight="1">
      <c r="B459" s="28"/>
      <c r="C459" s="162" t="s">
        <v>1216</v>
      </c>
      <c r="D459" s="162" t="s">
        <v>335</v>
      </c>
      <c r="E459" s="163" t="s">
        <v>1187</v>
      </c>
      <c r="F459" s="164" t="s">
        <v>1188</v>
      </c>
      <c r="G459" s="165" t="s">
        <v>338</v>
      </c>
      <c r="H459" s="166">
        <v>4</v>
      </c>
      <c r="I459" s="167"/>
      <c r="J459" s="168">
        <f>ROUND(I459*H459,2)</f>
        <v>0</v>
      </c>
      <c r="K459" s="169"/>
      <c r="L459" s="170"/>
      <c r="M459" s="171" t="s">
        <v>1</v>
      </c>
      <c r="N459" s="172" t="s">
        <v>38</v>
      </c>
      <c r="P459" s="155">
        <f>O459*H459</f>
        <v>0</v>
      </c>
      <c r="Q459" s="155">
        <v>0</v>
      </c>
      <c r="R459" s="155">
        <f>Q459*H459</f>
        <v>0</v>
      </c>
      <c r="S459" s="155">
        <v>0</v>
      </c>
      <c r="T459" s="156">
        <f>S459*H459</f>
        <v>0</v>
      </c>
      <c r="AR459" s="157" t="s">
        <v>373</v>
      </c>
      <c r="AT459" s="157" t="s">
        <v>335</v>
      </c>
      <c r="AU459" s="157" t="s">
        <v>272</v>
      </c>
      <c r="AY459" s="13" t="s">
        <v>271</v>
      </c>
      <c r="BE459" s="158">
        <f>IF(N459="základní",J459,0)</f>
        <v>0</v>
      </c>
      <c r="BF459" s="158">
        <f>IF(N459="snížená",J459,0)</f>
        <v>0</v>
      </c>
      <c r="BG459" s="158">
        <f>IF(N459="zákl. přenesená",J459,0)</f>
        <v>0</v>
      </c>
      <c r="BH459" s="158">
        <f>IF(N459="sníž. přenesená",J459,0)</f>
        <v>0</v>
      </c>
      <c r="BI459" s="158">
        <f>IF(N459="nulová",J459,0)</f>
        <v>0</v>
      </c>
      <c r="BJ459" s="13" t="s">
        <v>80</v>
      </c>
      <c r="BK459" s="158">
        <f>ROUND(I459*H459,2)</f>
        <v>0</v>
      </c>
      <c r="BL459" s="13" t="s">
        <v>348</v>
      </c>
      <c r="BM459" s="157" t="s">
        <v>1189</v>
      </c>
    </row>
    <row r="460" spans="2:65" s="1" customFormat="1" ht="19.2">
      <c r="B460" s="28"/>
      <c r="D460" s="159" t="s">
        <v>280</v>
      </c>
      <c r="F460" s="160" t="s">
        <v>1188</v>
      </c>
      <c r="I460" s="119"/>
      <c r="L460" s="28"/>
      <c r="M460" s="161"/>
      <c r="T460" s="52"/>
      <c r="AT460" s="13" t="s">
        <v>280</v>
      </c>
      <c r="AU460" s="13" t="s">
        <v>272</v>
      </c>
    </row>
    <row r="461" spans="2:65" s="1" customFormat="1" ht="24.15" customHeight="1">
      <c r="B461" s="28"/>
      <c r="C461" s="146" t="s">
        <v>1220</v>
      </c>
      <c r="D461" s="146" t="s">
        <v>274</v>
      </c>
      <c r="E461" s="147" t="s">
        <v>1191</v>
      </c>
      <c r="F461" s="148" t="s">
        <v>1192</v>
      </c>
      <c r="G461" s="149" t="s">
        <v>338</v>
      </c>
      <c r="H461" s="150">
        <v>9</v>
      </c>
      <c r="I461" s="151"/>
      <c r="J461" s="152">
        <f>ROUND(I461*H461,2)</f>
        <v>0</v>
      </c>
      <c r="K461" s="153"/>
      <c r="L461" s="28"/>
      <c r="M461" s="154" t="s">
        <v>1</v>
      </c>
      <c r="N461" s="115" t="s">
        <v>38</v>
      </c>
      <c r="P461" s="155">
        <f>O461*H461</f>
        <v>0</v>
      </c>
      <c r="Q461" s="155">
        <v>0</v>
      </c>
      <c r="R461" s="155">
        <f>Q461*H461</f>
        <v>0</v>
      </c>
      <c r="S461" s="155">
        <v>0</v>
      </c>
      <c r="T461" s="156">
        <f>S461*H461</f>
        <v>0</v>
      </c>
      <c r="AR461" s="157" t="s">
        <v>348</v>
      </c>
      <c r="AT461" s="157" t="s">
        <v>274</v>
      </c>
      <c r="AU461" s="157" t="s">
        <v>272</v>
      </c>
      <c r="AY461" s="13" t="s">
        <v>271</v>
      </c>
      <c r="BE461" s="158">
        <f>IF(N461="základní",J461,0)</f>
        <v>0</v>
      </c>
      <c r="BF461" s="158">
        <f>IF(N461="snížená",J461,0)</f>
        <v>0</v>
      </c>
      <c r="BG461" s="158">
        <f>IF(N461="zákl. přenesená",J461,0)</f>
        <v>0</v>
      </c>
      <c r="BH461" s="158">
        <f>IF(N461="sníž. přenesená",J461,0)</f>
        <v>0</v>
      </c>
      <c r="BI461" s="158">
        <f>IF(N461="nulová",J461,0)</f>
        <v>0</v>
      </c>
      <c r="BJ461" s="13" t="s">
        <v>80</v>
      </c>
      <c r="BK461" s="158">
        <f>ROUND(I461*H461,2)</f>
        <v>0</v>
      </c>
      <c r="BL461" s="13" t="s">
        <v>348</v>
      </c>
      <c r="BM461" s="157" t="s">
        <v>1193</v>
      </c>
    </row>
    <row r="462" spans="2:65" s="1" customFormat="1" ht="19.2">
      <c r="B462" s="28"/>
      <c r="D462" s="159" t="s">
        <v>280</v>
      </c>
      <c r="F462" s="160" t="s">
        <v>1192</v>
      </c>
      <c r="I462" s="119"/>
      <c r="L462" s="28"/>
      <c r="M462" s="161"/>
      <c r="T462" s="52"/>
      <c r="AT462" s="13" t="s">
        <v>280</v>
      </c>
      <c r="AU462" s="13" t="s">
        <v>272</v>
      </c>
    </row>
    <row r="463" spans="2:65" s="1" customFormat="1" ht="33" customHeight="1">
      <c r="B463" s="28"/>
      <c r="C463" s="162" t="s">
        <v>1224</v>
      </c>
      <c r="D463" s="162" t="s">
        <v>335</v>
      </c>
      <c r="E463" s="163" t="s">
        <v>1195</v>
      </c>
      <c r="F463" s="164" t="s">
        <v>1196</v>
      </c>
      <c r="G463" s="165" t="s">
        <v>338</v>
      </c>
      <c r="H463" s="166">
        <v>9</v>
      </c>
      <c r="I463" s="167"/>
      <c r="J463" s="168">
        <f>ROUND(I463*H463,2)</f>
        <v>0</v>
      </c>
      <c r="K463" s="169"/>
      <c r="L463" s="170"/>
      <c r="M463" s="171" t="s">
        <v>1</v>
      </c>
      <c r="N463" s="172" t="s">
        <v>38</v>
      </c>
      <c r="P463" s="155">
        <f>O463*H463</f>
        <v>0</v>
      </c>
      <c r="Q463" s="155">
        <v>1E-4</v>
      </c>
      <c r="R463" s="155">
        <f>Q463*H463</f>
        <v>9.0000000000000008E-4</v>
      </c>
      <c r="S463" s="155">
        <v>0</v>
      </c>
      <c r="T463" s="156">
        <f>S463*H463</f>
        <v>0</v>
      </c>
      <c r="AR463" s="157" t="s">
        <v>373</v>
      </c>
      <c r="AT463" s="157" t="s">
        <v>335</v>
      </c>
      <c r="AU463" s="157" t="s">
        <v>272</v>
      </c>
      <c r="AY463" s="13" t="s">
        <v>271</v>
      </c>
      <c r="BE463" s="158">
        <f>IF(N463="základní",J463,0)</f>
        <v>0</v>
      </c>
      <c r="BF463" s="158">
        <f>IF(N463="snížená",J463,0)</f>
        <v>0</v>
      </c>
      <c r="BG463" s="158">
        <f>IF(N463="zákl. přenesená",J463,0)</f>
        <v>0</v>
      </c>
      <c r="BH463" s="158">
        <f>IF(N463="sníž. přenesená",J463,0)</f>
        <v>0</v>
      </c>
      <c r="BI463" s="158">
        <f>IF(N463="nulová",J463,0)</f>
        <v>0</v>
      </c>
      <c r="BJ463" s="13" t="s">
        <v>80</v>
      </c>
      <c r="BK463" s="158">
        <f>ROUND(I463*H463,2)</f>
        <v>0</v>
      </c>
      <c r="BL463" s="13" t="s">
        <v>348</v>
      </c>
      <c r="BM463" s="157" t="s">
        <v>1197</v>
      </c>
    </row>
    <row r="464" spans="2:65" s="1" customFormat="1" ht="19.2">
      <c r="B464" s="28"/>
      <c r="D464" s="159" t="s">
        <v>280</v>
      </c>
      <c r="F464" s="160" t="s">
        <v>1196</v>
      </c>
      <c r="I464" s="119"/>
      <c r="L464" s="28"/>
      <c r="M464" s="161"/>
      <c r="T464" s="52"/>
      <c r="AT464" s="13" t="s">
        <v>280</v>
      </c>
      <c r="AU464" s="13" t="s">
        <v>272</v>
      </c>
    </row>
    <row r="465" spans="2:65" s="1" customFormat="1" ht="24.15" customHeight="1">
      <c r="B465" s="28"/>
      <c r="C465" s="146" t="s">
        <v>1228</v>
      </c>
      <c r="D465" s="146" t="s">
        <v>274</v>
      </c>
      <c r="E465" s="147" t="s">
        <v>1199</v>
      </c>
      <c r="F465" s="148" t="s">
        <v>1200</v>
      </c>
      <c r="G465" s="149" t="s">
        <v>412</v>
      </c>
      <c r="H465" s="150">
        <v>690</v>
      </c>
      <c r="I465" s="151"/>
      <c r="J465" s="152">
        <f>ROUND(I465*H465,2)</f>
        <v>0</v>
      </c>
      <c r="K465" s="153"/>
      <c r="L465" s="28"/>
      <c r="M465" s="154" t="s">
        <v>1</v>
      </c>
      <c r="N465" s="115" t="s">
        <v>38</v>
      </c>
      <c r="P465" s="155">
        <f>O465*H465</f>
        <v>0</v>
      </c>
      <c r="Q465" s="155">
        <v>0</v>
      </c>
      <c r="R465" s="155">
        <f>Q465*H465</f>
        <v>0</v>
      </c>
      <c r="S465" s="155">
        <v>0</v>
      </c>
      <c r="T465" s="156">
        <f>S465*H465</f>
        <v>0</v>
      </c>
      <c r="AR465" s="157" t="s">
        <v>348</v>
      </c>
      <c r="AT465" s="157" t="s">
        <v>274</v>
      </c>
      <c r="AU465" s="157" t="s">
        <v>272</v>
      </c>
      <c r="AY465" s="13" t="s">
        <v>271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3" t="s">
        <v>80</v>
      </c>
      <c r="BK465" s="158">
        <f>ROUND(I465*H465,2)</f>
        <v>0</v>
      </c>
      <c r="BL465" s="13" t="s">
        <v>348</v>
      </c>
      <c r="BM465" s="157" t="s">
        <v>1201</v>
      </c>
    </row>
    <row r="466" spans="2:65" s="1" customFormat="1" ht="19.2">
      <c r="B466" s="28"/>
      <c r="D466" s="159" t="s">
        <v>280</v>
      </c>
      <c r="F466" s="160" t="s">
        <v>1200</v>
      </c>
      <c r="I466" s="119"/>
      <c r="L466" s="28"/>
      <c r="M466" s="161"/>
      <c r="T466" s="52"/>
      <c r="AT466" s="13" t="s">
        <v>280</v>
      </c>
      <c r="AU466" s="13" t="s">
        <v>272</v>
      </c>
    </row>
    <row r="467" spans="2:65" s="1" customFormat="1" ht="24.15" customHeight="1">
      <c r="B467" s="28"/>
      <c r="C467" s="162" t="s">
        <v>1233</v>
      </c>
      <c r="D467" s="162" t="s">
        <v>335</v>
      </c>
      <c r="E467" s="163" t="s">
        <v>1203</v>
      </c>
      <c r="F467" s="164" t="s">
        <v>1204</v>
      </c>
      <c r="G467" s="165" t="s">
        <v>412</v>
      </c>
      <c r="H467" s="166">
        <v>690</v>
      </c>
      <c r="I467" s="167"/>
      <c r="J467" s="168">
        <f>ROUND(I467*H467,2)</f>
        <v>0</v>
      </c>
      <c r="K467" s="169"/>
      <c r="L467" s="170"/>
      <c r="M467" s="171" t="s">
        <v>1</v>
      </c>
      <c r="N467" s="172" t="s">
        <v>38</v>
      </c>
      <c r="P467" s="155">
        <f>O467*H467</f>
        <v>0</v>
      </c>
      <c r="Q467" s="155">
        <v>4.0000000000000003E-5</v>
      </c>
      <c r="R467" s="155">
        <f>Q467*H467</f>
        <v>2.7600000000000003E-2</v>
      </c>
      <c r="S467" s="155">
        <v>0</v>
      </c>
      <c r="T467" s="156">
        <f>S467*H467</f>
        <v>0</v>
      </c>
      <c r="AR467" s="157" t="s">
        <v>373</v>
      </c>
      <c r="AT467" s="157" t="s">
        <v>335</v>
      </c>
      <c r="AU467" s="157" t="s">
        <v>272</v>
      </c>
      <c r="AY467" s="13" t="s">
        <v>271</v>
      </c>
      <c r="BE467" s="158">
        <f>IF(N467="základní",J467,0)</f>
        <v>0</v>
      </c>
      <c r="BF467" s="158">
        <f>IF(N467="snížená",J467,0)</f>
        <v>0</v>
      </c>
      <c r="BG467" s="158">
        <f>IF(N467="zákl. přenesená",J467,0)</f>
        <v>0</v>
      </c>
      <c r="BH467" s="158">
        <f>IF(N467="sníž. přenesená",J467,0)</f>
        <v>0</v>
      </c>
      <c r="BI467" s="158">
        <f>IF(N467="nulová",J467,0)</f>
        <v>0</v>
      </c>
      <c r="BJ467" s="13" t="s">
        <v>80</v>
      </c>
      <c r="BK467" s="158">
        <f>ROUND(I467*H467,2)</f>
        <v>0</v>
      </c>
      <c r="BL467" s="13" t="s">
        <v>348</v>
      </c>
      <c r="BM467" s="157" t="s">
        <v>1205</v>
      </c>
    </row>
    <row r="468" spans="2:65" s="1" customFormat="1" ht="19.2">
      <c r="B468" s="28"/>
      <c r="D468" s="159" t="s">
        <v>280</v>
      </c>
      <c r="F468" s="160" t="s">
        <v>1204</v>
      </c>
      <c r="I468" s="119"/>
      <c r="L468" s="28"/>
      <c r="M468" s="161"/>
      <c r="T468" s="52"/>
      <c r="AT468" s="13" t="s">
        <v>280</v>
      </c>
      <c r="AU468" s="13" t="s">
        <v>272</v>
      </c>
    </row>
    <row r="469" spans="2:65" s="1" customFormat="1" ht="24.15" customHeight="1">
      <c r="B469" s="28"/>
      <c r="C469" s="146" t="s">
        <v>1237</v>
      </c>
      <c r="D469" s="146" t="s">
        <v>274</v>
      </c>
      <c r="E469" s="147" t="s">
        <v>1207</v>
      </c>
      <c r="F469" s="148" t="s">
        <v>1208</v>
      </c>
      <c r="G469" s="149" t="s">
        <v>338</v>
      </c>
      <c r="H469" s="150">
        <v>23</v>
      </c>
      <c r="I469" s="151"/>
      <c r="J469" s="152">
        <f>ROUND(I469*H469,2)</f>
        <v>0</v>
      </c>
      <c r="K469" s="153"/>
      <c r="L469" s="28"/>
      <c r="M469" s="154" t="s">
        <v>1</v>
      </c>
      <c r="N469" s="115" t="s">
        <v>38</v>
      </c>
      <c r="P469" s="155">
        <f>O469*H469</f>
        <v>0</v>
      </c>
      <c r="Q469" s="155">
        <v>0</v>
      </c>
      <c r="R469" s="155">
        <f>Q469*H469</f>
        <v>0</v>
      </c>
      <c r="S469" s="155">
        <v>0</v>
      </c>
      <c r="T469" s="156">
        <f>S469*H469</f>
        <v>0</v>
      </c>
      <c r="AR469" s="157" t="s">
        <v>348</v>
      </c>
      <c r="AT469" s="157" t="s">
        <v>274</v>
      </c>
      <c r="AU469" s="157" t="s">
        <v>272</v>
      </c>
      <c r="AY469" s="13" t="s">
        <v>271</v>
      </c>
      <c r="BE469" s="158">
        <f>IF(N469="základní",J469,0)</f>
        <v>0</v>
      </c>
      <c r="BF469" s="158">
        <f>IF(N469="snížená",J469,0)</f>
        <v>0</v>
      </c>
      <c r="BG469" s="158">
        <f>IF(N469="zákl. přenesená",J469,0)</f>
        <v>0</v>
      </c>
      <c r="BH469" s="158">
        <f>IF(N469="sníž. přenesená",J469,0)</f>
        <v>0</v>
      </c>
      <c r="BI469" s="158">
        <f>IF(N469="nulová",J469,0)</f>
        <v>0</v>
      </c>
      <c r="BJ469" s="13" t="s">
        <v>80</v>
      </c>
      <c r="BK469" s="158">
        <f>ROUND(I469*H469,2)</f>
        <v>0</v>
      </c>
      <c r="BL469" s="13" t="s">
        <v>348</v>
      </c>
      <c r="BM469" s="157" t="s">
        <v>1209</v>
      </c>
    </row>
    <row r="470" spans="2:65" s="1" customFormat="1" ht="19.2">
      <c r="B470" s="28"/>
      <c r="D470" s="159" t="s">
        <v>280</v>
      </c>
      <c r="F470" s="160" t="s">
        <v>1210</v>
      </c>
      <c r="I470" s="119"/>
      <c r="L470" s="28"/>
      <c r="M470" s="161"/>
      <c r="T470" s="52"/>
      <c r="AT470" s="13" t="s">
        <v>280</v>
      </c>
      <c r="AU470" s="13" t="s">
        <v>272</v>
      </c>
    </row>
    <row r="471" spans="2:65" s="1" customFormat="1" ht="16.5" customHeight="1">
      <c r="B471" s="28"/>
      <c r="C471" s="146" t="s">
        <v>1241</v>
      </c>
      <c r="D471" s="146" t="s">
        <v>274</v>
      </c>
      <c r="E471" s="147" t="s">
        <v>1212</v>
      </c>
      <c r="F471" s="148" t="s">
        <v>1213</v>
      </c>
      <c r="G471" s="149" t="s">
        <v>338</v>
      </c>
      <c r="H471" s="150">
        <v>2</v>
      </c>
      <c r="I471" s="151"/>
      <c r="J471" s="152">
        <f>ROUND(I471*H471,2)</f>
        <v>0</v>
      </c>
      <c r="K471" s="153"/>
      <c r="L471" s="28"/>
      <c r="M471" s="154" t="s">
        <v>1</v>
      </c>
      <c r="N471" s="115" t="s">
        <v>38</v>
      </c>
      <c r="P471" s="155">
        <f>O471*H471</f>
        <v>0</v>
      </c>
      <c r="Q471" s="155">
        <v>0</v>
      </c>
      <c r="R471" s="155">
        <f>Q471*H471</f>
        <v>0</v>
      </c>
      <c r="S471" s="155">
        <v>0</v>
      </c>
      <c r="T471" s="156">
        <f>S471*H471</f>
        <v>0</v>
      </c>
      <c r="AR471" s="157" t="s">
        <v>348</v>
      </c>
      <c r="AT471" s="157" t="s">
        <v>274</v>
      </c>
      <c r="AU471" s="157" t="s">
        <v>272</v>
      </c>
      <c r="AY471" s="13" t="s">
        <v>271</v>
      </c>
      <c r="BE471" s="158">
        <f>IF(N471="základní",J471,0)</f>
        <v>0</v>
      </c>
      <c r="BF471" s="158">
        <f>IF(N471="snížená",J471,0)</f>
        <v>0</v>
      </c>
      <c r="BG471" s="158">
        <f>IF(N471="zákl. přenesená",J471,0)</f>
        <v>0</v>
      </c>
      <c r="BH471" s="158">
        <f>IF(N471="sníž. přenesená",J471,0)</f>
        <v>0</v>
      </c>
      <c r="BI471" s="158">
        <f>IF(N471="nulová",J471,0)</f>
        <v>0</v>
      </c>
      <c r="BJ471" s="13" t="s">
        <v>80</v>
      </c>
      <c r="BK471" s="158">
        <f>ROUND(I471*H471,2)</f>
        <v>0</v>
      </c>
      <c r="BL471" s="13" t="s">
        <v>348</v>
      </c>
      <c r="BM471" s="157" t="s">
        <v>1214</v>
      </c>
    </row>
    <row r="472" spans="2:65" s="1" customFormat="1" ht="19.2">
      <c r="B472" s="28"/>
      <c r="D472" s="159" t="s">
        <v>280</v>
      </c>
      <c r="F472" s="160" t="s">
        <v>1215</v>
      </c>
      <c r="I472" s="119"/>
      <c r="L472" s="28"/>
      <c r="M472" s="161"/>
      <c r="T472" s="52"/>
      <c r="AT472" s="13" t="s">
        <v>280</v>
      </c>
      <c r="AU472" s="13" t="s">
        <v>272</v>
      </c>
    </row>
    <row r="473" spans="2:65" s="1" customFormat="1" ht="24.15" customHeight="1">
      <c r="B473" s="28"/>
      <c r="C473" s="162" t="s">
        <v>1246</v>
      </c>
      <c r="D473" s="162" t="s">
        <v>335</v>
      </c>
      <c r="E473" s="163" t="s">
        <v>1217</v>
      </c>
      <c r="F473" s="164" t="s">
        <v>1218</v>
      </c>
      <c r="G473" s="165" t="s">
        <v>338</v>
      </c>
      <c r="H473" s="166">
        <v>2</v>
      </c>
      <c r="I473" s="167"/>
      <c r="J473" s="168">
        <f>ROUND(I473*H473,2)</f>
        <v>0</v>
      </c>
      <c r="K473" s="169"/>
      <c r="L473" s="170"/>
      <c r="M473" s="171" t="s">
        <v>1</v>
      </c>
      <c r="N473" s="172" t="s">
        <v>38</v>
      </c>
      <c r="P473" s="155">
        <f>O473*H473</f>
        <v>0</v>
      </c>
      <c r="Q473" s="155">
        <v>1E-4</v>
      </c>
      <c r="R473" s="155">
        <f>Q473*H473</f>
        <v>2.0000000000000001E-4</v>
      </c>
      <c r="S473" s="155">
        <v>0</v>
      </c>
      <c r="T473" s="156">
        <f>S473*H473</f>
        <v>0</v>
      </c>
      <c r="AR473" s="157" t="s">
        <v>373</v>
      </c>
      <c r="AT473" s="157" t="s">
        <v>335</v>
      </c>
      <c r="AU473" s="157" t="s">
        <v>272</v>
      </c>
      <c r="AY473" s="13" t="s">
        <v>271</v>
      </c>
      <c r="BE473" s="158">
        <f>IF(N473="základní",J473,0)</f>
        <v>0</v>
      </c>
      <c r="BF473" s="158">
        <f>IF(N473="snížená",J473,0)</f>
        <v>0</v>
      </c>
      <c r="BG473" s="158">
        <f>IF(N473="zákl. přenesená",J473,0)</f>
        <v>0</v>
      </c>
      <c r="BH473" s="158">
        <f>IF(N473="sníž. přenesená",J473,0)</f>
        <v>0</v>
      </c>
      <c r="BI473" s="158">
        <f>IF(N473="nulová",J473,0)</f>
        <v>0</v>
      </c>
      <c r="BJ473" s="13" t="s">
        <v>80</v>
      </c>
      <c r="BK473" s="158">
        <f>ROUND(I473*H473,2)</f>
        <v>0</v>
      </c>
      <c r="BL473" s="13" t="s">
        <v>348</v>
      </c>
      <c r="BM473" s="157" t="s">
        <v>1219</v>
      </c>
    </row>
    <row r="474" spans="2:65" s="1" customFormat="1" ht="10.199999999999999">
      <c r="B474" s="28"/>
      <c r="D474" s="159" t="s">
        <v>280</v>
      </c>
      <c r="F474" s="160" t="s">
        <v>1218</v>
      </c>
      <c r="I474" s="119"/>
      <c r="L474" s="28"/>
      <c r="M474" s="161"/>
      <c r="T474" s="52"/>
      <c r="AT474" s="13" t="s">
        <v>280</v>
      </c>
      <c r="AU474" s="13" t="s">
        <v>272</v>
      </c>
    </row>
    <row r="475" spans="2:65" s="1" customFormat="1" ht="33" customHeight="1">
      <c r="B475" s="28"/>
      <c r="C475" s="146" t="s">
        <v>1248</v>
      </c>
      <c r="D475" s="146" t="s">
        <v>274</v>
      </c>
      <c r="E475" s="147" t="s">
        <v>1229</v>
      </c>
      <c r="F475" s="148" t="s">
        <v>1230</v>
      </c>
      <c r="G475" s="149" t="s">
        <v>969</v>
      </c>
      <c r="H475" s="150">
        <v>1</v>
      </c>
      <c r="I475" s="151"/>
      <c r="J475" s="152">
        <f>ROUND(I475*H475,2)</f>
        <v>0</v>
      </c>
      <c r="K475" s="153"/>
      <c r="L475" s="28"/>
      <c r="M475" s="154" t="s">
        <v>1</v>
      </c>
      <c r="N475" s="115" t="s">
        <v>38</v>
      </c>
      <c r="P475" s="155">
        <f>O475*H475</f>
        <v>0</v>
      </c>
      <c r="Q475" s="155">
        <v>0</v>
      </c>
      <c r="R475" s="155">
        <f>Q475*H475</f>
        <v>0</v>
      </c>
      <c r="S475" s="155">
        <v>0</v>
      </c>
      <c r="T475" s="156">
        <f>S475*H475</f>
        <v>0</v>
      </c>
      <c r="AR475" s="157" t="s">
        <v>348</v>
      </c>
      <c r="AT475" s="157" t="s">
        <v>274</v>
      </c>
      <c r="AU475" s="157" t="s">
        <v>272</v>
      </c>
      <c r="AY475" s="13" t="s">
        <v>271</v>
      </c>
      <c r="BE475" s="158">
        <f>IF(N475="základní",J475,0)</f>
        <v>0</v>
      </c>
      <c r="BF475" s="158">
        <f>IF(N475="snížená",J475,0)</f>
        <v>0</v>
      </c>
      <c r="BG475" s="158">
        <f>IF(N475="zákl. přenesená",J475,0)</f>
        <v>0</v>
      </c>
      <c r="BH475" s="158">
        <f>IF(N475="sníž. přenesená",J475,0)</f>
        <v>0</v>
      </c>
      <c r="BI475" s="158">
        <f>IF(N475="nulová",J475,0)</f>
        <v>0</v>
      </c>
      <c r="BJ475" s="13" t="s">
        <v>80</v>
      </c>
      <c r="BK475" s="158">
        <f>ROUND(I475*H475,2)</f>
        <v>0</v>
      </c>
      <c r="BL475" s="13" t="s">
        <v>348</v>
      </c>
      <c r="BM475" s="157" t="s">
        <v>1231</v>
      </c>
    </row>
    <row r="476" spans="2:65" s="1" customFormat="1" ht="28.8">
      <c r="B476" s="28"/>
      <c r="D476" s="159" t="s">
        <v>280</v>
      </c>
      <c r="F476" s="160" t="s">
        <v>1232</v>
      </c>
      <c r="I476" s="119"/>
      <c r="L476" s="28"/>
      <c r="M476" s="161"/>
      <c r="T476" s="52"/>
      <c r="AT476" s="13" t="s">
        <v>280</v>
      </c>
      <c r="AU476" s="13" t="s">
        <v>272</v>
      </c>
    </row>
    <row r="477" spans="2:65" s="1" customFormat="1" ht="24.15" customHeight="1">
      <c r="B477" s="28"/>
      <c r="C477" s="146" t="s">
        <v>1253</v>
      </c>
      <c r="D477" s="146" t="s">
        <v>274</v>
      </c>
      <c r="E477" s="147" t="s">
        <v>1234</v>
      </c>
      <c r="F477" s="148" t="s">
        <v>1235</v>
      </c>
      <c r="G477" s="149" t="s">
        <v>338</v>
      </c>
      <c r="H477" s="150">
        <v>1</v>
      </c>
      <c r="I477" s="151"/>
      <c r="J477" s="152">
        <f>ROUND(I477*H477,2)</f>
        <v>0</v>
      </c>
      <c r="K477" s="153"/>
      <c r="L477" s="28"/>
      <c r="M477" s="154" t="s">
        <v>1</v>
      </c>
      <c r="N477" s="115" t="s">
        <v>38</v>
      </c>
      <c r="P477" s="155">
        <f>O477*H477</f>
        <v>0</v>
      </c>
      <c r="Q477" s="155">
        <v>0</v>
      </c>
      <c r="R477" s="155">
        <f>Q477*H477</f>
        <v>0</v>
      </c>
      <c r="S477" s="155">
        <v>0</v>
      </c>
      <c r="T477" s="156">
        <f>S477*H477</f>
        <v>0</v>
      </c>
      <c r="AR477" s="157" t="s">
        <v>348</v>
      </c>
      <c r="AT477" s="157" t="s">
        <v>274</v>
      </c>
      <c r="AU477" s="157" t="s">
        <v>272</v>
      </c>
      <c r="AY477" s="13" t="s">
        <v>271</v>
      </c>
      <c r="BE477" s="158">
        <f>IF(N477="základní",J477,0)</f>
        <v>0</v>
      </c>
      <c r="BF477" s="158">
        <f>IF(N477="snížená",J477,0)</f>
        <v>0</v>
      </c>
      <c r="BG477" s="158">
        <f>IF(N477="zákl. přenesená",J477,0)</f>
        <v>0</v>
      </c>
      <c r="BH477" s="158">
        <f>IF(N477="sníž. přenesená",J477,0)</f>
        <v>0</v>
      </c>
      <c r="BI477" s="158">
        <f>IF(N477="nulová",J477,0)</f>
        <v>0</v>
      </c>
      <c r="BJ477" s="13" t="s">
        <v>80</v>
      </c>
      <c r="BK477" s="158">
        <f>ROUND(I477*H477,2)</f>
        <v>0</v>
      </c>
      <c r="BL477" s="13" t="s">
        <v>348</v>
      </c>
      <c r="BM477" s="157" t="s">
        <v>1236</v>
      </c>
    </row>
    <row r="478" spans="2:65" s="1" customFormat="1" ht="19.2">
      <c r="B478" s="28"/>
      <c r="D478" s="159" t="s">
        <v>280</v>
      </c>
      <c r="F478" s="160" t="s">
        <v>1235</v>
      </c>
      <c r="I478" s="119"/>
      <c r="L478" s="28"/>
      <c r="M478" s="161"/>
      <c r="T478" s="52"/>
      <c r="AT478" s="13" t="s">
        <v>280</v>
      </c>
      <c r="AU478" s="13" t="s">
        <v>272</v>
      </c>
    </row>
    <row r="479" spans="2:65" s="1" customFormat="1" ht="24.15" customHeight="1">
      <c r="B479" s="28"/>
      <c r="C479" s="162" t="s">
        <v>1258</v>
      </c>
      <c r="D479" s="162" t="s">
        <v>335</v>
      </c>
      <c r="E479" s="163" t="s">
        <v>1238</v>
      </c>
      <c r="F479" s="164" t="s">
        <v>1239</v>
      </c>
      <c r="G479" s="165" t="s">
        <v>338</v>
      </c>
      <c r="H479" s="166">
        <v>1</v>
      </c>
      <c r="I479" s="167"/>
      <c r="J479" s="168">
        <f>ROUND(I479*H479,2)</f>
        <v>0</v>
      </c>
      <c r="K479" s="169"/>
      <c r="L479" s="170"/>
      <c r="M479" s="171" t="s">
        <v>1</v>
      </c>
      <c r="N479" s="172" t="s">
        <v>38</v>
      </c>
      <c r="P479" s="155">
        <f>O479*H479</f>
        <v>0</v>
      </c>
      <c r="Q479" s="155">
        <v>1E-4</v>
      </c>
      <c r="R479" s="155">
        <f>Q479*H479</f>
        <v>1E-4</v>
      </c>
      <c r="S479" s="155">
        <v>0</v>
      </c>
      <c r="T479" s="156">
        <f>S479*H479</f>
        <v>0</v>
      </c>
      <c r="AR479" s="157" t="s">
        <v>373</v>
      </c>
      <c r="AT479" s="157" t="s">
        <v>335</v>
      </c>
      <c r="AU479" s="157" t="s">
        <v>272</v>
      </c>
      <c r="AY479" s="13" t="s">
        <v>271</v>
      </c>
      <c r="BE479" s="158">
        <f>IF(N479="základní",J479,0)</f>
        <v>0</v>
      </c>
      <c r="BF479" s="158">
        <f>IF(N479="snížená",J479,0)</f>
        <v>0</v>
      </c>
      <c r="BG479" s="158">
        <f>IF(N479="zákl. přenesená",J479,0)</f>
        <v>0</v>
      </c>
      <c r="BH479" s="158">
        <f>IF(N479="sníž. přenesená",J479,0)</f>
        <v>0</v>
      </c>
      <c r="BI479" s="158">
        <f>IF(N479="nulová",J479,0)</f>
        <v>0</v>
      </c>
      <c r="BJ479" s="13" t="s">
        <v>80</v>
      </c>
      <c r="BK479" s="158">
        <f>ROUND(I479*H479,2)</f>
        <v>0</v>
      </c>
      <c r="BL479" s="13" t="s">
        <v>348</v>
      </c>
      <c r="BM479" s="157" t="s">
        <v>1240</v>
      </c>
    </row>
    <row r="480" spans="2:65" s="1" customFormat="1" ht="19.2">
      <c r="B480" s="28"/>
      <c r="D480" s="159" t="s">
        <v>280</v>
      </c>
      <c r="F480" s="160" t="s">
        <v>1239</v>
      </c>
      <c r="I480" s="119"/>
      <c r="L480" s="28"/>
      <c r="M480" s="161"/>
      <c r="T480" s="52"/>
      <c r="AT480" s="13" t="s">
        <v>280</v>
      </c>
      <c r="AU480" s="13" t="s">
        <v>272</v>
      </c>
    </row>
    <row r="481" spans="2:65" s="1" customFormat="1" ht="21.75" customHeight="1">
      <c r="B481" s="28"/>
      <c r="C481" s="146" t="s">
        <v>1262</v>
      </c>
      <c r="D481" s="146" t="s">
        <v>274</v>
      </c>
      <c r="E481" s="147" t="s">
        <v>1242</v>
      </c>
      <c r="F481" s="148" t="s">
        <v>1243</v>
      </c>
      <c r="G481" s="149" t="s">
        <v>338</v>
      </c>
      <c r="H481" s="150">
        <v>25</v>
      </c>
      <c r="I481" s="151"/>
      <c r="J481" s="152">
        <f>ROUND(I481*H481,2)</f>
        <v>0</v>
      </c>
      <c r="K481" s="153"/>
      <c r="L481" s="28"/>
      <c r="M481" s="154" t="s">
        <v>1</v>
      </c>
      <c r="N481" s="115" t="s">
        <v>38</v>
      </c>
      <c r="P481" s="155">
        <f>O481*H481</f>
        <v>0</v>
      </c>
      <c r="Q481" s="155">
        <v>0</v>
      </c>
      <c r="R481" s="155">
        <f>Q481*H481</f>
        <v>0</v>
      </c>
      <c r="S481" s="155">
        <v>0</v>
      </c>
      <c r="T481" s="156">
        <f>S481*H481</f>
        <v>0</v>
      </c>
      <c r="AR481" s="157" t="s">
        <v>348</v>
      </c>
      <c r="AT481" s="157" t="s">
        <v>274</v>
      </c>
      <c r="AU481" s="157" t="s">
        <v>272</v>
      </c>
      <c r="AY481" s="13" t="s">
        <v>271</v>
      </c>
      <c r="BE481" s="158">
        <f>IF(N481="základní",J481,0)</f>
        <v>0</v>
      </c>
      <c r="BF481" s="158">
        <f>IF(N481="snížená",J481,0)</f>
        <v>0</v>
      </c>
      <c r="BG481" s="158">
        <f>IF(N481="zákl. přenesená",J481,0)</f>
        <v>0</v>
      </c>
      <c r="BH481" s="158">
        <f>IF(N481="sníž. přenesená",J481,0)</f>
        <v>0</v>
      </c>
      <c r="BI481" s="158">
        <f>IF(N481="nulová",J481,0)</f>
        <v>0</v>
      </c>
      <c r="BJ481" s="13" t="s">
        <v>80</v>
      </c>
      <c r="BK481" s="158">
        <f>ROUND(I481*H481,2)</f>
        <v>0</v>
      </c>
      <c r="BL481" s="13" t="s">
        <v>348</v>
      </c>
      <c r="BM481" s="157" t="s">
        <v>1244</v>
      </c>
    </row>
    <row r="482" spans="2:65" s="1" customFormat="1" ht="10.199999999999999">
      <c r="B482" s="28"/>
      <c r="D482" s="159" t="s">
        <v>280</v>
      </c>
      <c r="F482" s="160" t="s">
        <v>1245</v>
      </c>
      <c r="I482" s="119"/>
      <c r="L482" s="28"/>
      <c r="M482" s="161"/>
      <c r="T482" s="52"/>
      <c r="AT482" s="13" t="s">
        <v>280</v>
      </c>
      <c r="AU482" s="13" t="s">
        <v>272</v>
      </c>
    </row>
    <row r="483" spans="2:65" s="1" customFormat="1" ht="16.5" customHeight="1">
      <c r="B483" s="28"/>
      <c r="C483" s="162" t="s">
        <v>1264</v>
      </c>
      <c r="D483" s="162" t="s">
        <v>335</v>
      </c>
      <c r="E483" s="163" t="s">
        <v>958</v>
      </c>
      <c r="F483" s="164" t="s">
        <v>959</v>
      </c>
      <c r="G483" s="165" t="s">
        <v>338</v>
      </c>
      <c r="H483" s="166">
        <v>25</v>
      </c>
      <c r="I483" s="167"/>
      <c r="J483" s="168">
        <f>ROUND(I483*H483,2)</f>
        <v>0</v>
      </c>
      <c r="K483" s="169"/>
      <c r="L483" s="170"/>
      <c r="M483" s="171" t="s">
        <v>1</v>
      </c>
      <c r="N483" s="172" t="s">
        <v>38</v>
      </c>
      <c r="P483" s="155">
        <f>O483*H483</f>
        <v>0</v>
      </c>
      <c r="Q483" s="155">
        <v>9.0000000000000006E-5</v>
      </c>
      <c r="R483" s="155">
        <f>Q483*H483</f>
        <v>2.2500000000000003E-3</v>
      </c>
      <c r="S483" s="155">
        <v>0</v>
      </c>
      <c r="T483" s="156">
        <f>S483*H483</f>
        <v>0</v>
      </c>
      <c r="AR483" s="157" t="s">
        <v>373</v>
      </c>
      <c r="AT483" s="157" t="s">
        <v>335</v>
      </c>
      <c r="AU483" s="157" t="s">
        <v>272</v>
      </c>
      <c r="AY483" s="13" t="s">
        <v>271</v>
      </c>
      <c r="BE483" s="158">
        <f>IF(N483="základní",J483,0)</f>
        <v>0</v>
      </c>
      <c r="BF483" s="158">
        <f>IF(N483="snížená",J483,0)</f>
        <v>0</v>
      </c>
      <c r="BG483" s="158">
        <f>IF(N483="zákl. přenesená",J483,0)</f>
        <v>0</v>
      </c>
      <c r="BH483" s="158">
        <f>IF(N483="sníž. přenesená",J483,0)</f>
        <v>0</v>
      </c>
      <c r="BI483" s="158">
        <f>IF(N483="nulová",J483,0)</f>
        <v>0</v>
      </c>
      <c r="BJ483" s="13" t="s">
        <v>80</v>
      </c>
      <c r="BK483" s="158">
        <f>ROUND(I483*H483,2)</f>
        <v>0</v>
      </c>
      <c r="BL483" s="13" t="s">
        <v>348</v>
      </c>
      <c r="BM483" s="157" t="s">
        <v>1247</v>
      </c>
    </row>
    <row r="484" spans="2:65" s="1" customFormat="1" ht="10.199999999999999">
      <c r="B484" s="28"/>
      <c r="D484" s="159" t="s">
        <v>280</v>
      </c>
      <c r="F484" s="160" t="s">
        <v>959</v>
      </c>
      <c r="I484" s="119"/>
      <c r="L484" s="28"/>
      <c r="M484" s="161"/>
      <c r="T484" s="52"/>
      <c r="AT484" s="13" t="s">
        <v>280</v>
      </c>
      <c r="AU484" s="13" t="s">
        <v>272</v>
      </c>
    </row>
    <row r="485" spans="2:65" s="1" customFormat="1" ht="24.15" customHeight="1">
      <c r="B485" s="28"/>
      <c r="C485" s="146" t="s">
        <v>1269</v>
      </c>
      <c r="D485" s="146" t="s">
        <v>274</v>
      </c>
      <c r="E485" s="147" t="s">
        <v>1249</v>
      </c>
      <c r="F485" s="148" t="s">
        <v>1250</v>
      </c>
      <c r="G485" s="149" t="s">
        <v>412</v>
      </c>
      <c r="H485" s="150">
        <v>250</v>
      </c>
      <c r="I485" s="151"/>
      <c r="J485" s="152">
        <f>ROUND(I485*H485,2)</f>
        <v>0</v>
      </c>
      <c r="K485" s="153"/>
      <c r="L485" s="28"/>
      <c r="M485" s="154" t="s">
        <v>1</v>
      </c>
      <c r="N485" s="115" t="s">
        <v>38</v>
      </c>
      <c r="P485" s="155">
        <f>O485*H485</f>
        <v>0</v>
      </c>
      <c r="Q485" s="155">
        <v>0</v>
      </c>
      <c r="R485" s="155">
        <f>Q485*H485</f>
        <v>0</v>
      </c>
      <c r="S485" s="155">
        <v>0</v>
      </c>
      <c r="T485" s="156">
        <f>S485*H485</f>
        <v>0</v>
      </c>
      <c r="AR485" s="157" t="s">
        <v>348</v>
      </c>
      <c r="AT485" s="157" t="s">
        <v>274</v>
      </c>
      <c r="AU485" s="157" t="s">
        <v>272</v>
      </c>
      <c r="AY485" s="13" t="s">
        <v>271</v>
      </c>
      <c r="BE485" s="158">
        <f>IF(N485="základní",J485,0)</f>
        <v>0</v>
      </c>
      <c r="BF485" s="158">
        <f>IF(N485="snížená",J485,0)</f>
        <v>0</v>
      </c>
      <c r="BG485" s="158">
        <f>IF(N485="zákl. přenesená",J485,0)</f>
        <v>0</v>
      </c>
      <c r="BH485" s="158">
        <f>IF(N485="sníž. přenesená",J485,0)</f>
        <v>0</v>
      </c>
      <c r="BI485" s="158">
        <f>IF(N485="nulová",J485,0)</f>
        <v>0</v>
      </c>
      <c r="BJ485" s="13" t="s">
        <v>80</v>
      </c>
      <c r="BK485" s="158">
        <f>ROUND(I485*H485,2)</f>
        <v>0</v>
      </c>
      <c r="BL485" s="13" t="s">
        <v>348</v>
      </c>
      <c r="BM485" s="157" t="s">
        <v>1251</v>
      </c>
    </row>
    <row r="486" spans="2:65" s="1" customFormat="1" ht="19.2">
      <c r="B486" s="28"/>
      <c r="D486" s="159" t="s">
        <v>280</v>
      </c>
      <c r="F486" s="160" t="s">
        <v>1252</v>
      </c>
      <c r="I486" s="119"/>
      <c r="L486" s="28"/>
      <c r="M486" s="161"/>
      <c r="T486" s="52"/>
      <c r="AT486" s="13" t="s">
        <v>280</v>
      </c>
      <c r="AU486" s="13" t="s">
        <v>272</v>
      </c>
    </row>
    <row r="487" spans="2:65" s="1" customFormat="1" ht="24.15" customHeight="1">
      <c r="B487" s="28"/>
      <c r="C487" s="146" t="s">
        <v>1274</v>
      </c>
      <c r="D487" s="146" t="s">
        <v>274</v>
      </c>
      <c r="E487" s="147" t="s">
        <v>1254</v>
      </c>
      <c r="F487" s="148" t="s">
        <v>1255</v>
      </c>
      <c r="G487" s="149" t="s">
        <v>412</v>
      </c>
      <c r="H487" s="150">
        <v>35</v>
      </c>
      <c r="I487" s="151"/>
      <c r="J487" s="152">
        <f>ROUND(I487*H487,2)</f>
        <v>0</v>
      </c>
      <c r="K487" s="153"/>
      <c r="L487" s="28"/>
      <c r="M487" s="154" t="s">
        <v>1</v>
      </c>
      <c r="N487" s="115" t="s">
        <v>38</v>
      </c>
      <c r="P487" s="155">
        <f>O487*H487</f>
        <v>0</v>
      </c>
      <c r="Q487" s="155">
        <v>0</v>
      </c>
      <c r="R487" s="155">
        <f>Q487*H487</f>
        <v>0</v>
      </c>
      <c r="S487" s="155">
        <v>0</v>
      </c>
      <c r="T487" s="156">
        <f>S487*H487</f>
        <v>0</v>
      </c>
      <c r="AR487" s="157" t="s">
        <v>348</v>
      </c>
      <c r="AT487" s="157" t="s">
        <v>274</v>
      </c>
      <c r="AU487" s="157" t="s">
        <v>272</v>
      </c>
      <c r="AY487" s="13" t="s">
        <v>271</v>
      </c>
      <c r="BE487" s="158">
        <f>IF(N487="základní",J487,0)</f>
        <v>0</v>
      </c>
      <c r="BF487" s="158">
        <f>IF(N487="snížená",J487,0)</f>
        <v>0</v>
      </c>
      <c r="BG487" s="158">
        <f>IF(N487="zákl. přenesená",J487,0)</f>
        <v>0</v>
      </c>
      <c r="BH487" s="158">
        <f>IF(N487="sníž. přenesená",J487,0)</f>
        <v>0</v>
      </c>
      <c r="BI487" s="158">
        <f>IF(N487="nulová",J487,0)</f>
        <v>0</v>
      </c>
      <c r="BJ487" s="13" t="s">
        <v>80</v>
      </c>
      <c r="BK487" s="158">
        <f>ROUND(I487*H487,2)</f>
        <v>0</v>
      </c>
      <c r="BL487" s="13" t="s">
        <v>348</v>
      </c>
      <c r="BM487" s="157" t="s">
        <v>1256</v>
      </c>
    </row>
    <row r="488" spans="2:65" s="1" customFormat="1" ht="19.2">
      <c r="B488" s="28"/>
      <c r="D488" s="159" t="s">
        <v>280</v>
      </c>
      <c r="F488" s="160" t="s">
        <v>1257</v>
      </c>
      <c r="I488" s="119"/>
      <c r="L488" s="28"/>
      <c r="M488" s="161"/>
      <c r="T488" s="52"/>
      <c r="AT488" s="13" t="s">
        <v>280</v>
      </c>
      <c r="AU488" s="13" t="s">
        <v>272</v>
      </c>
    </row>
    <row r="489" spans="2:65" s="1" customFormat="1" ht="24.15" customHeight="1">
      <c r="B489" s="28"/>
      <c r="C489" s="162" t="s">
        <v>1278</v>
      </c>
      <c r="D489" s="162" t="s">
        <v>335</v>
      </c>
      <c r="E489" s="163" t="s">
        <v>1259</v>
      </c>
      <c r="F489" s="164" t="s">
        <v>1260</v>
      </c>
      <c r="G489" s="165" t="s">
        <v>412</v>
      </c>
      <c r="H489" s="166">
        <v>140</v>
      </c>
      <c r="I489" s="167"/>
      <c r="J489" s="168">
        <f>ROUND(I489*H489,2)</f>
        <v>0</v>
      </c>
      <c r="K489" s="169"/>
      <c r="L489" s="170"/>
      <c r="M489" s="171" t="s">
        <v>1</v>
      </c>
      <c r="N489" s="172" t="s">
        <v>38</v>
      </c>
      <c r="P489" s="155">
        <f>O489*H489</f>
        <v>0</v>
      </c>
      <c r="Q489" s="155">
        <v>6.9999999999999994E-5</v>
      </c>
      <c r="R489" s="155">
        <f>Q489*H489</f>
        <v>9.7999999999999997E-3</v>
      </c>
      <c r="S489" s="155">
        <v>0</v>
      </c>
      <c r="T489" s="156">
        <f>S489*H489</f>
        <v>0</v>
      </c>
      <c r="AR489" s="157" t="s">
        <v>373</v>
      </c>
      <c r="AT489" s="157" t="s">
        <v>335</v>
      </c>
      <c r="AU489" s="157" t="s">
        <v>272</v>
      </c>
      <c r="AY489" s="13" t="s">
        <v>271</v>
      </c>
      <c r="BE489" s="158">
        <f>IF(N489="základní",J489,0)</f>
        <v>0</v>
      </c>
      <c r="BF489" s="158">
        <f>IF(N489="snížená",J489,0)</f>
        <v>0</v>
      </c>
      <c r="BG489" s="158">
        <f>IF(N489="zákl. přenesená",J489,0)</f>
        <v>0</v>
      </c>
      <c r="BH489" s="158">
        <f>IF(N489="sníž. přenesená",J489,0)</f>
        <v>0</v>
      </c>
      <c r="BI489" s="158">
        <f>IF(N489="nulová",J489,0)</f>
        <v>0</v>
      </c>
      <c r="BJ489" s="13" t="s">
        <v>80</v>
      </c>
      <c r="BK489" s="158">
        <f>ROUND(I489*H489,2)</f>
        <v>0</v>
      </c>
      <c r="BL489" s="13" t="s">
        <v>348</v>
      </c>
      <c r="BM489" s="157" t="s">
        <v>1261</v>
      </c>
    </row>
    <row r="490" spans="2:65" s="1" customFormat="1" ht="10.199999999999999">
      <c r="B490" s="28"/>
      <c r="D490" s="159" t="s">
        <v>280</v>
      </c>
      <c r="F490" s="160" t="s">
        <v>1260</v>
      </c>
      <c r="I490" s="119"/>
      <c r="L490" s="28"/>
      <c r="M490" s="161"/>
      <c r="T490" s="52"/>
      <c r="AT490" s="13" t="s">
        <v>280</v>
      </c>
      <c r="AU490" s="13" t="s">
        <v>272</v>
      </c>
    </row>
    <row r="491" spans="2:65" s="1" customFormat="1" ht="24.15" customHeight="1">
      <c r="B491" s="28"/>
      <c r="C491" s="162" t="s">
        <v>1282</v>
      </c>
      <c r="D491" s="162" t="s">
        <v>335</v>
      </c>
      <c r="E491" s="163" t="s">
        <v>1411</v>
      </c>
      <c r="F491" s="164" t="s">
        <v>1412</v>
      </c>
      <c r="G491" s="165" t="s">
        <v>412</v>
      </c>
      <c r="H491" s="166">
        <v>20</v>
      </c>
      <c r="I491" s="167"/>
      <c r="J491" s="168">
        <f>ROUND(I491*H491,2)</f>
        <v>0</v>
      </c>
      <c r="K491" s="169"/>
      <c r="L491" s="170"/>
      <c r="M491" s="171" t="s">
        <v>1</v>
      </c>
      <c r="N491" s="172" t="s">
        <v>38</v>
      </c>
      <c r="P491" s="155">
        <f>O491*H491</f>
        <v>0</v>
      </c>
      <c r="Q491" s="155">
        <v>6.9999999999999994E-5</v>
      </c>
      <c r="R491" s="155">
        <f>Q491*H491</f>
        <v>1.3999999999999998E-3</v>
      </c>
      <c r="S491" s="155">
        <v>0</v>
      </c>
      <c r="T491" s="156">
        <f>S491*H491</f>
        <v>0</v>
      </c>
      <c r="AR491" s="157" t="s">
        <v>373</v>
      </c>
      <c r="AT491" s="157" t="s">
        <v>335</v>
      </c>
      <c r="AU491" s="157" t="s">
        <v>272</v>
      </c>
      <c r="AY491" s="13" t="s">
        <v>271</v>
      </c>
      <c r="BE491" s="158">
        <f>IF(N491="základní",J491,0)</f>
        <v>0</v>
      </c>
      <c r="BF491" s="158">
        <f>IF(N491="snížená",J491,0)</f>
        <v>0</v>
      </c>
      <c r="BG491" s="158">
        <f>IF(N491="zákl. přenesená",J491,0)</f>
        <v>0</v>
      </c>
      <c r="BH491" s="158">
        <f>IF(N491="sníž. přenesená",J491,0)</f>
        <v>0</v>
      </c>
      <c r="BI491" s="158">
        <f>IF(N491="nulová",J491,0)</f>
        <v>0</v>
      </c>
      <c r="BJ491" s="13" t="s">
        <v>80</v>
      </c>
      <c r="BK491" s="158">
        <f>ROUND(I491*H491,2)</f>
        <v>0</v>
      </c>
      <c r="BL491" s="13" t="s">
        <v>348</v>
      </c>
      <c r="BM491" s="157" t="s">
        <v>1551</v>
      </c>
    </row>
    <row r="492" spans="2:65" s="1" customFormat="1" ht="10.199999999999999">
      <c r="B492" s="28"/>
      <c r="D492" s="159" t="s">
        <v>280</v>
      </c>
      <c r="F492" s="160" t="s">
        <v>1412</v>
      </c>
      <c r="I492" s="119"/>
      <c r="L492" s="28"/>
      <c r="M492" s="161"/>
      <c r="T492" s="52"/>
      <c r="AT492" s="13" t="s">
        <v>280</v>
      </c>
      <c r="AU492" s="13" t="s">
        <v>272</v>
      </c>
    </row>
    <row r="493" spans="2:65" s="1" customFormat="1" ht="24.15" customHeight="1">
      <c r="B493" s="28"/>
      <c r="C493" s="162" t="s">
        <v>1286</v>
      </c>
      <c r="D493" s="162" t="s">
        <v>335</v>
      </c>
      <c r="E493" s="163" t="s">
        <v>927</v>
      </c>
      <c r="F493" s="164" t="s">
        <v>928</v>
      </c>
      <c r="G493" s="165" t="s">
        <v>412</v>
      </c>
      <c r="H493" s="166">
        <v>125</v>
      </c>
      <c r="I493" s="167"/>
      <c r="J493" s="168">
        <f>ROUND(I493*H493,2)</f>
        <v>0</v>
      </c>
      <c r="K493" s="169"/>
      <c r="L493" s="170"/>
      <c r="M493" s="171" t="s">
        <v>1</v>
      </c>
      <c r="N493" s="172" t="s">
        <v>38</v>
      </c>
      <c r="P493" s="155">
        <f>O493*H493</f>
        <v>0</v>
      </c>
      <c r="Q493" s="155">
        <v>6.9999999999999994E-5</v>
      </c>
      <c r="R493" s="155">
        <f>Q493*H493</f>
        <v>8.7499999999999991E-3</v>
      </c>
      <c r="S493" s="155">
        <v>0</v>
      </c>
      <c r="T493" s="156">
        <f>S493*H493</f>
        <v>0</v>
      </c>
      <c r="AR493" s="157" t="s">
        <v>373</v>
      </c>
      <c r="AT493" s="157" t="s">
        <v>335</v>
      </c>
      <c r="AU493" s="157" t="s">
        <v>272</v>
      </c>
      <c r="AY493" s="13" t="s">
        <v>271</v>
      </c>
      <c r="BE493" s="158">
        <f>IF(N493="základní",J493,0)</f>
        <v>0</v>
      </c>
      <c r="BF493" s="158">
        <f>IF(N493="snížená",J493,0)</f>
        <v>0</v>
      </c>
      <c r="BG493" s="158">
        <f>IF(N493="zákl. přenesená",J493,0)</f>
        <v>0</v>
      </c>
      <c r="BH493" s="158">
        <f>IF(N493="sníž. přenesená",J493,0)</f>
        <v>0</v>
      </c>
      <c r="BI493" s="158">
        <f>IF(N493="nulová",J493,0)</f>
        <v>0</v>
      </c>
      <c r="BJ493" s="13" t="s">
        <v>80</v>
      </c>
      <c r="BK493" s="158">
        <f>ROUND(I493*H493,2)</f>
        <v>0</v>
      </c>
      <c r="BL493" s="13" t="s">
        <v>348</v>
      </c>
      <c r="BM493" s="157" t="s">
        <v>1263</v>
      </c>
    </row>
    <row r="494" spans="2:65" s="1" customFormat="1" ht="10.199999999999999">
      <c r="B494" s="28"/>
      <c r="D494" s="159" t="s">
        <v>280</v>
      </c>
      <c r="F494" s="160" t="s">
        <v>928</v>
      </c>
      <c r="I494" s="119"/>
      <c r="L494" s="28"/>
      <c r="M494" s="161"/>
      <c r="T494" s="52"/>
      <c r="AT494" s="13" t="s">
        <v>280</v>
      </c>
      <c r="AU494" s="13" t="s">
        <v>272</v>
      </c>
    </row>
    <row r="495" spans="2:65" s="1" customFormat="1" ht="24.15" customHeight="1">
      <c r="B495" s="28"/>
      <c r="C495" s="146" t="s">
        <v>1291</v>
      </c>
      <c r="D495" s="146" t="s">
        <v>274</v>
      </c>
      <c r="E495" s="147" t="s">
        <v>1265</v>
      </c>
      <c r="F495" s="148" t="s">
        <v>1266</v>
      </c>
      <c r="G495" s="149" t="s">
        <v>338</v>
      </c>
      <c r="H495" s="150">
        <v>1</v>
      </c>
      <c r="I495" s="151"/>
      <c r="J495" s="152">
        <f>ROUND(I495*H495,2)</f>
        <v>0</v>
      </c>
      <c r="K495" s="153"/>
      <c r="L495" s="28"/>
      <c r="M495" s="154" t="s">
        <v>1</v>
      </c>
      <c r="N495" s="115" t="s">
        <v>38</v>
      </c>
      <c r="P495" s="155">
        <f>O495*H495</f>
        <v>0</v>
      </c>
      <c r="Q495" s="155">
        <v>0</v>
      </c>
      <c r="R495" s="155">
        <f>Q495*H495</f>
        <v>0</v>
      </c>
      <c r="S495" s="155">
        <v>0</v>
      </c>
      <c r="T495" s="156">
        <f>S495*H495</f>
        <v>0</v>
      </c>
      <c r="AR495" s="157" t="s">
        <v>348</v>
      </c>
      <c r="AT495" s="157" t="s">
        <v>274</v>
      </c>
      <c r="AU495" s="157" t="s">
        <v>272</v>
      </c>
      <c r="AY495" s="13" t="s">
        <v>271</v>
      </c>
      <c r="BE495" s="158">
        <f>IF(N495="základní",J495,0)</f>
        <v>0</v>
      </c>
      <c r="BF495" s="158">
        <f>IF(N495="snížená",J495,0)</f>
        <v>0</v>
      </c>
      <c r="BG495" s="158">
        <f>IF(N495="zákl. přenesená",J495,0)</f>
        <v>0</v>
      </c>
      <c r="BH495" s="158">
        <f>IF(N495="sníž. přenesená",J495,0)</f>
        <v>0</v>
      </c>
      <c r="BI495" s="158">
        <f>IF(N495="nulová",J495,0)</f>
        <v>0</v>
      </c>
      <c r="BJ495" s="13" t="s">
        <v>80</v>
      </c>
      <c r="BK495" s="158">
        <f>ROUND(I495*H495,2)</f>
        <v>0</v>
      </c>
      <c r="BL495" s="13" t="s">
        <v>348</v>
      </c>
      <c r="BM495" s="157" t="s">
        <v>1267</v>
      </c>
    </row>
    <row r="496" spans="2:65" s="1" customFormat="1" ht="10.199999999999999">
      <c r="B496" s="28"/>
      <c r="D496" s="159" t="s">
        <v>280</v>
      </c>
      <c r="F496" s="160" t="s">
        <v>1268</v>
      </c>
      <c r="I496" s="119"/>
      <c r="L496" s="28"/>
      <c r="M496" s="161"/>
      <c r="T496" s="52"/>
      <c r="AT496" s="13" t="s">
        <v>280</v>
      </c>
      <c r="AU496" s="13" t="s">
        <v>272</v>
      </c>
    </row>
    <row r="497" spans="2:65" s="1" customFormat="1" ht="16.5" customHeight="1">
      <c r="B497" s="28"/>
      <c r="C497" s="162" t="s">
        <v>1296</v>
      </c>
      <c r="D497" s="162" t="s">
        <v>335</v>
      </c>
      <c r="E497" s="163" t="s">
        <v>1270</v>
      </c>
      <c r="F497" s="164" t="s">
        <v>1271</v>
      </c>
      <c r="G497" s="165" t="s">
        <v>1272</v>
      </c>
      <c r="H497" s="166">
        <v>1</v>
      </c>
      <c r="I497" s="167"/>
      <c r="J497" s="168">
        <f>ROUND(I497*H497,2)</f>
        <v>0</v>
      </c>
      <c r="K497" s="169"/>
      <c r="L497" s="170"/>
      <c r="M497" s="171" t="s">
        <v>1</v>
      </c>
      <c r="N497" s="172" t="s">
        <v>38</v>
      </c>
      <c r="P497" s="155">
        <f>O497*H497</f>
        <v>0</v>
      </c>
      <c r="Q497" s="155">
        <v>6.7000000000000002E-3</v>
      </c>
      <c r="R497" s="155">
        <f>Q497*H497</f>
        <v>6.7000000000000002E-3</v>
      </c>
      <c r="S497" s="155">
        <v>0</v>
      </c>
      <c r="T497" s="156">
        <f>S497*H497</f>
        <v>0</v>
      </c>
      <c r="AR497" s="157" t="s">
        <v>373</v>
      </c>
      <c r="AT497" s="157" t="s">
        <v>335</v>
      </c>
      <c r="AU497" s="157" t="s">
        <v>272</v>
      </c>
      <c r="AY497" s="13" t="s">
        <v>271</v>
      </c>
      <c r="BE497" s="158">
        <f>IF(N497="základní",J497,0)</f>
        <v>0</v>
      </c>
      <c r="BF497" s="158">
        <f>IF(N497="snížená",J497,0)</f>
        <v>0</v>
      </c>
      <c r="BG497" s="158">
        <f>IF(N497="zákl. přenesená",J497,0)</f>
        <v>0</v>
      </c>
      <c r="BH497" s="158">
        <f>IF(N497="sníž. přenesená",J497,0)</f>
        <v>0</v>
      </c>
      <c r="BI497" s="158">
        <f>IF(N497="nulová",J497,0)</f>
        <v>0</v>
      </c>
      <c r="BJ497" s="13" t="s">
        <v>80</v>
      </c>
      <c r="BK497" s="158">
        <f>ROUND(I497*H497,2)</f>
        <v>0</v>
      </c>
      <c r="BL497" s="13" t="s">
        <v>348</v>
      </c>
      <c r="BM497" s="157" t="s">
        <v>1273</v>
      </c>
    </row>
    <row r="498" spans="2:65" s="1" customFormat="1" ht="10.199999999999999">
      <c r="B498" s="28"/>
      <c r="D498" s="159" t="s">
        <v>280</v>
      </c>
      <c r="F498" s="160" t="s">
        <v>1271</v>
      </c>
      <c r="I498" s="119"/>
      <c r="L498" s="28"/>
      <c r="M498" s="161"/>
      <c r="T498" s="52"/>
      <c r="AT498" s="13" t="s">
        <v>280</v>
      </c>
      <c r="AU498" s="13" t="s">
        <v>272</v>
      </c>
    </row>
    <row r="499" spans="2:65" s="1" customFormat="1" ht="24.15" customHeight="1">
      <c r="B499" s="28"/>
      <c r="C499" s="162" t="s">
        <v>1301</v>
      </c>
      <c r="D499" s="162" t="s">
        <v>335</v>
      </c>
      <c r="E499" s="163" t="s">
        <v>1275</v>
      </c>
      <c r="F499" s="164" t="s">
        <v>1276</v>
      </c>
      <c r="G499" s="165" t="s">
        <v>338</v>
      </c>
      <c r="H499" s="166">
        <v>1</v>
      </c>
      <c r="I499" s="167"/>
      <c r="J499" s="168">
        <f>ROUND(I499*H499,2)</f>
        <v>0</v>
      </c>
      <c r="K499" s="169"/>
      <c r="L499" s="170"/>
      <c r="M499" s="171" t="s">
        <v>1</v>
      </c>
      <c r="N499" s="172" t="s">
        <v>38</v>
      </c>
      <c r="P499" s="155">
        <f>O499*H499</f>
        <v>0</v>
      </c>
      <c r="Q499" s="155">
        <v>1.4300000000000001E-3</v>
      </c>
      <c r="R499" s="155">
        <f>Q499*H499</f>
        <v>1.4300000000000001E-3</v>
      </c>
      <c r="S499" s="155">
        <v>0</v>
      </c>
      <c r="T499" s="156">
        <f>S499*H499</f>
        <v>0</v>
      </c>
      <c r="AR499" s="157" t="s">
        <v>373</v>
      </c>
      <c r="AT499" s="157" t="s">
        <v>335</v>
      </c>
      <c r="AU499" s="157" t="s">
        <v>272</v>
      </c>
      <c r="AY499" s="13" t="s">
        <v>271</v>
      </c>
      <c r="BE499" s="158">
        <f>IF(N499="základní",J499,0)</f>
        <v>0</v>
      </c>
      <c r="BF499" s="158">
        <f>IF(N499="snížená",J499,0)</f>
        <v>0</v>
      </c>
      <c r="BG499" s="158">
        <f>IF(N499="zákl. přenesená",J499,0)</f>
        <v>0</v>
      </c>
      <c r="BH499" s="158">
        <f>IF(N499="sníž. přenesená",J499,0)</f>
        <v>0</v>
      </c>
      <c r="BI499" s="158">
        <f>IF(N499="nulová",J499,0)</f>
        <v>0</v>
      </c>
      <c r="BJ499" s="13" t="s">
        <v>80</v>
      </c>
      <c r="BK499" s="158">
        <f>ROUND(I499*H499,2)</f>
        <v>0</v>
      </c>
      <c r="BL499" s="13" t="s">
        <v>348</v>
      </c>
      <c r="BM499" s="157" t="s">
        <v>1277</v>
      </c>
    </row>
    <row r="500" spans="2:65" s="1" customFormat="1" ht="19.2">
      <c r="B500" s="28"/>
      <c r="D500" s="159" t="s">
        <v>280</v>
      </c>
      <c r="F500" s="160" t="s">
        <v>1276</v>
      </c>
      <c r="I500" s="119"/>
      <c r="L500" s="28"/>
      <c r="M500" s="161"/>
      <c r="T500" s="52"/>
      <c r="AT500" s="13" t="s">
        <v>280</v>
      </c>
      <c r="AU500" s="13" t="s">
        <v>272</v>
      </c>
    </row>
    <row r="501" spans="2:65" s="1" customFormat="1" ht="24.15" customHeight="1">
      <c r="B501" s="28"/>
      <c r="C501" s="162" t="s">
        <v>1306</v>
      </c>
      <c r="D501" s="162" t="s">
        <v>335</v>
      </c>
      <c r="E501" s="163" t="s">
        <v>1279</v>
      </c>
      <c r="F501" s="164" t="s">
        <v>1280</v>
      </c>
      <c r="G501" s="165" t="s">
        <v>338</v>
      </c>
      <c r="H501" s="166">
        <v>1</v>
      </c>
      <c r="I501" s="167"/>
      <c r="J501" s="168">
        <f>ROUND(I501*H501,2)</f>
        <v>0</v>
      </c>
      <c r="K501" s="169"/>
      <c r="L501" s="170"/>
      <c r="M501" s="171" t="s">
        <v>1</v>
      </c>
      <c r="N501" s="172" t="s">
        <v>38</v>
      </c>
      <c r="P501" s="155">
        <f>O501*H501</f>
        <v>0</v>
      </c>
      <c r="Q501" s="155">
        <v>3.5000000000000001E-3</v>
      </c>
      <c r="R501" s="155">
        <f>Q501*H501</f>
        <v>3.5000000000000001E-3</v>
      </c>
      <c r="S501" s="155">
        <v>0</v>
      </c>
      <c r="T501" s="156">
        <f>S501*H501</f>
        <v>0</v>
      </c>
      <c r="AR501" s="157" t="s">
        <v>373</v>
      </c>
      <c r="AT501" s="157" t="s">
        <v>335</v>
      </c>
      <c r="AU501" s="157" t="s">
        <v>272</v>
      </c>
      <c r="AY501" s="13" t="s">
        <v>271</v>
      </c>
      <c r="BE501" s="158">
        <f>IF(N501="základní",J501,0)</f>
        <v>0</v>
      </c>
      <c r="BF501" s="158">
        <f>IF(N501="snížená",J501,0)</f>
        <v>0</v>
      </c>
      <c r="BG501" s="158">
        <f>IF(N501="zákl. přenesená",J501,0)</f>
        <v>0</v>
      </c>
      <c r="BH501" s="158">
        <f>IF(N501="sníž. přenesená",J501,0)</f>
        <v>0</v>
      </c>
      <c r="BI501" s="158">
        <f>IF(N501="nulová",J501,0)</f>
        <v>0</v>
      </c>
      <c r="BJ501" s="13" t="s">
        <v>80</v>
      </c>
      <c r="BK501" s="158">
        <f>ROUND(I501*H501,2)</f>
        <v>0</v>
      </c>
      <c r="BL501" s="13" t="s">
        <v>348</v>
      </c>
      <c r="BM501" s="157" t="s">
        <v>1281</v>
      </c>
    </row>
    <row r="502" spans="2:65" s="1" customFormat="1" ht="19.2">
      <c r="B502" s="28"/>
      <c r="D502" s="159" t="s">
        <v>280</v>
      </c>
      <c r="F502" s="160" t="s">
        <v>1280</v>
      </c>
      <c r="I502" s="119"/>
      <c r="L502" s="28"/>
      <c r="M502" s="161"/>
      <c r="T502" s="52"/>
      <c r="AT502" s="13" t="s">
        <v>280</v>
      </c>
      <c r="AU502" s="13" t="s">
        <v>272</v>
      </c>
    </row>
    <row r="503" spans="2:65" s="1" customFormat="1" ht="24.15" customHeight="1">
      <c r="B503" s="28"/>
      <c r="C503" s="162" t="s">
        <v>1308</v>
      </c>
      <c r="D503" s="162" t="s">
        <v>335</v>
      </c>
      <c r="E503" s="163" t="s">
        <v>1283</v>
      </c>
      <c r="F503" s="164" t="s">
        <v>1284</v>
      </c>
      <c r="G503" s="165" t="s">
        <v>1272</v>
      </c>
      <c r="H503" s="166">
        <v>1</v>
      </c>
      <c r="I503" s="167"/>
      <c r="J503" s="168">
        <f>ROUND(I503*H503,2)</f>
        <v>0</v>
      </c>
      <c r="K503" s="169"/>
      <c r="L503" s="170"/>
      <c r="M503" s="171" t="s">
        <v>1</v>
      </c>
      <c r="N503" s="172" t="s">
        <v>38</v>
      </c>
      <c r="P503" s="155">
        <f>O503*H503</f>
        <v>0</v>
      </c>
      <c r="Q503" s="155">
        <v>6.9999999999999999E-4</v>
      </c>
      <c r="R503" s="155">
        <f>Q503*H503</f>
        <v>6.9999999999999999E-4</v>
      </c>
      <c r="S503" s="155">
        <v>0</v>
      </c>
      <c r="T503" s="156">
        <f>S503*H503</f>
        <v>0</v>
      </c>
      <c r="AR503" s="157" t="s">
        <v>373</v>
      </c>
      <c r="AT503" s="157" t="s">
        <v>335</v>
      </c>
      <c r="AU503" s="157" t="s">
        <v>272</v>
      </c>
      <c r="AY503" s="13" t="s">
        <v>271</v>
      </c>
      <c r="BE503" s="158">
        <f>IF(N503="základní",J503,0)</f>
        <v>0</v>
      </c>
      <c r="BF503" s="158">
        <f>IF(N503="snížená",J503,0)</f>
        <v>0</v>
      </c>
      <c r="BG503" s="158">
        <f>IF(N503="zákl. přenesená",J503,0)</f>
        <v>0</v>
      </c>
      <c r="BH503" s="158">
        <f>IF(N503="sníž. přenesená",J503,0)</f>
        <v>0</v>
      </c>
      <c r="BI503" s="158">
        <f>IF(N503="nulová",J503,0)</f>
        <v>0</v>
      </c>
      <c r="BJ503" s="13" t="s">
        <v>80</v>
      </c>
      <c r="BK503" s="158">
        <f>ROUND(I503*H503,2)</f>
        <v>0</v>
      </c>
      <c r="BL503" s="13" t="s">
        <v>348</v>
      </c>
      <c r="BM503" s="157" t="s">
        <v>1285</v>
      </c>
    </row>
    <row r="504" spans="2:65" s="1" customFormat="1" ht="19.2">
      <c r="B504" s="28"/>
      <c r="D504" s="159" t="s">
        <v>280</v>
      </c>
      <c r="F504" s="160" t="s">
        <v>1284</v>
      </c>
      <c r="I504" s="119"/>
      <c r="L504" s="28"/>
      <c r="M504" s="161"/>
      <c r="T504" s="52"/>
      <c r="AT504" s="13" t="s">
        <v>280</v>
      </c>
      <c r="AU504" s="13" t="s">
        <v>272</v>
      </c>
    </row>
    <row r="505" spans="2:65" s="1" customFormat="1" ht="24.15" customHeight="1">
      <c r="B505" s="28"/>
      <c r="C505" s="146" t="s">
        <v>1310</v>
      </c>
      <c r="D505" s="146" t="s">
        <v>274</v>
      </c>
      <c r="E505" s="147" t="s">
        <v>1287</v>
      </c>
      <c r="F505" s="148" t="s">
        <v>1288</v>
      </c>
      <c r="G505" s="149" t="s">
        <v>338</v>
      </c>
      <c r="H505" s="150">
        <v>1</v>
      </c>
      <c r="I505" s="151"/>
      <c r="J505" s="152">
        <f>ROUND(I505*H505,2)</f>
        <v>0</v>
      </c>
      <c r="K505" s="153"/>
      <c r="L505" s="28"/>
      <c r="M505" s="154" t="s">
        <v>1</v>
      </c>
      <c r="N505" s="115" t="s">
        <v>38</v>
      </c>
      <c r="P505" s="155">
        <f>O505*H505</f>
        <v>0</v>
      </c>
      <c r="Q505" s="155">
        <v>0</v>
      </c>
      <c r="R505" s="155">
        <f>Q505*H505</f>
        <v>0</v>
      </c>
      <c r="S505" s="155">
        <v>0</v>
      </c>
      <c r="T505" s="156">
        <f>S505*H505</f>
        <v>0</v>
      </c>
      <c r="AR505" s="157" t="s">
        <v>348</v>
      </c>
      <c r="AT505" s="157" t="s">
        <v>274</v>
      </c>
      <c r="AU505" s="157" t="s">
        <v>272</v>
      </c>
      <c r="AY505" s="13" t="s">
        <v>271</v>
      </c>
      <c r="BE505" s="158">
        <f>IF(N505="základní",J505,0)</f>
        <v>0</v>
      </c>
      <c r="BF505" s="158">
        <f>IF(N505="snížená",J505,0)</f>
        <v>0</v>
      </c>
      <c r="BG505" s="158">
        <f>IF(N505="zákl. přenesená",J505,0)</f>
        <v>0</v>
      </c>
      <c r="BH505" s="158">
        <f>IF(N505="sníž. přenesená",J505,0)</f>
        <v>0</v>
      </c>
      <c r="BI505" s="158">
        <f>IF(N505="nulová",J505,0)</f>
        <v>0</v>
      </c>
      <c r="BJ505" s="13" t="s">
        <v>80</v>
      </c>
      <c r="BK505" s="158">
        <f>ROUND(I505*H505,2)</f>
        <v>0</v>
      </c>
      <c r="BL505" s="13" t="s">
        <v>348</v>
      </c>
      <c r="BM505" s="157" t="s">
        <v>1289</v>
      </c>
    </row>
    <row r="506" spans="2:65" s="1" customFormat="1" ht="19.2">
      <c r="B506" s="28"/>
      <c r="D506" s="159" t="s">
        <v>280</v>
      </c>
      <c r="F506" s="160" t="s">
        <v>1290</v>
      </c>
      <c r="I506" s="119"/>
      <c r="L506" s="28"/>
      <c r="M506" s="161"/>
      <c r="T506" s="52"/>
      <c r="AT506" s="13" t="s">
        <v>280</v>
      </c>
      <c r="AU506" s="13" t="s">
        <v>272</v>
      </c>
    </row>
    <row r="507" spans="2:65" s="1" customFormat="1" ht="24.15" customHeight="1">
      <c r="B507" s="28"/>
      <c r="C507" s="146" t="s">
        <v>1314</v>
      </c>
      <c r="D507" s="146" t="s">
        <v>274</v>
      </c>
      <c r="E507" s="147" t="s">
        <v>1292</v>
      </c>
      <c r="F507" s="148" t="s">
        <v>1293</v>
      </c>
      <c r="G507" s="149" t="s">
        <v>338</v>
      </c>
      <c r="H507" s="150">
        <v>1</v>
      </c>
      <c r="I507" s="151"/>
      <c r="J507" s="152">
        <f>ROUND(I507*H507,2)</f>
        <v>0</v>
      </c>
      <c r="K507" s="153"/>
      <c r="L507" s="28"/>
      <c r="M507" s="154" t="s">
        <v>1</v>
      </c>
      <c r="N507" s="115" t="s">
        <v>38</v>
      </c>
      <c r="P507" s="155">
        <f>O507*H507</f>
        <v>0</v>
      </c>
      <c r="Q507" s="155">
        <v>0</v>
      </c>
      <c r="R507" s="155">
        <f>Q507*H507</f>
        <v>0</v>
      </c>
      <c r="S507" s="155">
        <v>0</v>
      </c>
      <c r="T507" s="156">
        <f>S507*H507</f>
        <v>0</v>
      </c>
      <c r="AR507" s="157" t="s">
        <v>348</v>
      </c>
      <c r="AT507" s="157" t="s">
        <v>274</v>
      </c>
      <c r="AU507" s="157" t="s">
        <v>272</v>
      </c>
      <c r="AY507" s="13" t="s">
        <v>271</v>
      </c>
      <c r="BE507" s="158">
        <f>IF(N507="základní",J507,0)</f>
        <v>0</v>
      </c>
      <c r="BF507" s="158">
        <f>IF(N507="snížená",J507,0)</f>
        <v>0</v>
      </c>
      <c r="BG507" s="158">
        <f>IF(N507="zákl. přenesená",J507,0)</f>
        <v>0</v>
      </c>
      <c r="BH507" s="158">
        <f>IF(N507="sníž. přenesená",J507,0)</f>
        <v>0</v>
      </c>
      <c r="BI507" s="158">
        <f>IF(N507="nulová",J507,0)</f>
        <v>0</v>
      </c>
      <c r="BJ507" s="13" t="s">
        <v>80</v>
      </c>
      <c r="BK507" s="158">
        <f>ROUND(I507*H507,2)</f>
        <v>0</v>
      </c>
      <c r="BL507" s="13" t="s">
        <v>348</v>
      </c>
      <c r="BM507" s="157" t="s">
        <v>1294</v>
      </c>
    </row>
    <row r="508" spans="2:65" s="1" customFormat="1" ht="19.2">
      <c r="B508" s="28"/>
      <c r="D508" s="159" t="s">
        <v>280</v>
      </c>
      <c r="F508" s="160" t="s">
        <v>1295</v>
      </c>
      <c r="I508" s="119"/>
      <c r="L508" s="28"/>
      <c r="M508" s="161"/>
      <c r="T508" s="52"/>
      <c r="AT508" s="13" t="s">
        <v>280</v>
      </c>
      <c r="AU508" s="13" t="s">
        <v>272</v>
      </c>
    </row>
    <row r="509" spans="2:65" s="1" customFormat="1" ht="24.15" customHeight="1">
      <c r="B509" s="28"/>
      <c r="C509" s="146" t="s">
        <v>1319</v>
      </c>
      <c r="D509" s="146" t="s">
        <v>274</v>
      </c>
      <c r="E509" s="147" t="s">
        <v>1297</v>
      </c>
      <c r="F509" s="148" t="s">
        <v>1298</v>
      </c>
      <c r="G509" s="149" t="s">
        <v>338</v>
      </c>
      <c r="H509" s="150">
        <v>11</v>
      </c>
      <c r="I509" s="151"/>
      <c r="J509" s="152">
        <f>ROUND(I509*H509,2)</f>
        <v>0</v>
      </c>
      <c r="K509" s="153"/>
      <c r="L509" s="28"/>
      <c r="M509" s="154" t="s">
        <v>1</v>
      </c>
      <c r="N509" s="115" t="s">
        <v>38</v>
      </c>
      <c r="P509" s="155">
        <f>O509*H509</f>
        <v>0</v>
      </c>
      <c r="Q509" s="155">
        <v>0</v>
      </c>
      <c r="R509" s="155">
        <f>Q509*H509</f>
        <v>0</v>
      </c>
      <c r="S509" s="155">
        <v>0</v>
      </c>
      <c r="T509" s="156">
        <f>S509*H509</f>
        <v>0</v>
      </c>
      <c r="AR509" s="157" t="s">
        <v>348</v>
      </c>
      <c r="AT509" s="157" t="s">
        <v>274</v>
      </c>
      <c r="AU509" s="157" t="s">
        <v>272</v>
      </c>
      <c r="AY509" s="13" t="s">
        <v>271</v>
      </c>
      <c r="BE509" s="158">
        <f>IF(N509="základní",J509,0)</f>
        <v>0</v>
      </c>
      <c r="BF509" s="158">
        <f>IF(N509="snížená",J509,0)</f>
        <v>0</v>
      </c>
      <c r="BG509" s="158">
        <f>IF(N509="zákl. přenesená",J509,0)</f>
        <v>0</v>
      </c>
      <c r="BH509" s="158">
        <f>IF(N509="sníž. přenesená",J509,0)</f>
        <v>0</v>
      </c>
      <c r="BI509" s="158">
        <f>IF(N509="nulová",J509,0)</f>
        <v>0</v>
      </c>
      <c r="BJ509" s="13" t="s">
        <v>80</v>
      </c>
      <c r="BK509" s="158">
        <f>ROUND(I509*H509,2)</f>
        <v>0</v>
      </c>
      <c r="BL509" s="13" t="s">
        <v>348</v>
      </c>
      <c r="BM509" s="157" t="s">
        <v>1299</v>
      </c>
    </row>
    <row r="510" spans="2:65" s="1" customFormat="1" ht="19.2">
      <c r="B510" s="28"/>
      <c r="D510" s="159" t="s">
        <v>280</v>
      </c>
      <c r="F510" s="160" t="s">
        <v>1300</v>
      </c>
      <c r="I510" s="119"/>
      <c r="L510" s="28"/>
      <c r="M510" s="161"/>
      <c r="T510" s="52"/>
      <c r="AT510" s="13" t="s">
        <v>280</v>
      </c>
      <c r="AU510" s="13" t="s">
        <v>272</v>
      </c>
    </row>
    <row r="511" spans="2:65" s="1" customFormat="1" ht="24.15" customHeight="1">
      <c r="B511" s="28"/>
      <c r="C511" s="146" t="s">
        <v>1324</v>
      </c>
      <c r="D511" s="146" t="s">
        <v>274</v>
      </c>
      <c r="E511" s="147" t="s">
        <v>1302</v>
      </c>
      <c r="F511" s="148" t="s">
        <v>1303</v>
      </c>
      <c r="G511" s="149" t="s">
        <v>338</v>
      </c>
      <c r="H511" s="150">
        <v>2</v>
      </c>
      <c r="I511" s="151"/>
      <c r="J511" s="152">
        <f>ROUND(I511*H511,2)</f>
        <v>0</v>
      </c>
      <c r="K511" s="153"/>
      <c r="L511" s="28"/>
      <c r="M511" s="154" t="s">
        <v>1</v>
      </c>
      <c r="N511" s="115" t="s">
        <v>38</v>
      </c>
      <c r="P511" s="155">
        <f>O511*H511</f>
        <v>0</v>
      </c>
      <c r="Q511" s="155">
        <v>0</v>
      </c>
      <c r="R511" s="155">
        <f>Q511*H511</f>
        <v>0</v>
      </c>
      <c r="S511" s="155">
        <v>0</v>
      </c>
      <c r="T511" s="156">
        <f>S511*H511</f>
        <v>0</v>
      </c>
      <c r="AR511" s="157" t="s">
        <v>348</v>
      </c>
      <c r="AT511" s="157" t="s">
        <v>274</v>
      </c>
      <c r="AU511" s="157" t="s">
        <v>272</v>
      </c>
      <c r="AY511" s="13" t="s">
        <v>271</v>
      </c>
      <c r="BE511" s="158">
        <f>IF(N511="základní",J511,0)</f>
        <v>0</v>
      </c>
      <c r="BF511" s="158">
        <f>IF(N511="snížená",J511,0)</f>
        <v>0</v>
      </c>
      <c r="BG511" s="158">
        <f>IF(N511="zákl. přenesená",J511,0)</f>
        <v>0</v>
      </c>
      <c r="BH511" s="158">
        <f>IF(N511="sníž. přenesená",J511,0)</f>
        <v>0</v>
      </c>
      <c r="BI511" s="158">
        <f>IF(N511="nulová",J511,0)</f>
        <v>0</v>
      </c>
      <c r="BJ511" s="13" t="s">
        <v>80</v>
      </c>
      <c r="BK511" s="158">
        <f>ROUND(I511*H511,2)</f>
        <v>0</v>
      </c>
      <c r="BL511" s="13" t="s">
        <v>348</v>
      </c>
      <c r="BM511" s="157" t="s">
        <v>1304</v>
      </c>
    </row>
    <row r="512" spans="2:65" s="1" customFormat="1" ht="19.2">
      <c r="B512" s="28"/>
      <c r="D512" s="159" t="s">
        <v>280</v>
      </c>
      <c r="F512" s="160" t="s">
        <v>1305</v>
      </c>
      <c r="I512" s="119"/>
      <c r="L512" s="28"/>
      <c r="M512" s="161"/>
      <c r="T512" s="52"/>
      <c r="AT512" s="13" t="s">
        <v>280</v>
      </c>
      <c r="AU512" s="13" t="s">
        <v>272</v>
      </c>
    </row>
    <row r="513" spans="2:65" s="1" customFormat="1" ht="24.15" customHeight="1">
      <c r="B513" s="28"/>
      <c r="C513" s="162" t="s">
        <v>1329</v>
      </c>
      <c r="D513" s="162" t="s">
        <v>335</v>
      </c>
      <c r="E513" s="163" t="s">
        <v>872</v>
      </c>
      <c r="F513" s="164" t="s">
        <v>873</v>
      </c>
      <c r="G513" s="165" t="s">
        <v>338</v>
      </c>
      <c r="H513" s="166">
        <v>2</v>
      </c>
      <c r="I513" s="167"/>
      <c r="J513" s="168">
        <f>ROUND(I513*H513,2)</f>
        <v>0</v>
      </c>
      <c r="K513" s="169"/>
      <c r="L513" s="170"/>
      <c r="M513" s="171" t="s">
        <v>1</v>
      </c>
      <c r="N513" s="172" t="s">
        <v>38</v>
      </c>
      <c r="P513" s="155">
        <f>O513*H513</f>
        <v>0</v>
      </c>
      <c r="Q513" s="155">
        <v>2.3000000000000001E-4</v>
      </c>
      <c r="R513" s="155">
        <f>Q513*H513</f>
        <v>4.6000000000000001E-4</v>
      </c>
      <c r="S513" s="155">
        <v>0</v>
      </c>
      <c r="T513" s="156">
        <f>S513*H513</f>
        <v>0</v>
      </c>
      <c r="AR513" s="157" t="s">
        <v>373</v>
      </c>
      <c r="AT513" s="157" t="s">
        <v>335</v>
      </c>
      <c r="AU513" s="157" t="s">
        <v>272</v>
      </c>
      <c r="AY513" s="13" t="s">
        <v>271</v>
      </c>
      <c r="BE513" s="158">
        <f>IF(N513="základní",J513,0)</f>
        <v>0</v>
      </c>
      <c r="BF513" s="158">
        <f>IF(N513="snížená",J513,0)</f>
        <v>0</v>
      </c>
      <c r="BG513" s="158">
        <f>IF(N513="zákl. přenesená",J513,0)</f>
        <v>0</v>
      </c>
      <c r="BH513" s="158">
        <f>IF(N513="sníž. přenesená",J513,0)</f>
        <v>0</v>
      </c>
      <c r="BI513" s="158">
        <f>IF(N513="nulová",J513,0)</f>
        <v>0</v>
      </c>
      <c r="BJ513" s="13" t="s">
        <v>80</v>
      </c>
      <c r="BK513" s="158">
        <f>ROUND(I513*H513,2)</f>
        <v>0</v>
      </c>
      <c r="BL513" s="13" t="s">
        <v>348</v>
      </c>
      <c r="BM513" s="157" t="s">
        <v>1307</v>
      </c>
    </row>
    <row r="514" spans="2:65" s="1" customFormat="1" ht="19.2">
      <c r="B514" s="28"/>
      <c r="D514" s="159" t="s">
        <v>280</v>
      </c>
      <c r="F514" s="160" t="s">
        <v>873</v>
      </c>
      <c r="I514" s="119"/>
      <c r="L514" s="28"/>
      <c r="M514" s="161"/>
      <c r="T514" s="52"/>
      <c r="AT514" s="13" t="s">
        <v>280</v>
      </c>
      <c r="AU514" s="13" t="s">
        <v>272</v>
      </c>
    </row>
    <row r="515" spans="2:65" s="1" customFormat="1" ht="24.15" customHeight="1">
      <c r="B515" s="28"/>
      <c r="C515" s="162" t="s">
        <v>1333</v>
      </c>
      <c r="D515" s="162" t="s">
        <v>335</v>
      </c>
      <c r="E515" s="163" t="s">
        <v>865</v>
      </c>
      <c r="F515" s="164" t="s">
        <v>866</v>
      </c>
      <c r="G515" s="165" t="s">
        <v>338</v>
      </c>
      <c r="H515" s="166">
        <v>11</v>
      </c>
      <c r="I515" s="167"/>
      <c r="J515" s="168">
        <f>ROUND(I515*H515,2)</f>
        <v>0</v>
      </c>
      <c r="K515" s="169"/>
      <c r="L515" s="170"/>
      <c r="M515" s="171" t="s">
        <v>1</v>
      </c>
      <c r="N515" s="172" t="s">
        <v>38</v>
      </c>
      <c r="P515" s="155">
        <f>O515*H515</f>
        <v>0</v>
      </c>
      <c r="Q515" s="155">
        <v>5.0000000000000002E-5</v>
      </c>
      <c r="R515" s="155">
        <f>Q515*H515</f>
        <v>5.5000000000000003E-4</v>
      </c>
      <c r="S515" s="155">
        <v>0</v>
      </c>
      <c r="T515" s="156">
        <f>S515*H515</f>
        <v>0</v>
      </c>
      <c r="AR515" s="157" t="s">
        <v>373</v>
      </c>
      <c r="AT515" s="157" t="s">
        <v>335</v>
      </c>
      <c r="AU515" s="157" t="s">
        <v>272</v>
      </c>
      <c r="AY515" s="13" t="s">
        <v>271</v>
      </c>
      <c r="BE515" s="158">
        <f>IF(N515="základní",J515,0)</f>
        <v>0</v>
      </c>
      <c r="BF515" s="158">
        <f>IF(N515="snížená",J515,0)</f>
        <v>0</v>
      </c>
      <c r="BG515" s="158">
        <f>IF(N515="zákl. přenesená",J515,0)</f>
        <v>0</v>
      </c>
      <c r="BH515" s="158">
        <f>IF(N515="sníž. přenesená",J515,0)</f>
        <v>0</v>
      </c>
      <c r="BI515" s="158">
        <f>IF(N515="nulová",J515,0)</f>
        <v>0</v>
      </c>
      <c r="BJ515" s="13" t="s">
        <v>80</v>
      </c>
      <c r="BK515" s="158">
        <f>ROUND(I515*H515,2)</f>
        <v>0</v>
      </c>
      <c r="BL515" s="13" t="s">
        <v>348</v>
      </c>
      <c r="BM515" s="157" t="s">
        <v>1309</v>
      </c>
    </row>
    <row r="516" spans="2:65" s="1" customFormat="1" ht="10.199999999999999">
      <c r="B516" s="28"/>
      <c r="D516" s="159" t="s">
        <v>280</v>
      </c>
      <c r="F516" s="160" t="s">
        <v>866</v>
      </c>
      <c r="I516" s="119"/>
      <c r="L516" s="28"/>
      <c r="M516" s="161"/>
      <c r="T516" s="52"/>
      <c r="AT516" s="13" t="s">
        <v>280</v>
      </c>
      <c r="AU516" s="13" t="s">
        <v>272</v>
      </c>
    </row>
    <row r="517" spans="2:65" s="1" customFormat="1" ht="24.15" customHeight="1">
      <c r="B517" s="28"/>
      <c r="C517" s="146" t="s">
        <v>1337</v>
      </c>
      <c r="D517" s="146" t="s">
        <v>274</v>
      </c>
      <c r="E517" s="147" t="s">
        <v>1325</v>
      </c>
      <c r="F517" s="148" t="s">
        <v>1326</v>
      </c>
      <c r="G517" s="149" t="s">
        <v>338</v>
      </c>
      <c r="H517" s="150">
        <v>1</v>
      </c>
      <c r="I517" s="151"/>
      <c r="J517" s="152">
        <f>ROUND(I517*H517,2)</f>
        <v>0</v>
      </c>
      <c r="K517" s="153"/>
      <c r="L517" s="28"/>
      <c r="M517" s="154" t="s">
        <v>1</v>
      </c>
      <c r="N517" s="115" t="s">
        <v>38</v>
      </c>
      <c r="P517" s="155">
        <f>O517*H517</f>
        <v>0</v>
      </c>
      <c r="Q517" s="155">
        <v>0</v>
      </c>
      <c r="R517" s="155">
        <f>Q517*H517</f>
        <v>0</v>
      </c>
      <c r="S517" s="155">
        <v>2.5000000000000001E-3</v>
      </c>
      <c r="T517" s="156">
        <f>S517*H517</f>
        <v>2.5000000000000001E-3</v>
      </c>
      <c r="AR517" s="157" t="s">
        <v>348</v>
      </c>
      <c r="AT517" s="157" t="s">
        <v>274</v>
      </c>
      <c r="AU517" s="157" t="s">
        <v>272</v>
      </c>
      <c r="AY517" s="13" t="s">
        <v>271</v>
      </c>
      <c r="BE517" s="158">
        <f>IF(N517="základní",J517,0)</f>
        <v>0</v>
      </c>
      <c r="BF517" s="158">
        <f>IF(N517="snížená",J517,0)</f>
        <v>0</v>
      </c>
      <c r="BG517" s="158">
        <f>IF(N517="zákl. přenesená",J517,0)</f>
        <v>0</v>
      </c>
      <c r="BH517" s="158">
        <f>IF(N517="sníž. přenesená",J517,0)</f>
        <v>0</v>
      </c>
      <c r="BI517" s="158">
        <f>IF(N517="nulová",J517,0)</f>
        <v>0</v>
      </c>
      <c r="BJ517" s="13" t="s">
        <v>80</v>
      </c>
      <c r="BK517" s="158">
        <f>ROUND(I517*H517,2)</f>
        <v>0</v>
      </c>
      <c r="BL517" s="13" t="s">
        <v>348</v>
      </c>
      <c r="BM517" s="157" t="s">
        <v>1327</v>
      </c>
    </row>
    <row r="518" spans="2:65" s="1" customFormat="1" ht="19.2">
      <c r="B518" s="28"/>
      <c r="D518" s="159" t="s">
        <v>280</v>
      </c>
      <c r="F518" s="160" t="s">
        <v>1328</v>
      </c>
      <c r="I518" s="119"/>
      <c r="L518" s="28"/>
      <c r="M518" s="161"/>
      <c r="T518" s="52"/>
      <c r="AT518" s="13" t="s">
        <v>280</v>
      </c>
      <c r="AU518" s="13" t="s">
        <v>272</v>
      </c>
    </row>
    <row r="519" spans="2:65" s="1" customFormat="1" ht="24.15" customHeight="1">
      <c r="B519" s="28"/>
      <c r="C519" s="146" t="s">
        <v>1342</v>
      </c>
      <c r="D519" s="146" t="s">
        <v>274</v>
      </c>
      <c r="E519" s="147" t="s">
        <v>1330</v>
      </c>
      <c r="F519" s="148" t="s">
        <v>1331</v>
      </c>
      <c r="G519" s="149" t="s">
        <v>338</v>
      </c>
      <c r="H519" s="150">
        <v>1</v>
      </c>
      <c r="I519" s="151"/>
      <c r="J519" s="152">
        <f>ROUND(I519*H519,2)</f>
        <v>0</v>
      </c>
      <c r="K519" s="153"/>
      <c r="L519" s="28"/>
      <c r="M519" s="154" t="s">
        <v>1</v>
      </c>
      <c r="N519" s="115" t="s">
        <v>38</v>
      </c>
      <c r="P519" s="155">
        <f>O519*H519</f>
        <v>0</v>
      </c>
      <c r="Q519" s="155">
        <v>0</v>
      </c>
      <c r="R519" s="155">
        <f>Q519*H519</f>
        <v>0</v>
      </c>
      <c r="S519" s="155">
        <v>2.5000000000000001E-3</v>
      </c>
      <c r="T519" s="156">
        <f>S519*H519</f>
        <v>2.5000000000000001E-3</v>
      </c>
      <c r="AR519" s="157" t="s">
        <v>348</v>
      </c>
      <c r="AT519" s="157" t="s">
        <v>274</v>
      </c>
      <c r="AU519" s="157" t="s">
        <v>272</v>
      </c>
      <c r="AY519" s="13" t="s">
        <v>271</v>
      </c>
      <c r="BE519" s="158">
        <f>IF(N519="základní",J519,0)</f>
        <v>0</v>
      </c>
      <c r="BF519" s="158">
        <f>IF(N519="snížená",J519,0)</f>
        <v>0</v>
      </c>
      <c r="BG519" s="158">
        <f>IF(N519="zákl. přenesená",J519,0)</f>
        <v>0</v>
      </c>
      <c r="BH519" s="158">
        <f>IF(N519="sníž. přenesená",J519,0)</f>
        <v>0</v>
      </c>
      <c r="BI519" s="158">
        <f>IF(N519="nulová",J519,0)</f>
        <v>0</v>
      </c>
      <c r="BJ519" s="13" t="s">
        <v>80</v>
      </c>
      <c r="BK519" s="158">
        <f>ROUND(I519*H519,2)</f>
        <v>0</v>
      </c>
      <c r="BL519" s="13" t="s">
        <v>348</v>
      </c>
      <c r="BM519" s="157" t="s">
        <v>1332</v>
      </c>
    </row>
    <row r="520" spans="2:65" s="1" customFormat="1" ht="19.2">
      <c r="B520" s="28"/>
      <c r="D520" s="159" t="s">
        <v>280</v>
      </c>
      <c r="F520" s="160" t="s">
        <v>1331</v>
      </c>
      <c r="I520" s="119"/>
      <c r="L520" s="28"/>
      <c r="M520" s="161"/>
      <c r="T520" s="52"/>
      <c r="AT520" s="13" t="s">
        <v>280</v>
      </c>
      <c r="AU520" s="13" t="s">
        <v>272</v>
      </c>
    </row>
    <row r="521" spans="2:65" s="1" customFormat="1" ht="24.15" customHeight="1">
      <c r="B521" s="28"/>
      <c r="C521" s="146" t="s">
        <v>1346</v>
      </c>
      <c r="D521" s="146" t="s">
        <v>274</v>
      </c>
      <c r="E521" s="147" t="s">
        <v>1334</v>
      </c>
      <c r="F521" s="148" t="s">
        <v>1335</v>
      </c>
      <c r="G521" s="149" t="s">
        <v>338</v>
      </c>
      <c r="H521" s="150">
        <v>1</v>
      </c>
      <c r="I521" s="151"/>
      <c r="J521" s="152">
        <f>ROUND(I521*H521,2)</f>
        <v>0</v>
      </c>
      <c r="K521" s="153"/>
      <c r="L521" s="28"/>
      <c r="M521" s="154" t="s">
        <v>1</v>
      </c>
      <c r="N521" s="115" t="s">
        <v>38</v>
      </c>
      <c r="P521" s="155">
        <f>O521*H521</f>
        <v>0</v>
      </c>
      <c r="Q521" s="155">
        <v>0</v>
      </c>
      <c r="R521" s="155">
        <f>Q521*H521</f>
        <v>0</v>
      </c>
      <c r="S521" s="155">
        <v>0</v>
      </c>
      <c r="T521" s="156">
        <f>S521*H521</f>
        <v>0</v>
      </c>
      <c r="AR521" s="157" t="s">
        <v>348</v>
      </c>
      <c r="AT521" s="157" t="s">
        <v>274</v>
      </c>
      <c r="AU521" s="157" t="s">
        <v>272</v>
      </c>
      <c r="AY521" s="13" t="s">
        <v>271</v>
      </c>
      <c r="BE521" s="158">
        <f>IF(N521="základní",J521,0)</f>
        <v>0</v>
      </c>
      <c r="BF521" s="158">
        <f>IF(N521="snížená",J521,0)</f>
        <v>0</v>
      </c>
      <c r="BG521" s="158">
        <f>IF(N521="zákl. přenesená",J521,0)</f>
        <v>0</v>
      </c>
      <c r="BH521" s="158">
        <f>IF(N521="sníž. přenesená",J521,0)</f>
        <v>0</v>
      </c>
      <c r="BI521" s="158">
        <f>IF(N521="nulová",J521,0)</f>
        <v>0</v>
      </c>
      <c r="BJ521" s="13" t="s">
        <v>80</v>
      </c>
      <c r="BK521" s="158">
        <f>ROUND(I521*H521,2)</f>
        <v>0</v>
      </c>
      <c r="BL521" s="13" t="s">
        <v>348</v>
      </c>
      <c r="BM521" s="157" t="s">
        <v>1336</v>
      </c>
    </row>
    <row r="522" spans="2:65" s="1" customFormat="1" ht="19.2">
      <c r="B522" s="28"/>
      <c r="D522" s="159" t="s">
        <v>280</v>
      </c>
      <c r="F522" s="160" t="s">
        <v>1335</v>
      </c>
      <c r="I522" s="119"/>
      <c r="L522" s="28"/>
      <c r="M522" s="161"/>
      <c r="T522" s="52"/>
      <c r="AT522" s="13" t="s">
        <v>280</v>
      </c>
      <c r="AU522" s="13" t="s">
        <v>272</v>
      </c>
    </row>
    <row r="523" spans="2:65" s="1" customFormat="1" ht="16.5" customHeight="1">
      <c r="B523" s="28"/>
      <c r="C523" s="146" t="s">
        <v>1350</v>
      </c>
      <c r="D523" s="146" t="s">
        <v>274</v>
      </c>
      <c r="E523" s="147" t="s">
        <v>1338</v>
      </c>
      <c r="F523" s="148" t="s">
        <v>1339</v>
      </c>
      <c r="G523" s="149" t="s">
        <v>338</v>
      </c>
      <c r="H523" s="150">
        <v>1</v>
      </c>
      <c r="I523" s="151"/>
      <c r="J523" s="152">
        <f>ROUND(I523*H523,2)</f>
        <v>0</v>
      </c>
      <c r="K523" s="153"/>
      <c r="L523" s="28"/>
      <c r="M523" s="154" t="s">
        <v>1</v>
      </c>
      <c r="N523" s="115" t="s">
        <v>38</v>
      </c>
      <c r="P523" s="155">
        <f>O523*H523</f>
        <v>0</v>
      </c>
      <c r="Q523" s="155">
        <v>0</v>
      </c>
      <c r="R523" s="155">
        <f>Q523*H523</f>
        <v>0</v>
      </c>
      <c r="S523" s="155">
        <v>0</v>
      </c>
      <c r="T523" s="156">
        <f>S523*H523</f>
        <v>0</v>
      </c>
      <c r="AR523" s="157" t="s">
        <v>348</v>
      </c>
      <c r="AT523" s="157" t="s">
        <v>274</v>
      </c>
      <c r="AU523" s="157" t="s">
        <v>272</v>
      </c>
      <c r="AY523" s="13" t="s">
        <v>271</v>
      </c>
      <c r="BE523" s="158">
        <f>IF(N523="základní",J523,0)</f>
        <v>0</v>
      </c>
      <c r="BF523" s="158">
        <f>IF(N523="snížená",J523,0)</f>
        <v>0</v>
      </c>
      <c r="BG523" s="158">
        <f>IF(N523="zákl. přenesená",J523,0)</f>
        <v>0</v>
      </c>
      <c r="BH523" s="158">
        <f>IF(N523="sníž. přenesená",J523,0)</f>
        <v>0</v>
      </c>
      <c r="BI523" s="158">
        <f>IF(N523="nulová",J523,0)</f>
        <v>0</v>
      </c>
      <c r="BJ523" s="13" t="s">
        <v>80</v>
      </c>
      <c r="BK523" s="158">
        <f>ROUND(I523*H523,2)</f>
        <v>0</v>
      </c>
      <c r="BL523" s="13" t="s">
        <v>348</v>
      </c>
      <c r="BM523" s="157" t="s">
        <v>1340</v>
      </c>
    </row>
    <row r="524" spans="2:65" s="1" customFormat="1" ht="10.199999999999999">
      <c r="B524" s="28"/>
      <c r="D524" s="159" t="s">
        <v>280</v>
      </c>
      <c r="F524" s="160" t="s">
        <v>1341</v>
      </c>
      <c r="I524" s="119"/>
      <c r="L524" s="28"/>
      <c r="M524" s="161"/>
      <c r="T524" s="52"/>
      <c r="AT524" s="13" t="s">
        <v>280</v>
      </c>
      <c r="AU524" s="13" t="s">
        <v>272</v>
      </c>
    </row>
    <row r="525" spans="2:65" s="1" customFormat="1" ht="21.75" customHeight="1">
      <c r="B525" s="28"/>
      <c r="C525" s="162" t="s">
        <v>1355</v>
      </c>
      <c r="D525" s="162" t="s">
        <v>335</v>
      </c>
      <c r="E525" s="163" t="s">
        <v>1343</v>
      </c>
      <c r="F525" s="164" t="s">
        <v>1344</v>
      </c>
      <c r="G525" s="165" t="s">
        <v>338</v>
      </c>
      <c r="H525" s="166">
        <v>1</v>
      </c>
      <c r="I525" s="167"/>
      <c r="J525" s="168">
        <f>ROUND(I525*H525,2)</f>
        <v>0</v>
      </c>
      <c r="K525" s="169"/>
      <c r="L525" s="170"/>
      <c r="M525" s="171" t="s">
        <v>1</v>
      </c>
      <c r="N525" s="172" t="s">
        <v>38</v>
      </c>
      <c r="P525" s="155">
        <f>O525*H525</f>
        <v>0</v>
      </c>
      <c r="Q525" s="155">
        <v>0</v>
      </c>
      <c r="R525" s="155">
        <f>Q525*H525</f>
        <v>0</v>
      </c>
      <c r="S525" s="155">
        <v>0</v>
      </c>
      <c r="T525" s="156">
        <f>S525*H525</f>
        <v>0</v>
      </c>
      <c r="AR525" s="157" t="s">
        <v>373</v>
      </c>
      <c r="AT525" s="157" t="s">
        <v>335</v>
      </c>
      <c r="AU525" s="157" t="s">
        <v>272</v>
      </c>
      <c r="AY525" s="13" t="s">
        <v>271</v>
      </c>
      <c r="BE525" s="158">
        <f>IF(N525="základní",J525,0)</f>
        <v>0</v>
      </c>
      <c r="BF525" s="158">
        <f>IF(N525="snížená",J525,0)</f>
        <v>0</v>
      </c>
      <c r="BG525" s="158">
        <f>IF(N525="zákl. přenesená",J525,0)</f>
        <v>0</v>
      </c>
      <c r="BH525" s="158">
        <f>IF(N525="sníž. přenesená",J525,0)</f>
        <v>0</v>
      </c>
      <c r="BI525" s="158">
        <f>IF(N525="nulová",J525,0)</f>
        <v>0</v>
      </c>
      <c r="BJ525" s="13" t="s">
        <v>80</v>
      </c>
      <c r="BK525" s="158">
        <f>ROUND(I525*H525,2)</f>
        <v>0</v>
      </c>
      <c r="BL525" s="13" t="s">
        <v>348</v>
      </c>
      <c r="BM525" s="157" t="s">
        <v>1345</v>
      </c>
    </row>
    <row r="526" spans="2:65" s="1" customFormat="1" ht="10.199999999999999">
      <c r="B526" s="28"/>
      <c r="D526" s="159" t="s">
        <v>280</v>
      </c>
      <c r="F526" s="160" t="s">
        <v>1344</v>
      </c>
      <c r="I526" s="119"/>
      <c r="L526" s="28"/>
      <c r="M526" s="161"/>
      <c r="T526" s="52"/>
      <c r="AT526" s="13" t="s">
        <v>280</v>
      </c>
      <c r="AU526" s="13" t="s">
        <v>272</v>
      </c>
    </row>
    <row r="527" spans="2:65" s="1" customFormat="1" ht="16.5" customHeight="1">
      <c r="B527" s="28"/>
      <c r="C527" s="146" t="s">
        <v>1359</v>
      </c>
      <c r="D527" s="146" t="s">
        <v>274</v>
      </c>
      <c r="E527" s="147" t="s">
        <v>1347</v>
      </c>
      <c r="F527" s="148" t="s">
        <v>1348</v>
      </c>
      <c r="G527" s="149" t="s">
        <v>338</v>
      </c>
      <c r="H527" s="150">
        <v>1</v>
      </c>
      <c r="I527" s="151"/>
      <c r="J527" s="152">
        <f>ROUND(I527*H527,2)</f>
        <v>0</v>
      </c>
      <c r="K527" s="153"/>
      <c r="L527" s="28"/>
      <c r="M527" s="154" t="s">
        <v>1</v>
      </c>
      <c r="N527" s="115" t="s">
        <v>38</v>
      </c>
      <c r="P527" s="155">
        <f>O527*H527</f>
        <v>0</v>
      </c>
      <c r="Q527" s="155">
        <v>0</v>
      </c>
      <c r="R527" s="155">
        <f>Q527*H527</f>
        <v>0</v>
      </c>
      <c r="S527" s="155">
        <v>0</v>
      </c>
      <c r="T527" s="156">
        <f>S527*H527</f>
        <v>0</v>
      </c>
      <c r="AR527" s="157" t="s">
        <v>348</v>
      </c>
      <c r="AT527" s="157" t="s">
        <v>274</v>
      </c>
      <c r="AU527" s="157" t="s">
        <v>272</v>
      </c>
      <c r="AY527" s="13" t="s">
        <v>271</v>
      </c>
      <c r="BE527" s="158">
        <f>IF(N527="základní",J527,0)</f>
        <v>0</v>
      </c>
      <c r="BF527" s="158">
        <f>IF(N527="snížená",J527,0)</f>
        <v>0</v>
      </c>
      <c r="BG527" s="158">
        <f>IF(N527="zákl. přenesená",J527,0)</f>
        <v>0</v>
      </c>
      <c r="BH527" s="158">
        <f>IF(N527="sníž. přenesená",J527,0)</f>
        <v>0</v>
      </c>
      <c r="BI527" s="158">
        <f>IF(N527="nulová",J527,0)</f>
        <v>0</v>
      </c>
      <c r="BJ527" s="13" t="s">
        <v>80</v>
      </c>
      <c r="BK527" s="158">
        <f>ROUND(I527*H527,2)</f>
        <v>0</v>
      </c>
      <c r="BL527" s="13" t="s">
        <v>348</v>
      </c>
      <c r="BM527" s="157" t="s">
        <v>1349</v>
      </c>
    </row>
    <row r="528" spans="2:65" s="1" customFormat="1" ht="10.199999999999999">
      <c r="B528" s="28"/>
      <c r="D528" s="159" t="s">
        <v>280</v>
      </c>
      <c r="F528" s="160" t="s">
        <v>1348</v>
      </c>
      <c r="I528" s="119"/>
      <c r="L528" s="28"/>
      <c r="M528" s="161"/>
      <c r="T528" s="52"/>
      <c r="AT528" s="13" t="s">
        <v>280</v>
      </c>
      <c r="AU528" s="13" t="s">
        <v>272</v>
      </c>
    </row>
    <row r="529" spans="2:65" s="1" customFormat="1" ht="16.5" customHeight="1">
      <c r="B529" s="28"/>
      <c r="C529" s="146" t="s">
        <v>1363</v>
      </c>
      <c r="D529" s="146" t="s">
        <v>274</v>
      </c>
      <c r="E529" s="147" t="s">
        <v>1351</v>
      </c>
      <c r="F529" s="148" t="s">
        <v>1352</v>
      </c>
      <c r="G529" s="149" t="s">
        <v>338</v>
      </c>
      <c r="H529" s="150">
        <v>1</v>
      </c>
      <c r="I529" s="151"/>
      <c r="J529" s="152">
        <f>ROUND(I529*H529,2)</f>
        <v>0</v>
      </c>
      <c r="K529" s="153"/>
      <c r="L529" s="28"/>
      <c r="M529" s="154" t="s">
        <v>1</v>
      </c>
      <c r="N529" s="115" t="s">
        <v>38</v>
      </c>
      <c r="P529" s="155">
        <f>O529*H529</f>
        <v>0</v>
      </c>
      <c r="Q529" s="155">
        <v>0</v>
      </c>
      <c r="R529" s="155">
        <f>Q529*H529</f>
        <v>0</v>
      </c>
      <c r="S529" s="155">
        <v>0</v>
      </c>
      <c r="T529" s="156">
        <f>S529*H529</f>
        <v>0</v>
      </c>
      <c r="AR529" s="157" t="s">
        <v>348</v>
      </c>
      <c r="AT529" s="157" t="s">
        <v>274</v>
      </c>
      <c r="AU529" s="157" t="s">
        <v>272</v>
      </c>
      <c r="AY529" s="13" t="s">
        <v>271</v>
      </c>
      <c r="BE529" s="158">
        <f>IF(N529="základní",J529,0)</f>
        <v>0</v>
      </c>
      <c r="BF529" s="158">
        <f>IF(N529="snížená",J529,0)</f>
        <v>0</v>
      </c>
      <c r="BG529" s="158">
        <f>IF(N529="zákl. přenesená",J529,0)</f>
        <v>0</v>
      </c>
      <c r="BH529" s="158">
        <f>IF(N529="sníž. přenesená",J529,0)</f>
        <v>0</v>
      </c>
      <c r="BI529" s="158">
        <f>IF(N529="nulová",J529,0)</f>
        <v>0</v>
      </c>
      <c r="BJ529" s="13" t="s">
        <v>80</v>
      </c>
      <c r="BK529" s="158">
        <f>ROUND(I529*H529,2)</f>
        <v>0</v>
      </c>
      <c r="BL529" s="13" t="s">
        <v>348</v>
      </c>
      <c r="BM529" s="157" t="s">
        <v>1353</v>
      </c>
    </row>
    <row r="530" spans="2:65" s="1" customFormat="1" ht="10.199999999999999">
      <c r="B530" s="28"/>
      <c r="D530" s="159" t="s">
        <v>280</v>
      </c>
      <c r="F530" s="160" t="s">
        <v>1354</v>
      </c>
      <c r="I530" s="119"/>
      <c r="L530" s="28"/>
      <c r="M530" s="161"/>
      <c r="T530" s="52"/>
      <c r="AT530" s="13" t="s">
        <v>280</v>
      </c>
      <c r="AU530" s="13" t="s">
        <v>272</v>
      </c>
    </row>
    <row r="531" spans="2:65" s="1" customFormat="1" ht="24.15" customHeight="1">
      <c r="B531" s="28"/>
      <c r="C531" s="146" t="s">
        <v>1367</v>
      </c>
      <c r="D531" s="146" t="s">
        <v>274</v>
      </c>
      <c r="E531" s="147" t="s">
        <v>1356</v>
      </c>
      <c r="F531" s="148" t="s">
        <v>1357</v>
      </c>
      <c r="G531" s="149" t="s">
        <v>338</v>
      </c>
      <c r="H531" s="150">
        <v>1</v>
      </c>
      <c r="I531" s="151"/>
      <c r="J531" s="152">
        <f>ROUND(I531*H531,2)</f>
        <v>0</v>
      </c>
      <c r="K531" s="153"/>
      <c r="L531" s="28"/>
      <c r="M531" s="154" t="s">
        <v>1</v>
      </c>
      <c r="N531" s="115" t="s">
        <v>38</v>
      </c>
      <c r="P531" s="155">
        <f>O531*H531</f>
        <v>0</v>
      </c>
      <c r="Q531" s="155">
        <v>0</v>
      </c>
      <c r="R531" s="155">
        <f>Q531*H531</f>
        <v>0</v>
      </c>
      <c r="S531" s="155">
        <v>0</v>
      </c>
      <c r="T531" s="156">
        <f>S531*H531</f>
        <v>0</v>
      </c>
      <c r="AR531" s="157" t="s">
        <v>348</v>
      </c>
      <c r="AT531" s="157" t="s">
        <v>274</v>
      </c>
      <c r="AU531" s="157" t="s">
        <v>272</v>
      </c>
      <c r="AY531" s="13" t="s">
        <v>271</v>
      </c>
      <c r="BE531" s="158">
        <f>IF(N531="základní",J531,0)</f>
        <v>0</v>
      </c>
      <c r="BF531" s="158">
        <f>IF(N531="snížená",J531,0)</f>
        <v>0</v>
      </c>
      <c r="BG531" s="158">
        <f>IF(N531="zákl. přenesená",J531,0)</f>
        <v>0</v>
      </c>
      <c r="BH531" s="158">
        <f>IF(N531="sníž. přenesená",J531,0)</f>
        <v>0</v>
      </c>
      <c r="BI531" s="158">
        <f>IF(N531="nulová",J531,0)</f>
        <v>0</v>
      </c>
      <c r="BJ531" s="13" t="s">
        <v>80</v>
      </c>
      <c r="BK531" s="158">
        <f>ROUND(I531*H531,2)</f>
        <v>0</v>
      </c>
      <c r="BL531" s="13" t="s">
        <v>348</v>
      </c>
      <c r="BM531" s="157" t="s">
        <v>1358</v>
      </c>
    </row>
    <row r="532" spans="2:65" s="1" customFormat="1" ht="19.2">
      <c r="B532" s="28"/>
      <c r="D532" s="159" t="s">
        <v>280</v>
      </c>
      <c r="F532" s="160" t="s">
        <v>1357</v>
      </c>
      <c r="I532" s="119"/>
      <c r="L532" s="28"/>
      <c r="M532" s="161"/>
      <c r="T532" s="52"/>
      <c r="AT532" s="13" t="s">
        <v>280</v>
      </c>
      <c r="AU532" s="13" t="s">
        <v>272</v>
      </c>
    </row>
    <row r="533" spans="2:65" s="1" customFormat="1" ht="37.799999999999997" customHeight="1">
      <c r="B533" s="28"/>
      <c r="C533" s="146" t="s">
        <v>1371</v>
      </c>
      <c r="D533" s="146" t="s">
        <v>274</v>
      </c>
      <c r="E533" s="147" t="s">
        <v>1360</v>
      </c>
      <c r="F533" s="148" t="s">
        <v>1361</v>
      </c>
      <c r="G533" s="149" t="s">
        <v>338</v>
      </c>
      <c r="H533" s="150">
        <v>1</v>
      </c>
      <c r="I533" s="151"/>
      <c r="J533" s="152">
        <f>ROUND(I533*H533,2)</f>
        <v>0</v>
      </c>
      <c r="K533" s="153"/>
      <c r="L533" s="28"/>
      <c r="M533" s="154" t="s">
        <v>1</v>
      </c>
      <c r="N533" s="115" t="s">
        <v>38</v>
      </c>
      <c r="P533" s="155">
        <f>O533*H533</f>
        <v>0</v>
      </c>
      <c r="Q533" s="155">
        <v>0</v>
      </c>
      <c r="R533" s="155">
        <f>Q533*H533</f>
        <v>0</v>
      </c>
      <c r="S533" s="155">
        <v>2.5000000000000001E-3</v>
      </c>
      <c r="T533" s="156">
        <f>S533*H533</f>
        <v>2.5000000000000001E-3</v>
      </c>
      <c r="AR533" s="157" t="s">
        <v>348</v>
      </c>
      <c r="AT533" s="157" t="s">
        <v>274</v>
      </c>
      <c r="AU533" s="157" t="s">
        <v>272</v>
      </c>
      <c r="AY533" s="13" t="s">
        <v>271</v>
      </c>
      <c r="BE533" s="158">
        <f>IF(N533="základní",J533,0)</f>
        <v>0</v>
      </c>
      <c r="BF533" s="158">
        <f>IF(N533="snížená",J533,0)</f>
        <v>0</v>
      </c>
      <c r="BG533" s="158">
        <f>IF(N533="zákl. přenesená",J533,0)</f>
        <v>0</v>
      </c>
      <c r="BH533" s="158">
        <f>IF(N533="sníž. přenesená",J533,0)</f>
        <v>0</v>
      </c>
      <c r="BI533" s="158">
        <f>IF(N533="nulová",J533,0)</f>
        <v>0</v>
      </c>
      <c r="BJ533" s="13" t="s">
        <v>80</v>
      </c>
      <c r="BK533" s="158">
        <f>ROUND(I533*H533,2)</f>
        <v>0</v>
      </c>
      <c r="BL533" s="13" t="s">
        <v>348</v>
      </c>
      <c r="BM533" s="157" t="s">
        <v>1362</v>
      </c>
    </row>
    <row r="534" spans="2:65" s="1" customFormat="1" ht="28.8">
      <c r="B534" s="28"/>
      <c r="D534" s="159" t="s">
        <v>280</v>
      </c>
      <c r="F534" s="160" t="s">
        <v>1361</v>
      </c>
      <c r="I534" s="119"/>
      <c r="L534" s="28"/>
      <c r="M534" s="161"/>
      <c r="T534" s="52"/>
      <c r="AT534" s="13" t="s">
        <v>280</v>
      </c>
      <c r="AU534" s="13" t="s">
        <v>272</v>
      </c>
    </row>
    <row r="535" spans="2:65" s="1" customFormat="1" ht="24.15" customHeight="1">
      <c r="B535" s="28"/>
      <c r="C535" s="146" t="s">
        <v>1376</v>
      </c>
      <c r="D535" s="146" t="s">
        <v>274</v>
      </c>
      <c r="E535" s="147" t="s">
        <v>1364</v>
      </c>
      <c r="F535" s="148" t="s">
        <v>1365</v>
      </c>
      <c r="G535" s="149" t="s">
        <v>338</v>
      </c>
      <c r="H535" s="150">
        <v>1</v>
      </c>
      <c r="I535" s="151"/>
      <c r="J535" s="152">
        <f>ROUND(I535*H535,2)</f>
        <v>0</v>
      </c>
      <c r="K535" s="153"/>
      <c r="L535" s="28"/>
      <c r="M535" s="154" t="s">
        <v>1</v>
      </c>
      <c r="N535" s="115" t="s">
        <v>38</v>
      </c>
      <c r="P535" s="155">
        <f>O535*H535</f>
        <v>0</v>
      </c>
      <c r="Q535" s="155">
        <v>0</v>
      </c>
      <c r="R535" s="155">
        <f>Q535*H535</f>
        <v>0</v>
      </c>
      <c r="S535" s="155">
        <v>0</v>
      </c>
      <c r="T535" s="156">
        <f>S535*H535</f>
        <v>0</v>
      </c>
      <c r="AR535" s="157" t="s">
        <v>348</v>
      </c>
      <c r="AT535" s="157" t="s">
        <v>274</v>
      </c>
      <c r="AU535" s="157" t="s">
        <v>272</v>
      </c>
      <c r="AY535" s="13" t="s">
        <v>271</v>
      </c>
      <c r="BE535" s="158">
        <f>IF(N535="základní",J535,0)</f>
        <v>0</v>
      </c>
      <c r="BF535" s="158">
        <f>IF(N535="snížená",J535,0)</f>
        <v>0</v>
      </c>
      <c r="BG535" s="158">
        <f>IF(N535="zákl. přenesená",J535,0)</f>
        <v>0</v>
      </c>
      <c r="BH535" s="158">
        <f>IF(N535="sníž. přenesená",J535,0)</f>
        <v>0</v>
      </c>
      <c r="BI535" s="158">
        <f>IF(N535="nulová",J535,0)</f>
        <v>0</v>
      </c>
      <c r="BJ535" s="13" t="s">
        <v>80</v>
      </c>
      <c r="BK535" s="158">
        <f>ROUND(I535*H535,2)</f>
        <v>0</v>
      </c>
      <c r="BL535" s="13" t="s">
        <v>348</v>
      </c>
      <c r="BM535" s="157" t="s">
        <v>1366</v>
      </c>
    </row>
    <row r="536" spans="2:65" s="1" customFormat="1" ht="19.2">
      <c r="B536" s="28"/>
      <c r="D536" s="159" t="s">
        <v>280</v>
      </c>
      <c r="F536" s="160" t="s">
        <v>1365</v>
      </c>
      <c r="I536" s="119"/>
      <c r="L536" s="28"/>
      <c r="M536" s="161"/>
      <c r="T536" s="52"/>
      <c r="AT536" s="13" t="s">
        <v>280</v>
      </c>
      <c r="AU536" s="13" t="s">
        <v>272</v>
      </c>
    </row>
    <row r="537" spans="2:65" s="1" customFormat="1" ht="16.5" customHeight="1">
      <c r="B537" s="28"/>
      <c r="C537" s="146" t="s">
        <v>1383</v>
      </c>
      <c r="D537" s="146" t="s">
        <v>274</v>
      </c>
      <c r="E537" s="147" t="s">
        <v>1368</v>
      </c>
      <c r="F537" s="148" t="s">
        <v>1369</v>
      </c>
      <c r="G537" s="149" t="s">
        <v>338</v>
      </c>
      <c r="H537" s="150">
        <v>1</v>
      </c>
      <c r="I537" s="151"/>
      <c r="J537" s="152">
        <f>ROUND(I537*H537,2)</f>
        <v>0</v>
      </c>
      <c r="K537" s="153"/>
      <c r="L537" s="28"/>
      <c r="M537" s="154" t="s">
        <v>1</v>
      </c>
      <c r="N537" s="115" t="s">
        <v>38</v>
      </c>
      <c r="P537" s="155">
        <f>O537*H537</f>
        <v>0</v>
      </c>
      <c r="Q537" s="155">
        <v>0</v>
      </c>
      <c r="R537" s="155">
        <f>Q537*H537</f>
        <v>0</v>
      </c>
      <c r="S537" s="155">
        <v>0</v>
      </c>
      <c r="T537" s="156">
        <f>S537*H537</f>
        <v>0</v>
      </c>
      <c r="AR537" s="157" t="s">
        <v>348</v>
      </c>
      <c r="AT537" s="157" t="s">
        <v>274</v>
      </c>
      <c r="AU537" s="157" t="s">
        <v>272</v>
      </c>
      <c r="AY537" s="13" t="s">
        <v>271</v>
      </c>
      <c r="BE537" s="158">
        <f>IF(N537="základní",J537,0)</f>
        <v>0</v>
      </c>
      <c r="BF537" s="158">
        <f>IF(N537="snížená",J537,0)</f>
        <v>0</v>
      </c>
      <c r="BG537" s="158">
        <f>IF(N537="zákl. přenesená",J537,0)</f>
        <v>0</v>
      </c>
      <c r="BH537" s="158">
        <f>IF(N537="sníž. přenesená",J537,0)</f>
        <v>0</v>
      </c>
      <c r="BI537" s="158">
        <f>IF(N537="nulová",J537,0)</f>
        <v>0</v>
      </c>
      <c r="BJ537" s="13" t="s">
        <v>80</v>
      </c>
      <c r="BK537" s="158">
        <f>ROUND(I537*H537,2)</f>
        <v>0</v>
      </c>
      <c r="BL537" s="13" t="s">
        <v>348</v>
      </c>
      <c r="BM537" s="157" t="s">
        <v>1370</v>
      </c>
    </row>
    <row r="538" spans="2:65" s="1" customFormat="1" ht="10.199999999999999">
      <c r="B538" s="28"/>
      <c r="D538" s="159" t="s">
        <v>280</v>
      </c>
      <c r="F538" s="160" t="s">
        <v>1369</v>
      </c>
      <c r="I538" s="119"/>
      <c r="L538" s="28"/>
      <c r="M538" s="161"/>
      <c r="T538" s="52"/>
      <c r="AT538" s="13" t="s">
        <v>280</v>
      </c>
      <c r="AU538" s="13" t="s">
        <v>272</v>
      </c>
    </row>
    <row r="539" spans="2:65" s="1" customFormat="1" ht="24.15" customHeight="1">
      <c r="B539" s="28"/>
      <c r="C539" s="146" t="s">
        <v>1385</v>
      </c>
      <c r="D539" s="146" t="s">
        <v>274</v>
      </c>
      <c r="E539" s="147" t="s">
        <v>1372</v>
      </c>
      <c r="F539" s="148" t="s">
        <v>1373</v>
      </c>
      <c r="G539" s="149" t="s">
        <v>338</v>
      </c>
      <c r="H539" s="150">
        <v>1</v>
      </c>
      <c r="I539" s="151"/>
      <c r="J539" s="152">
        <f>ROUND(I539*H539,2)</f>
        <v>0</v>
      </c>
      <c r="K539" s="153"/>
      <c r="L539" s="28"/>
      <c r="M539" s="154" t="s">
        <v>1</v>
      </c>
      <c r="N539" s="115" t="s">
        <v>38</v>
      </c>
      <c r="P539" s="155">
        <f>O539*H539</f>
        <v>0</v>
      </c>
      <c r="Q539" s="155">
        <v>0</v>
      </c>
      <c r="R539" s="155">
        <f>Q539*H539</f>
        <v>0</v>
      </c>
      <c r="S539" s="155">
        <v>5.0000000000000002E-5</v>
      </c>
      <c r="T539" s="156">
        <f>S539*H539</f>
        <v>5.0000000000000002E-5</v>
      </c>
      <c r="AR539" s="157" t="s">
        <v>348</v>
      </c>
      <c r="AT539" s="157" t="s">
        <v>274</v>
      </c>
      <c r="AU539" s="157" t="s">
        <v>272</v>
      </c>
      <c r="AY539" s="13" t="s">
        <v>271</v>
      </c>
      <c r="BE539" s="158">
        <f>IF(N539="základní",J539,0)</f>
        <v>0</v>
      </c>
      <c r="BF539" s="158">
        <f>IF(N539="snížená",J539,0)</f>
        <v>0</v>
      </c>
      <c r="BG539" s="158">
        <f>IF(N539="zákl. přenesená",J539,0)</f>
        <v>0</v>
      </c>
      <c r="BH539" s="158">
        <f>IF(N539="sníž. přenesená",J539,0)</f>
        <v>0</v>
      </c>
      <c r="BI539" s="158">
        <f>IF(N539="nulová",J539,0)</f>
        <v>0</v>
      </c>
      <c r="BJ539" s="13" t="s">
        <v>80</v>
      </c>
      <c r="BK539" s="158">
        <f>ROUND(I539*H539,2)</f>
        <v>0</v>
      </c>
      <c r="BL539" s="13" t="s">
        <v>348</v>
      </c>
      <c r="BM539" s="157" t="s">
        <v>1374</v>
      </c>
    </row>
    <row r="540" spans="2:65" s="1" customFormat="1" ht="67.2">
      <c r="B540" s="28"/>
      <c r="D540" s="159" t="s">
        <v>280</v>
      </c>
      <c r="F540" s="160" t="s">
        <v>1375</v>
      </c>
      <c r="I540" s="119"/>
      <c r="L540" s="28"/>
      <c r="M540" s="161"/>
      <c r="T540" s="52"/>
      <c r="AT540" s="13" t="s">
        <v>280</v>
      </c>
      <c r="AU540" s="13" t="s">
        <v>272</v>
      </c>
    </row>
    <row r="541" spans="2:65" s="1" customFormat="1" ht="37.799999999999997" customHeight="1">
      <c r="B541" s="28"/>
      <c r="C541" s="146" t="s">
        <v>1389</v>
      </c>
      <c r="D541" s="146" t="s">
        <v>274</v>
      </c>
      <c r="E541" s="147" t="s">
        <v>1377</v>
      </c>
      <c r="F541" s="148" t="s">
        <v>1378</v>
      </c>
      <c r="G541" s="149" t="s">
        <v>338</v>
      </c>
      <c r="H541" s="150">
        <v>1</v>
      </c>
      <c r="I541" s="151"/>
      <c r="J541" s="152">
        <f>ROUND(I541*H541,2)</f>
        <v>0</v>
      </c>
      <c r="K541" s="153"/>
      <c r="L541" s="28"/>
      <c r="M541" s="154" t="s">
        <v>1</v>
      </c>
      <c r="N541" s="115" t="s">
        <v>38</v>
      </c>
      <c r="P541" s="155">
        <f>O541*H541</f>
        <v>0</v>
      </c>
      <c r="Q541" s="155">
        <v>0</v>
      </c>
      <c r="R541" s="155">
        <f>Q541*H541</f>
        <v>0</v>
      </c>
      <c r="S541" s="155">
        <v>5.0000000000000002E-5</v>
      </c>
      <c r="T541" s="156">
        <f>S541*H541</f>
        <v>5.0000000000000002E-5</v>
      </c>
      <c r="AR541" s="157" t="s">
        <v>348</v>
      </c>
      <c r="AT541" s="157" t="s">
        <v>274</v>
      </c>
      <c r="AU541" s="157" t="s">
        <v>272</v>
      </c>
      <c r="AY541" s="13" t="s">
        <v>271</v>
      </c>
      <c r="BE541" s="158">
        <f>IF(N541="základní",J541,0)</f>
        <v>0</v>
      </c>
      <c r="BF541" s="158">
        <f>IF(N541="snížená",J541,0)</f>
        <v>0</v>
      </c>
      <c r="BG541" s="158">
        <f>IF(N541="zákl. přenesená",J541,0)</f>
        <v>0</v>
      </c>
      <c r="BH541" s="158">
        <f>IF(N541="sníž. přenesená",J541,0)</f>
        <v>0</v>
      </c>
      <c r="BI541" s="158">
        <f>IF(N541="nulová",J541,0)</f>
        <v>0</v>
      </c>
      <c r="BJ541" s="13" t="s">
        <v>80</v>
      </c>
      <c r="BK541" s="158">
        <f>ROUND(I541*H541,2)</f>
        <v>0</v>
      </c>
      <c r="BL541" s="13" t="s">
        <v>348</v>
      </c>
      <c r="BM541" s="157" t="s">
        <v>1379</v>
      </c>
    </row>
    <row r="542" spans="2:65" s="1" customFormat="1" ht="76.8">
      <c r="B542" s="28"/>
      <c r="D542" s="159" t="s">
        <v>280</v>
      </c>
      <c r="F542" s="160" t="s">
        <v>1380</v>
      </c>
      <c r="I542" s="119"/>
      <c r="L542" s="28"/>
      <c r="M542" s="161"/>
      <c r="T542" s="52"/>
      <c r="AT542" s="13" t="s">
        <v>280</v>
      </c>
      <c r="AU542" s="13" t="s">
        <v>272</v>
      </c>
    </row>
    <row r="543" spans="2:65" s="11" customFormat="1" ht="20.85" customHeight="1">
      <c r="B543" s="134"/>
      <c r="D543" s="135" t="s">
        <v>72</v>
      </c>
      <c r="E543" s="144" t="s">
        <v>1381</v>
      </c>
      <c r="F543" s="144" t="s">
        <v>1382</v>
      </c>
      <c r="I543" s="137"/>
      <c r="J543" s="145">
        <f>BK543</f>
        <v>0</v>
      </c>
      <c r="L543" s="134"/>
      <c r="M543" s="139"/>
      <c r="P543" s="140">
        <f>SUM(P544:P565)</f>
        <v>0</v>
      </c>
      <c r="R543" s="140">
        <f>SUM(R544:R565)</f>
        <v>4.0000000000000001E-3</v>
      </c>
      <c r="T543" s="141">
        <f>SUM(T544:T565)</f>
        <v>0</v>
      </c>
      <c r="AR543" s="135" t="s">
        <v>82</v>
      </c>
      <c r="AT543" s="142" t="s">
        <v>72</v>
      </c>
      <c r="AU543" s="142" t="s">
        <v>82</v>
      </c>
      <c r="AY543" s="135" t="s">
        <v>271</v>
      </c>
      <c r="BK543" s="143">
        <f>SUM(BK544:BK565)</f>
        <v>0</v>
      </c>
    </row>
    <row r="544" spans="2:65" s="1" customFormat="1" ht="24.15" customHeight="1">
      <c r="B544" s="28"/>
      <c r="C544" s="146" t="s">
        <v>1393</v>
      </c>
      <c r="D544" s="146" t="s">
        <v>274</v>
      </c>
      <c r="E544" s="147" t="s">
        <v>1179</v>
      </c>
      <c r="F544" s="148" t="s">
        <v>1180</v>
      </c>
      <c r="G544" s="149" t="s">
        <v>338</v>
      </c>
      <c r="H544" s="150">
        <v>2</v>
      </c>
      <c r="I544" s="151"/>
      <c r="J544" s="152">
        <f>ROUND(I544*H544,2)</f>
        <v>0</v>
      </c>
      <c r="K544" s="153"/>
      <c r="L544" s="28"/>
      <c r="M544" s="154" t="s">
        <v>1</v>
      </c>
      <c r="N544" s="115" t="s">
        <v>38</v>
      </c>
      <c r="P544" s="155">
        <f>O544*H544</f>
        <v>0</v>
      </c>
      <c r="Q544" s="155">
        <v>0</v>
      </c>
      <c r="R544" s="155">
        <f>Q544*H544</f>
        <v>0</v>
      </c>
      <c r="S544" s="155">
        <v>0</v>
      </c>
      <c r="T544" s="156">
        <f>S544*H544</f>
        <v>0</v>
      </c>
      <c r="AR544" s="157" t="s">
        <v>348</v>
      </c>
      <c r="AT544" s="157" t="s">
        <v>274</v>
      </c>
      <c r="AU544" s="157" t="s">
        <v>272</v>
      </c>
      <c r="AY544" s="13" t="s">
        <v>271</v>
      </c>
      <c r="BE544" s="158">
        <f>IF(N544="základní",J544,0)</f>
        <v>0</v>
      </c>
      <c r="BF544" s="158">
        <f>IF(N544="snížená",J544,0)</f>
        <v>0</v>
      </c>
      <c r="BG544" s="158">
        <f>IF(N544="zákl. přenesená",J544,0)</f>
        <v>0</v>
      </c>
      <c r="BH544" s="158">
        <f>IF(N544="sníž. přenesená",J544,0)</f>
        <v>0</v>
      </c>
      <c r="BI544" s="158">
        <f>IF(N544="nulová",J544,0)</f>
        <v>0</v>
      </c>
      <c r="BJ544" s="13" t="s">
        <v>80</v>
      </c>
      <c r="BK544" s="158">
        <f>ROUND(I544*H544,2)</f>
        <v>0</v>
      </c>
      <c r="BL544" s="13" t="s">
        <v>348</v>
      </c>
      <c r="BM544" s="157" t="s">
        <v>1384</v>
      </c>
    </row>
    <row r="545" spans="2:65" s="1" customFormat="1" ht="19.2">
      <c r="B545" s="28"/>
      <c r="D545" s="159" t="s">
        <v>280</v>
      </c>
      <c r="F545" s="160" t="s">
        <v>1180</v>
      </c>
      <c r="I545" s="119"/>
      <c r="L545" s="28"/>
      <c r="M545" s="161"/>
      <c r="T545" s="52"/>
      <c r="AT545" s="13" t="s">
        <v>280</v>
      </c>
      <c r="AU545" s="13" t="s">
        <v>272</v>
      </c>
    </row>
    <row r="546" spans="2:65" s="1" customFormat="1" ht="24.15" customHeight="1">
      <c r="B546" s="28"/>
      <c r="C546" s="162" t="s">
        <v>1397</v>
      </c>
      <c r="D546" s="162" t="s">
        <v>335</v>
      </c>
      <c r="E546" s="163" t="s">
        <v>1386</v>
      </c>
      <c r="F546" s="164" t="s">
        <v>1387</v>
      </c>
      <c r="G546" s="165" t="s">
        <v>338</v>
      </c>
      <c r="H546" s="166">
        <v>2</v>
      </c>
      <c r="I546" s="167"/>
      <c r="J546" s="168">
        <f>ROUND(I546*H546,2)</f>
        <v>0</v>
      </c>
      <c r="K546" s="169"/>
      <c r="L546" s="170"/>
      <c r="M546" s="171" t="s">
        <v>1</v>
      </c>
      <c r="N546" s="172" t="s">
        <v>38</v>
      </c>
      <c r="P546" s="155">
        <f>O546*H546</f>
        <v>0</v>
      </c>
      <c r="Q546" s="155">
        <v>0</v>
      </c>
      <c r="R546" s="155">
        <f>Q546*H546</f>
        <v>0</v>
      </c>
      <c r="S546" s="155">
        <v>0</v>
      </c>
      <c r="T546" s="156">
        <f>S546*H546</f>
        <v>0</v>
      </c>
      <c r="AR546" s="157" t="s">
        <v>373</v>
      </c>
      <c r="AT546" s="157" t="s">
        <v>335</v>
      </c>
      <c r="AU546" s="157" t="s">
        <v>272</v>
      </c>
      <c r="AY546" s="13" t="s">
        <v>271</v>
      </c>
      <c r="BE546" s="158">
        <f>IF(N546="základní",J546,0)</f>
        <v>0</v>
      </c>
      <c r="BF546" s="158">
        <f>IF(N546="snížená",J546,0)</f>
        <v>0</v>
      </c>
      <c r="BG546" s="158">
        <f>IF(N546="zákl. přenesená",J546,0)</f>
        <v>0</v>
      </c>
      <c r="BH546" s="158">
        <f>IF(N546="sníž. přenesená",J546,0)</f>
        <v>0</v>
      </c>
      <c r="BI546" s="158">
        <f>IF(N546="nulová",J546,0)</f>
        <v>0</v>
      </c>
      <c r="BJ546" s="13" t="s">
        <v>80</v>
      </c>
      <c r="BK546" s="158">
        <f>ROUND(I546*H546,2)</f>
        <v>0</v>
      </c>
      <c r="BL546" s="13" t="s">
        <v>348</v>
      </c>
      <c r="BM546" s="157" t="s">
        <v>1388</v>
      </c>
    </row>
    <row r="547" spans="2:65" s="1" customFormat="1" ht="19.2">
      <c r="B547" s="28"/>
      <c r="D547" s="159" t="s">
        <v>280</v>
      </c>
      <c r="F547" s="160" t="s">
        <v>1387</v>
      </c>
      <c r="I547" s="119"/>
      <c r="L547" s="28"/>
      <c r="M547" s="161"/>
      <c r="T547" s="52"/>
      <c r="AT547" s="13" t="s">
        <v>280</v>
      </c>
      <c r="AU547" s="13" t="s">
        <v>272</v>
      </c>
    </row>
    <row r="548" spans="2:65" s="1" customFormat="1" ht="37.799999999999997" customHeight="1">
      <c r="B548" s="28"/>
      <c r="C548" s="146" t="s">
        <v>1401</v>
      </c>
      <c r="D548" s="146" t="s">
        <v>274</v>
      </c>
      <c r="E548" s="147" t="s">
        <v>1390</v>
      </c>
      <c r="F548" s="148" t="s">
        <v>1391</v>
      </c>
      <c r="G548" s="149" t="s">
        <v>338</v>
      </c>
      <c r="H548" s="150">
        <v>1</v>
      </c>
      <c r="I548" s="151"/>
      <c r="J548" s="152">
        <f>ROUND(I548*H548,2)</f>
        <v>0</v>
      </c>
      <c r="K548" s="153"/>
      <c r="L548" s="28"/>
      <c r="M548" s="154" t="s">
        <v>1</v>
      </c>
      <c r="N548" s="115" t="s">
        <v>38</v>
      </c>
      <c r="P548" s="155">
        <f>O548*H548</f>
        <v>0</v>
      </c>
      <c r="Q548" s="155">
        <v>0</v>
      </c>
      <c r="R548" s="155">
        <f>Q548*H548</f>
        <v>0</v>
      </c>
      <c r="S548" s="155">
        <v>0</v>
      </c>
      <c r="T548" s="156">
        <f>S548*H548</f>
        <v>0</v>
      </c>
      <c r="AR548" s="157" t="s">
        <v>348</v>
      </c>
      <c r="AT548" s="157" t="s">
        <v>274</v>
      </c>
      <c r="AU548" s="157" t="s">
        <v>272</v>
      </c>
      <c r="AY548" s="13" t="s">
        <v>271</v>
      </c>
      <c r="BE548" s="158">
        <f>IF(N548="základní",J548,0)</f>
        <v>0</v>
      </c>
      <c r="BF548" s="158">
        <f>IF(N548="snížená",J548,0)</f>
        <v>0</v>
      </c>
      <c r="BG548" s="158">
        <f>IF(N548="zákl. přenesená",J548,0)</f>
        <v>0</v>
      </c>
      <c r="BH548" s="158">
        <f>IF(N548="sníž. přenesená",J548,0)</f>
        <v>0</v>
      </c>
      <c r="BI548" s="158">
        <f>IF(N548="nulová",J548,0)</f>
        <v>0</v>
      </c>
      <c r="BJ548" s="13" t="s">
        <v>80</v>
      </c>
      <c r="BK548" s="158">
        <f>ROUND(I548*H548,2)</f>
        <v>0</v>
      </c>
      <c r="BL548" s="13" t="s">
        <v>348</v>
      </c>
      <c r="BM548" s="157" t="s">
        <v>1392</v>
      </c>
    </row>
    <row r="549" spans="2:65" s="1" customFormat="1" ht="28.8">
      <c r="B549" s="28"/>
      <c r="D549" s="159" t="s">
        <v>280</v>
      </c>
      <c r="F549" s="160" t="s">
        <v>1391</v>
      </c>
      <c r="I549" s="119"/>
      <c r="L549" s="28"/>
      <c r="M549" s="161"/>
      <c r="T549" s="52"/>
      <c r="AT549" s="13" t="s">
        <v>280</v>
      </c>
      <c r="AU549" s="13" t="s">
        <v>272</v>
      </c>
    </row>
    <row r="550" spans="2:65" s="1" customFormat="1" ht="24.15" customHeight="1">
      <c r="B550" s="28"/>
      <c r="C550" s="162" t="s">
        <v>1403</v>
      </c>
      <c r="D550" s="162" t="s">
        <v>335</v>
      </c>
      <c r="E550" s="163" t="s">
        <v>1394</v>
      </c>
      <c r="F550" s="164" t="s">
        <v>1395</v>
      </c>
      <c r="G550" s="165" t="s">
        <v>338</v>
      </c>
      <c r="H550" s="166">
        <v>1</v>
      </c>
      <c r="I550" s="167"/>
      <c r="J550" s="168">
        <f>ROUND(I550*H550,2)</f>
        <v>0</v>
      </c>
      <c r="K550" s="169"/>
      <c r="L550" s="170"/>
      <c r="M550" s="171" t="s">
        <v>1</v>
      </c>
      <c r="N550" s="172" t="s">
        <v>38</v>
      </c>
      <c r="P550" s="155">
        <f>O550*H550</f>
        <v>0</v>
      </c>
      <c r="Q550" s="155">
        <v>1E-4</v>
      </c>
      <c r="R550" s="155">
        <f>Q550*H550</f>
        <v>1E-4</v>
      </c>
      <c r="S550" s="155">
        <v>0</v>
      </c>
      <c r="T550" s="156">
        <f>S550*H550</f>
        <v>0</v>
      </c>
      <c r="AR550" s="157" t="s">
        <v>373</v>
      </c>
      <c r="AT550" s="157" t="s">
        <v>335</v>
      </c>
      <c r="AU550" s="157" t="s">
        <v>272</v>
      </c>
      <c r="AY550" s="13" t="s">
        <v>271</v>
      </c>
      <c r="BE550" s="158">
        <f>IF(N550="základní",J550,0)</f>
        <v>0</v>
      </c>
      <c r="BF550" s="158">
        <f>IF(N550="snížená",J550,0)</f>
        <v>0</v>
      </c>
      <c r="BG550" s="158">
        <f>IF(N550="zákl. přenesená",J550,0)</f>
        <v>0</v>
      </c>
      <c r="BH550" s="158">
        <f>IF(N550="sníž. přenesená",J550,0)</f>
        <v>0</v>
      </c>
      <c r="BI550" s="158">
        <f>IF(N550="nulová",J550,0)</f>
        <v>0</v>
      </c>
      <c r="BJ550" s="13" t="s">
        <v>80</v>
      </c>
      <c r="BK550" s="158">
        <f>ROUND(I550*H550,2)</f>
        <v>0</v>
      </c>
      <c r="BL550" s="13" t="s">
        <v>348</v>
      </c>
      <c r="BM550" s="157" t="s">
        <v>1396</v>
      </c>
    </row>
    <row r="551" spans="2:65" s="1" customFormat="1" ht="19.2">
      <c r="B551" s="28"/>
      <c r="D551" s="159" t="s">
        <v>280</v>
      </c>
      <c r="F551" s="160" t="s">
        <v>1395</v>
      </c>
      <c r="I551" s="119"/>
      <c r="L551" s="28"/>
      <c r="M551" s="161"/>
      <c r="T551" s="52"/>
      <c r="AT551" s="13" t="s">
        <v>280</v>
      </c>
      <c r="AU551" s="13" t="s">
        <v>272</v>
      </c>
    </row>
    <row r="552" spans="2:65" s="1" customFormat="1" ht="24.15" customHeight="1">
      <c r="B552" s="28"/>
      <c r="C552" s="146" t="s">
        <v>1408</v>
      </c>
      <c r="D552" s="146" t="s">
        <v>274</v>
      </c>
      <c r="E552" s="147" t="s">
        <v>1398</v>
      </c>
      <c r="F552" s="148" t="s">
        <v>1399</v>
      </c>
      <c r="G552" s="149" t="s">
        <v>969</v>
      </c>
      <c r="H552" s="150">
        <v>1</v>
      </c>
      <c r="I552" s="151"/>
      <c r="J552" s="152">
        <f>ROUND(I552*H552,2)</f>
        <v>0</v>
      </c>
      <c r="K552" s="153"/>
      <c r="L552" s="28"/>
      <c r="M552" s="154" t="s">
        <v>1</v>
      </c>
      <c r="N552" s="115" t="s">
        <v>38</v>
      </c>
      <c r="P552" s="155">
        <f>O552*H552</f>
        <v>0</v>
      </c>
      <c r="Q552" s="155">
        <v>0</v>
      </c>
      <c r="R552" s="155">
        <f>Q552*H552</f>
        <v>0</v>
      </c>
      <c r="S552" s="155">
        <v>0</v>
      </c>
      <c r="T552" s="156">
        <f>S552*H552</f>
        <v>0</v>
      </c>
      <c r="AR552" s="157" t="s">
        <v>348</v>
      </c>
      <c r="AT552" s="157" t="s">
        <v>274</v>
      </c>
      <c r="AU552" s="157" t="s">
        <v>272</v>
      </c>
      <c r="AY552" s="13" t="s">
        <v>271</v>
      </c>
      <c r="BE552" s="158">
        <f>IF(N552="základní",J552,0)</f>
        <v>0</v>
      </c>
      <c r="BF552" s="158">
        <f>IF(N552="snížená",J552,0)</f>
        <v>0</v>
      </c>
      <c r="BG552" s="158">
        <f>IF(N552="zákl. přenesená",J552,0)</f>
        <v>0</v>
      </c>
      <c r="BH552" s="158">
        <f>IF(N552="sníž. přenesená",J552,0)</f>
        <v>0</v>
      </c>
      <c r="BI552" s="158">
        <f>IF(N552="nulová",J552,0)</f>
        <v>0</v>
      </c>
      <c r="BJ552" s="13" t="s">
        <v>80</v>
      </c>
      <c r="BK552" s="158">
        <f>ROUND(I552*H552,2)</f>
        <v>0</v>
      </c>
      <c r="BL552" s="13" t="s">
        <v>348</v>
      </c>
      <c r="BM552" s="157" t="s">
        <v>1400</v>
      </c>
    </row>
    <row r="553" spans="2:65" s="1" customFormat="1" ht="19.2">
      <c r="B553" s="28"/>
      <c r="D553" s="159" t="s">
        <v>280</v>
      </c>
      <c r="F553" s="160" t="s">
        <v>1399</v>
      </c>
      <c r="I553" s="119"/>
      <c r="L553" s="28"/>
      <c r="M553" s="161"/>
      <c r="T553" s="52"/>
      <c r="AT553" s="13" t="s">
        <v>280</v>
      </c>
      <c r="AU553" s="13" t="s">
        <v>272</v>
      </c>
    </row>
    <row r="554" spans="2:65" s="1" customFormat="1" ht="24.15" customHeight="1">
      <c r="B554" s="28"/>
      <c r="C554" s="146" t="s">
        <v>1410</v>
      </c>
      <c r="D554" s="146" t="s">
        <v>274</v>
      </c>
      <c r="E554" s="147" t="s">
        <v>1207</v>
      </c>
      <c r="F554" s="148" t="s">
        <v>1208</v>
      </c>
      <c r="G554" s="149" t="s">
        <v>338</v>
      </c>
      <c r="H554" s="150">
        <v>2</v>
      </c>
      <c r="I554" s="151"/>
      <c r="J554" s="152">
        <f>ROUND(I554*H554,2)</f>
        <v>0</v>
      </c>
      <c r="K554" s="153"/>
      <c r="L554" s="28"/>
      <c r="M554" s="154" t="s">
        <v>1</v>
      </c>
      <c r="N554" s="115" t="s">
        <v>38</v>
      </c>
      <c r="P554" s="155">
        <f>O554*H554</f>
        <v>0</v>
      </c>
      <c r="Q554" s="155">
        <v>0</v>
      </c>
      <c r="R554" s="155">
        <f>Q554*H554</f>
        <v>0</v>
      </c>
      <c r="S554" s="155">
        <v>0</v>
      </c>
      <c r="T554" s="156">
        <f>S554*H554</f>
        <v>0</v>
      </c>
      <c r="AR554" s="157" t="s">
        <v>348</v>
      </c>
      <c r="AT554" s="157" t="s">
        <v>274</v>
      </c>
      <c r="AU554" s="157" t="s">
        <v>272</v>
      </c>
      <c r="AY554" s="13" t="s">
        <v>271</v>
      </c>
      <c r="BE554" s="158">
        <f>IF(N554="základní",J554,0)</f>
        <v>0</v>
      </c>
      <c r="BF554" s="158">
        <f>IF(N554="snížená",J554,0)</f>
        <v>0</v>
      </c>
      <c r="BG554" s="158">
        <f>IF(N554="zákl. přenesená",J554,0)</f>
        <v>0</v>
      </c>
      <c r="BH554" s="158">
        <f>IF(N554="sníž. přenesená",J554,0)</f>
        <v>0</v>
      </c>
      <c r="BI554" s="158">
        <f>IF(N554="nulová",J554,0)</f>
        <v>0</v>
      </c>
      <c r="BJ554" s="13" t="s">
        <v>80</v>
      </c>
      <c r="BK554" s="158">
        <f>ROUND(I554*H554,2)</f>
        <v>0</v>
      </c>
      <c r="BL554" s="13" t="s">
        <v>348</v>
      </c>
      <c r="BM554" s="157" t="s">
        <v>1402</v>
      </c>
    </row>
    <row r="555" spans="2:65" s="1" customFormat="1" ht="19.2">
      <c r="B555" s="28"/>
      <c r="D555" s="159" t="s">
        <v>280</v>
      </c>
      <c r="F555" s="160" t="s">
        <v>1210</v>
      </c>
      <c r="I555" s="119"/>
      <c r="L555" s="28"/>
      <c r="M555" s="161"/>
      <c r="T555" s="52"/>
      <c r="AT555" s="13" t="s">
        <v>280</v>
      </c>
      <c r="AU555" s="13" t="s">
        <v>272</v>
      </c>
    </row>
    <row r="556" spans="2:65" s="1" customFormat="1" ht="24.15" customHeight="1">
      <c r="B556" s="28"/>
      <c r="C556" s="146" t="s">
        <v>1414</v>
      </c>
      <c r="D556" s="146" t="s">
        <v>274</v>
      </c>
      <c r="E556" s="147" t="s">
        <v>1404</v>
      </c>
      <c r="F556" s="148" t="s">
        <v>1405</v>
      </c>
      <c r="G556" s="149" t="s">
        <v>412</v>
      </c>
      <c r="H556" s="150">
        <v>30</v>
      </c>
      <c r="I556" s="151"/>
      <c r="J556" s="152">
        <f>ROUND(I556*H556,2)</f>
        <v>0</v>
      </c>
      <c r="K556" s="153"/>
      <c r="L556" s="28"/>
      <c r="M556" s="154" t="s">
        <v>1</v>
      </c>
      <c r="N556" s="115" t="s">
        <v>38</v>
      </c>
      <c r="P556" s="155">
        <f>O556*H556</f>
        <v>0</v>
      </c>
      <c r="Q556" s="155">
        <v>0</v>
      </c>
      <c r="R556" s="155">
        <f>Q556*H556</f>
        <v>0</v>
      </c>
      <c r="S556" s="155">
        <v>0</v>
      </c>
      <c r="T556" s="156">
        <f>S556*H556</f>
        <v>0</v>
      </c>
      <c r="AR556" s="157" t="s">
        <v>348</v>
      </c>
      <c r="AT556" s="157" t="s">
        <v>274</v>
      </c>
      <c r="AU556" s="157" t="s">
        <v>272</v>
      </c>
      <c r="AY556" s="13" t="s">
        <v>271</v>
      </c>
      <c r="BE556" s="158">
        <f>IF(N556="základní",J556,0)</f>
        <v>0</v>
      </c>
      <c r="BF556" s="158">
        <f>IF(N556="snížená",J556,0)</f>
        <v>0</v>
      </c>
      <c r="BG556" s="158">
        <f>IF(N556="zákl. přenesená",J556,0)</f>
        <v>0</v>
      </c>
      <c r="BH556" s="158">
        <f>IF(N556="sníž. přenesená",J556,0)</f>
        <v>0</v>
      </c>
      <c r="BI556" s="158">
        <f>IF(N556="nulová",J556,0)</f>
        <v>0</v>
      </c>
      <c r="BJ556" s="13" t="s">
        <v>80</v>
      </c>
      <c r="BK556" s="158">
        <f>ROUND(I556*H556,2)</f>
        <v>0</v>
      </c>
      <c r="BL556" s="13" t="s">
        <v>348</v>
      </c>
      <c r="BM556" s="157" t="s">
        <v>1406</v>
      </c>
    </row>
    <row r="557" spans="2:65" s="1" customFormat="1" ht="19.2">
      <c r="B557" s="28"/>
      <c r="D557" s="159" t="s">
        <v>280</v>
      </c>
      <c r="F557" s="160" t="s">
        <v>1407</v>
      </c>
      <c r="I557" s="119"/>
      <c r="L557" s="28"/>
      <c r="M557" s="161"/>
      <c r="T557" s="52"/>
      <c r="AT557" s="13" t="s">
        <v>280</v>
      </c>
      <c r="AU557" s="13" t="s">
        <v>272</v>
      </c>
    </row>
    <row r="558" spans="2:65" s="1" customFormat="1" ht="24.15" customHeight="1">
      <c r="B558" s="28"/>
      <c r="C558" s="162" t="s">
        <v>1416</v>
      </c>
      <c r="D558" s="162" t="s">
        <v>335</v>
      </c>
      <c r="E558" s="163" t="s">
        <v>927</v>
      </c>
      <c r="F558" s="164" t="s">
        <v>928</v>
      </c>
      <c r="G558" s="165" t="s">
        <v>412</v>
      </c>
      <c r="H558" s="166">
        <v>10</v>
      </c>
      <c r="I558" s="167"/>
      <c r="J558" s="168">
        <f>ROUND(I558*H558,2)</f>
        <v>0</v>
      </c>
      <c r="K558" s="169"/>
      <c r="L558" s="170"/>
      <c r="M558" s="171" t="s">
        <v>1</v>
      </c>
      <c r="N558" s="172" t="s">
        <v>38</v>
      </c>
      <c r="P558" s="155">
        <f>O558*H558</f>
        <v>0</v>
      </c>
      <c r="Q558" s="155">
        <v>6.9999999999999994E-5</v>
      </c>
      <c r="R558" s="155">
        <f>Q558*H558</f>
        <v>6.9999999999999988E-4</v>
      </c>
      <c r="S558" s="155">
        <v>0</v>
      </c>
      <c r="T558" s="156">
        <f>S558*H558</f>
        <v>0</v>
      </c>
      <c r="AR558" s="157" t="s">
        <v>373</v>
      </c>
      <c r="AT558" s="157" t="s">
        <v>335</v>
      </c>
      <c r="AU558" s="157" t="s">
        <v>272</v>
      </c>
      <c r="AY558" s="13" t="s">
        <v>271</v>
      </c>
      <c r="BE558" s="158">
        <f>IF(N558="základní",J558,0)</f>
        <v>0</v>
      </c>
      <c r="BF558" s="158">
        <f>IF(N558="snížená",J558,0)</f>
        <v>0</v>
      </c>
      <c r="BG558" s="158">
        <f>IF(N558="zákl. přenesená",J558,0)</f>
        <v>0</v>
      </c>
      <c r="BH558" s="158">
        <f>IF(N558="sníž. přenesená",J558,0)</f>
        <v>0</v>
      </c>
      <c r="BI558" s="158">
        <f>IF(N558="nulová",J558,0)</f>
        <v>0</v>
      </c>
      <c r="BJ558" s="13" t="s">
        <v>80</v>
      </c>
      <c r="BK558" s="158">
        <f>ROUND(I558*H558,2)</f>
        <v>0</v>
      </c>
      <c r="BL558" s="13" t="s">
        <v>348</v>
      </c>
      <c r="BM558" s="157" t="s">
        <v>1409</v>
      </c>
    </row>
    <row r="559" spans="2:65" s="1" customFormat="1" ht="10.199999999999999">
      <c r="B559" s="28"/>
      <c r="D559" s="159" t="s">
        <v>280</v>
      </c>
      <c r="F559" s="160" t="s">
        <v>928</v>
      </c>
      <c r="I559" s="119"/>
      <c r="L559" s="28"/>
      <c r="M559" s="161"/>
      <c r="T559" s="52"/>
      <c r="AT559" s="13" t="s">
        <v>280</v>
      </c>
      <c r="AU559" s="13" t="s">
        <v>272</v>
      </c>
    </row>
    <row r="560" spans="2:65" s="1" customFormat="1" ht="24.15" customHeight="1">
      <c r="B560" s="28"/>
      <c r="C560" s="162" t="s">
        <v>1418</v>
      </c>
      <c r="D560" s="162" t="s">
        <v>335</v>
      </c>
      <c r="E560" s="163" t="s">
        <v>1411</v>
      </c>
      <c r="F560" s="164" t="s">
        <v>1412</v>
      </c>
      <c r="G560" s="165" t="s">
        <v>412</v>
      </c>
      <c r="H560" s="166">
        <v>20</v>
      </c>
      <c r="I560" s="167"/>
      <c r="J560" s="168">
        <f>ROUND(I560*H560,2)</f>
        <v>0</v>
      </c>
      <c r="K560" s="169"/>
      <c r="L560" s="170"/>
      <c r="M560" s="171" t="s">
        <v>1</v>
      </c>
      <c r="N560" s="172" t="s">
        <v>38</v>
      </c>
      <c r="P560" s="155">
        <f>O560*H560</f>
        <v>0</v>
      </c>
      <c r="Q560" s="155">
        <v>6.9999999999999994E-5</v>
      </c>
      <c r="R560" s="155">
        <f>Q560*H560</f>
        <v>1.3999999999999998E-3</v>
      </c>
      <c r="S560" s="155">
        <v>0</v>
      </c>
      <c r="T560" s="156">
        <f>S560*H560</f>
        <v>0</v>
      </c>
      <c r="AR560" s="157" t="s">
        <v>373</v>
      </c>
      <c r="AT560" s="157" t="s">
        <v>335</v>
      </c>
      <c r="AU560" s="157" t="s">
        <v>272</v>
      </c>
      <c r="AY560" s="13" t="s">
        <v>271</v>
      </c>
      <c r="BE560" s="158">
        <f>IF(N560="základní",J560,0)</f>
        <v>0</v>
      </c>
      <c r="BF560" s="158">
        <f>IF(N560="snížená",J560,0)</f>
        <v>0</v>
      </c>
      <c r="BG560" s="158">
        <f>IF(N560="zákl. přenesená",J560,0)</f>
        <v>0</v>
      </c>
      <c r="BH560" s="158">
        <f>IF(N560="sníž. přenesená",J560,0)</f>
        <v>0</v>
      </c>
      <c r="BI560" s="158">
        <f>IF(N560="nulová",J560,0)</f>
        <v>0</v>
      </c>
      <c r="BJ560" s="13" t="s">
        <v>80</v>
      </c>
      <c r="BK560" s="158">
        <f>ROUND(I560*H560,2)</f>
        <v>0</v>
      </c>
      <c r="BL560" s="13" t="s">
        <v>348</v>
      </c>
      <c r="BM560" s="157" t="s">
        <v>1413</v>
      </c>
    </row>
    <row r="561" spans="2:65" s="1" customFormat="1" ht="10.199999999999999">
      <c r="B561" s="28"/>
      <c r="D561" s="159" t="s">
        <v>280</v>
      </c>
      <c r="F561" s="160" t="s">
        <v>1412</v>
      </c>
      <c r="I561" s="119"/>
      <c r="L561" s="28"/>
      <c r="M561" s="161"/>
      <c r="T561" s="52"/>
      <c r="AT561" s="13" t="s">
        <v>280</v>
      </c>
      <c r="AU561" s="13" t="s">
        <v>272</v>
      </c>
    </row>
    <row r="562" spans="2:65" s="1" customFormat="1" ht="21.75" customHeight="1">
      <c r="B562" s="28"/>
      <c r="C562" s="146" t="s">
        <v>1420</v>
      </c>
      <c r="D562" s="146" t="s">
        <v>274</v>
      </c>
      <c r="E562" s="147" t="s">
        <v>1242</v>
      </c>
      <c r="F562" s="148" t="s">
        <v>1243</v>
      </c>
      <c r="G562" s="149" t="s">
        <v>338</v>
      </c>
      <c r="H562" s="150">
        <v>20</v>
      </c>
      <c r="I562" s="151"/>
      <c r="J562" s="152">
        <f>ROUND(I562*H562,2)</f>
        <v>0</v>
      </c>
      <c r="K562" s="153"/>
      <c r="L562" s="28"/>
      <c r="M562" s="154" t="s">
        <v>1</v>
      </c>
      <c r="N562" s="115" t="s">
        <v>38</v>
      </c>
      <c r="P562" s="155">
        <f>O562*H562</f>
        <v>0</v>
      </c>
      <c r="Q562" s="155">
        <v>0</v>
      </c>
      <c r="R562" s="155">
        <f>Q562*H562</f>
        <v>0</v>
      </c>
      <c r="S562" s="155">
        <v>0</v>
      </c>
      <c r="T562" s="156">
        <f>S562*H562</f>
        <v>0</v>
      </c>
      <c r="AR562" s="157" t="s">
        <v>348</v>
      </c>
      <c r="AT562" s="157" t="s">
        <v>274</v>
      </c>
      <c r="AU562" s="157" t="s">
        <v>272</v>
      </c>
      <c r="AY562" s="13" t="s">
        <v>271</v>
      </c>
      <c r="BE562" s="158">
        <f>IF(N562="základní",J562,0)</f>
        <v>0</v>
      </c>
      <c r="BF562" s="158">
        <f>IF(N562="snížená",J562,0)</f>
        <v>0</v>
      </c>
      <c r="BG562" s="158">
        <f>IF(N562="zákl. přenesená",J562,0)</f>
        <v>0</v>
      </c>
      <c r="BH562" s="158">
        <f>IF(N562="sníž. přenesená",J562,0)</f>
        <v>0</v>
      </c>
      <c r="BI562" s="158">
        <f>IF(N562="nulová",J562,0)</f>
        <v>0</v>
      </c>
      <c r="BJ562" s="13" t="s">
        <v>80</v>
      </c>
      <c r="BK562" s="158">
        <f>ROUND(I562*H562,2)</f>
        <v>0</v>
      </c>
      <c r="BL562" s="13" t="s">
        <v>348</v>
      </c>
      <c r="BM562" s="157" t="s">
        <v>1415</v>
      </c>
    </row>
    <row r="563" spans="2:65" s="1" customFormat="1" ht="10.199999999999999">
      <c r="B563" s="28"/>
      <c r="D563" s="159" t="s">
        <v>280</v>
      </c>
      <c r="F563" s="160" t="s">
        <v>1245</v>
      </c>
      <c r="I563" s="119"/>
      <c r="L563" s="28"/>
      <c r="M563" s="161"/>
      <c r="T563" s="52"/>
      <c r="AT563" s="13" t="s">
        <v>280</v>
      </c>
      <c r="AU563" s="13" t="s">
        <v>272</v>
      </c>
    </row>
    <row r="564" spans="2:65" s="1" customFormat="1" ht="16.5" customHeight="1">
      <c r="B564" s="28"/>
      <c r="C564" s="162" t="s">
        <v>1423</v>
      </c>
      <c r="D564" s="162" t="s">
        <v>335</v>
      </c>
      <c r="E564" s="163" t="s">
        <v>958</v>
      </c>
      <c r="F564" s="164" t="s">
        <v>959</v>
      </c>
      <c r="G564" s="165" t="s">
        <v>338</v>
      </c>
      <c r="H564" s="166">
        <v>20</v>
      </c>
      <c r="I564" s="167"/>
      <c r="J564" s="168">
        <f>ROUND(I564*H564,2)</f>
        <v>0</v>
      </c>
      <c r="K564" s="169"/>
      <c r="L564" s="170"/>
      <c r="M564" s="171" t="s">
        <v>1</v>
      </c>
      <c r="N564" s="172" t="s">
        <v>38</v>
      </c>
      <c r="P564" s="155">
        <f>O564*H564</f>
        <v>0</v>
      </c>
      <c r="Q564" s="155">
        <v>9.0000000000000006E-5</v>
      </c>
      <c r="R564" s="155">
        <f>Q564*H564</f>
        <v>1.8000000000000002E-3</v>
      </c>
      <c r="S564" s="155">
        <v>0</v>
      </c>
      <c r="T564" s="156">
        <f>S564*H564</f>
        <v>0</v>
      </c>
      <c r="AR564" s="157" t="s">
        <v>373</v>
      </c>
      <c r="AT564" s="157" t="s">
        <v>335</v>
      </c>
      <c r="AU564" s="157" t="s">
        <v>272</v>
      </c>
      <c r="AY564" s="13" t="s">
        <v>271</v>
      </c>
      <c r="BE564" s="158">
        <f>IF(N564="základní",J564,0)</f>
        <v>0</v>
      </c>
      <c r="BF564" s="158">
        <f>IF(N564="snížená",J564,0)</f>
        <v>0</v>
      </c>
      <c r="BG564" s="158">
        <f>IF(N564="zákl. přenesená",J564,0)</f>
        <v>0</v>
      </c>
      <c r="BH564" s="158">
        <f>IF(N564="sníž. přenesená",J564,0)</f>
        <v>0</v>
      </c>
      <c r="BI564" s="158">
        <f>IF(N564="nulová",J564,0)</f>
        <v>0</v>
      </c>
      <c r="BJ564" s="13" t="s">
        <v>80</v>
      </c>
      <c r="BK564" s="158">
        <f>ROUND(I564*H564,2)</f>
        <v>0</v>
      </c>
      <c r="BL564" s="13" t="s">
        <v>348</v>
      </c>
      <c r="BM564" s="157" t="s">
        <v>1417</v>
      </c>
    </row>
    <row r="565" spans="2:65" s="1" customFormat="1" ht="10.199999999999999">
      <c r="B565" s="28"/>
      <c r="D565" s="159" t="s">
        <v>280</v>
      </c>
      <c r="F565" s="160" t="s">
        <v>959</v>
      </c>
      <c r="I565" s="119"/>
      <c r="L565" s="28"/>
      <c r="M565" s="161"/>
      <c r="T565" s="52"/>
      <c r="AT565" s="13" t="s">
        <v>280</v>
      </c>
      <c r="AU565" s="13" t="s">
        <v>272</v>
      </c>
    </row>
    <row r="566" spans="2:65" s="11" customFormat="1" ht="22.8" customHeight="1">
      <c r="B566" s="134"/>
      <c r="D566" s="135" t="s">
        <v>72</v>
      </c>
      <c r="E566" s="144" t="s">
        <v>1422</v>
      </c>
      <c r="F566" s="144" t="s">
        <v>620</v>
      </c>
      <c r="I566" s="137"/>
      <c r="J566" s="145">
        <f>BK566</f>
        <v>0</v>
      </c>
      <c r="L566" s="134"/>
      <c r="M566" s="139"/>
      <c r="P566" s="140">
        <f>SUM(P567:P582)</f>
        <v>0</v>
      </c>
      <c r="R566" s="140">
        <f>SUM(R567:R582)</f>
        <v>0</v>
      </c>
      <c r="T566" s="141">
        <f>SUM(T567:T582)</f>
        <v>0</v>
      </c>
      <c r="AR566" s="135" t="s">
        <v>82</v>
      </c>
      <c r="AT566" s="142" t="s">
        <v>72</v>
      </c>
      <c r="AU566" s="142" t="s">
        <v>80</v>
      </c>
      <c r="AY566" s="135" t="s">
        <v>271</v>
      </c>
      <c r="BK566" s="143">
        <f>SUM(BK567:BK582)</f>
        <v>0</v>
      </c>
    </row>
    <row r="567" spans="2:65" s="1" customFormat="1" ht="33" customHeight="1">
      <c r="B567" s="28"/>
      <c r="C567" s="146" t="s">
        <v>1428</v>
      </c>
      <c r="D567" s="146" t="s">
        <v>274</v>
      </c>
      <c r="E567" s="147" t="s">
        <v>1424</v>
      </c>
      <c r="F567" s="148" t="s">
        <v>1425</v>
      </c>
      <c r="G567" s="149" t="s">
        <v>969</v>
      </c>
      <c r="H567" s="150">
        <v>1</v>
      </c>
      <c r="I567" s="151"/>
      <c r="J567" s="152">
        <f>ROUND(I567*H567,2)</f>
        <v>0</v>
      </c>
      <c r="K567" s="153"/>
      <c r="L567" s="28"/>
      <c r="M567" s="154" t="s">
        <v>1</v>
      </c>
      <c r="N567" s="115" t="s">
        <v>38</v>
      </c>
      <c r="P567" s="155">
        <f>O567*H567</f>
        <v>0</v>
      </c>
      <c r="Q567" s="155">
        <v>0</v>
      </c>
      <c r="R567" s="155">
        <f>Q567*H567</f>
        <v>0</v>
      </c>
      <c r="S567" s="155">
        <v>0</v>
      </c>
      <c r="T567" s="156">
        <f>S567*H567</f>
        <v>0</v>
      </c>
      <c r="AR567" s="157" t="s">
        <v>348</v>
      </c>
      <c r="AT567" s="157" t="s">
        <v>274</v>
      </c>
      <c r="AU567" s="157" t="s">
        <v>82</v>
      </c>
      <c r="AY567" s="13" t="s">
        <v>271</v>
      </c>
      <c r="BE567" s="158">
        <f>IF(N567="základní",J567,0)</f>
        <v>0</v>
      </c>
      <c r="BF567" s="158">
        <f>IF(N567="snížená",J567,0)</f>
        <v>0</v>
      </c>
      <c r="BG567" s="158">
        <f>IF(N567="zákl. přenesená",J567,0)</f>
        <v>0</v>
      </c>
      <c r="BH567" s="158">
        <f>IF(N567="sníž. přenesená",J567,0)</f>
        <v>0</v>
      </c>
      <c r="BI567" s="158">
        <f>IF(N567="nulová",J567,0)</f>
        <v>0</v>
      </c>
      <c r="BJ567" s="13" t="s">
        <v>80</v>
      </c>
      <c r="BK567" s="158">
        <f>ROUND(I567*H567,2)</f>
        <v>0</v>
      </c>
      <c r="BL567" s="13" t="s">
        <v>348</v>
      </c>
      <c r="BM567" s="157" t="s">
        <v>1426</v>
      </c>
    </row>
    <row r="568" spans="2:65" s="1" customFormat="1" ht="38.4">
      <c r="B568" s="28"/>
      <c r="D568" s="159" t="s">
        <v>280</v>
      </c>
      <c r="F568" s="160" t="s">
        <v>1427</v>
      </c>
      <c r="I568" s="119"/>
      <c r="L568" s="28"/>
      <c r="M568" s="161"/>
      <c r="T568" s="52"/>
      <c r="AT568" s="13" t="s">
        <v>280</v>
      </c>
      <c r="AU568" s="13" t="s">
        <v>82</v>
      </c>
    </row>
    <row r="569" spans="2:65" s="1" customFormat="1" ht="24.15" customHeight="1">
      <c r="B569" s="28"/>
      <c r="C569" s="146" t="s">
        <v>1432</v>
      </c>
      <c r="D569" s="146" t="s">
        <v>274</v>
      </c>
      <c r="E569" s="147" t="s">
        <v>1429</v>
      </c>
      <c r="F569" s="148" t="s">
        <v>1430</v>
      </c>
      <c r="G569" s="149" t="s">
        <v>969</v>
      </c>
      <c r="H569" s="150">
        <v>1</v>
      </c>
      <c r="I569" s="151"/>
      <c r="J569" s="152">
        <f>ROUND(I569*H569,2)</f>
        <v>0</v>
      </c>
      <c r="K569" s="153"/>
      <c r="L569" s="28"/>
      <c r="M569" s="154" t="s">
        <v>1</v>
      </c>
      <c r="N569" s="115" t="s">
        <v>38</v>
      </c>
      <c r="P569" s="155">
        <f>O569*H569</f>
        <v>0</v>
      </c>
      <c r="Q569" s="155">
        <v>0</v>
      </c>
      <c r="R569" s="155">
        <f>Q569*H569</f>
        <v>0</v>
      </c>
      <c r="S569" s="155">
        <v>0</v>
      </c>
      <c r="T569" s="156">
        <f>S569*H569</f>
        <v>0</v>
      </c>
      <c r="AR569" s="157" t="s">
        <v>348</v>
      </c>
      <c r="AT569" s="157" t="s">
        <v>274</v>
      </c>
      <c r="AU569" s="157" t="s">
        <v>82</v>
      </c>
      <c r="AY569" s="13" t="s">
        <v>271</v>
      </c>
      <c r="BE569" s="158">
        <f>IF(N569="základní",J569,0)</f>
        <v>0</v>
      </c>
      <c r="BF569" s="158">
        <f>IF(N569="snížená",J569,0)</f>
        <v>0</v>
      </c>
      <c r="BG569" s="158">
        <f>IF(N569="zákl. přenesená",J569,0)</f>
        <v>0</v>
      </c>
      <c r="BH569" s="158">
        <f>IF(N569="sníž. přenesená",J569,0)</f>
        <v>0</v>
      </c>
      <c r="BI569" s="158">
        <f>IF(N569="nulová",J569,0)</f>
        <v>0</v>
      </c>
      <c r="BJ569" s="13" t="s">
        <v>80</v>
      </c>
      <c r="BK569" s="158">
        <f>ROUND(I569*H569,2)</f>
        <v>0</v>
      </c>
      <c r="BL569" s="13" t="s">
        <v>348</v>
      </c>
      <c r="BM569" s="157" t="s">
        <v>1431</v>
      </c>
    </row>
    <row r="570" spans="2:65" s="1" customFormat="1" ht="38.4">
      <c r="B570" s="28"/>
      <c r="D570" s="159" t="s">
        <v>280</v>
      </c>
      <c r="F570" s="160" t="s">
        <v>1427</v>
      </c>
      <c r="I570" s="119"/>
      <c r="L570" s="28"/>
      <c r="M570" s="161"/>
      <c r="T570" s="52"/>
      <c r="AT570" s="13" t="s">
        <v>280</v>
      </c>
      <c r="AU570" s="13" t="s">
        <v>82</v>
      </c>
    </row>
    <row r="571" spans="2:65" s="1" customFormat="1" ht="33" customHeight="1">
      <c r="B571" s="28"/>
      <c r="C571" s="146" t="s">
        <v>1437</v>
      </c>
      <c r="D571" s="146" t="s">
        <v>274</v>
      </c>
      <c r="E571" s="147" t="s">
        <v>1433</v>
      </c>
      <c r="F571" s="148" t="s">
        <v>1434</v>
      </c>
      <c r="G571" s="149" t="s">
        <v>969</v>
      </c>
      <c r="H571" s="150">
        <v>1</v>
      </c>
      <c r="I571" s="151"/>
      <c r="J571" s="152">
        <f>ROUND(I571*H571,2)</f>
        <v>0</v>
      </c>
      <c r="K571" s="153"/>
      <c r="L571" s="28"/>
      <c r="M571" s="154" t="s">
        <v>1</v>
      </c>
      <c r="N571" s="115" t="s">
        <v>38</v>
      </c>
      <c r="P571" s="155">
        <f>O571*H571</f>
        <v>0</v>
      </c>
      <c r="Q571" s="155">
        <v>0</v>
      </c>
      <c r="R571" s="155">
        <f>Q571*H571</f>
        <v>0</v>
      </c>
      <c r="S571" s="155">
        <v>0</v>
      </c>
      <c r="T571" s="156">
        <f>S571*H571</f>
        <v>0</v>
      </c>
      <c r="AR571" s="157" t="s">
        <v>348</v>
      </c>
      <c r="AT571" s="157" t="s">
        <v>274</v>
      </c>
      <c r="AU571" s="157" t="s">
        <v>82</v>
      </c>
      <c r="AY571" s="13" t="s">
        <v>271</v>
      </c>
      <c r="BE571" s="158">
        <f>IF(N571="základní",J571,0)</f>
        <v>0</v>
      </c>
      <c r="BF571" s="158">
        <f>IF(N571="snížená",J571,0)</f>
        <v>0</v>
      </c>
      <c r="BG571" s="158">
        <f>IF(N571="zákl. přenesená",J571,0)</f>
        <v>0</v>
      </c>
      <c r="BH571" s="158">
        <f>IF(N571="sníž. přenesená",J571,0)</f>
        <v>0</v>
      </c>
      <c r="BI571" s="158">
        <f>IF(N571="nulová",J571,0)</f>
        <v>0</v>
      </c>
      <c r="BJ571" s="13" t="s">
        <v>80</v>
      </c>
      <c r="BK571" s="158">
        <f>ROUND(I571*H571,2)</f>
        <v>0</v>
      </c>
      <c r="BL571" s="13" t="s">
        <v>348</v>
      </c>
      <c r="BM571" s="157" t="s">
        <v>1435</v>
      </c>
    </row>
    <row r="572" spans="2:65" s="1" customFormat="1" ht="28.8">
      <c r="B572" s="28"/>
      <c r="D572" s="159" t="s">
        <v>280</v>
      </c>
      <c r="F572" s="160" t="s">
        <v>1436</v>
      </c>
      <c r="I572" s="119"/>
      <c r="L572" s="28"/>
      <c r="M572" s="161"/>
      <c r="T572" s="52"/>
      <c r="AT572" s="13" t="s">
        <v>280</v>
      </c>
      <c r="AU572" s="13" t="s">
        <v>82</v>
      </c>
    </row>
    <row r="573" spans="2:65" s="1" customFormat="1" ht="24.15" customHeight="1">
      <c r="B573" s="28"/>
      <c r="C573" s="146" t="s">
        <v>1442</v>
      </c>
      <c r="D573" s="146" t="s">
        <v>274</v>
      </c>
      <c r="E573" s="147" t="s">
        <v>1438</v>
      </c>
      <c r="F573" s="148" t="s">
        <v>1439</v>
      </c>
      <c r="G573" s="149" t="s">
        <v>338</v>
      </c>
      <c r="H573" s="150">
        <v>1</v>
      </c>
      <c r="I573" s="151"/>
      <c r="J573" s="152">
        <f>ROUND(I573*H573,2)</f>
        <v>0</v>
      </c>
      <c r="K573" s="153"/>
      <c r="L573" s="28"/>
      <c r="M573" s="154" t="s">
        <v>1</v>
      </c>
      <c r="N573" s="115" t="s">
        <v>38</v>
      </c>
      <c r="P573" s="155">
        <f>O573*H573</f>
        <v>0</v>
      </c>
      <c r="Q573" s="155">
        <v>0</v>
      </c>
      <c r="R573" s="155">
        <f>Q573*H573</f>
        <v>0</v>
      </c>
      <c r="S573" s="155">
        <v>0</v>
      </c>
      <c r="T573" s="156">
        <f>S573*H573</f>
        <v>0</v>
      </c>
      <c r="AR573" s="157" t="s">
        <v>348</v>
      </c>
      <c r="AT573" s="157" t="s">
        <v>274</v>
      </c>
      <c r="AU573" s="157" t="s">
        <v>82</v>
      </c>
      <c r="AY573" s="13" t="s">
        <v>271</v>
      </c>
      <c r="BE573" s="158">
        <f>IF(N573="základní",J573,0)</f>
        <v>0</v>
      </c>
      <c r="BF573" s="158">
        <f>IF(N573="snížená",J573,0)</f>
        <v>0</v>
      </c>
      <c r="BG573" s="158">
        <f>IF(N573="zákl. přenesená",J573,0)</f>
        <v>0</v>
      </c>
      <c r="BH573" s="158">
        <f>IF(N573="sníž. přenesená",J573,0)</f>
        <v>0</v>
      </c>
      <c r="BI573" s="158">
        <f>IF(N573="nulová",J573,0)</f>
        <v>0</v>
      </c>
      <c r="BJ573" s="13" t="s">
        <v>80</v>
      </c>
      <c r="BK573" s="158">
        <f>ROUND(I573*H573,2)</f>
        <v>0</v>
      </c>
      <c r="BL573" s="13" t="s">
        <v>348</v>
      </c>
      <c r="BM573" s="157" t="s">
        <v>1440</v>
      </c>
    </row>
    <row r="574" spans="2:65" s="1" customFormat="1" ht="38.4">
      <c r="B574" s="28"/>
      <c r="D574" s="159" t="s">
        <v>280</v>
      </c>
      <c r="F574" s="160" t="s">
        <v>1441</v>
      </c>
      <c r="I574" s="119"/>
      <c r="L574" s="28"/>
      <c r="M574" s="161"/>
      <c r="T574" s="52"/>
      <c r="AT574" s="13" t="s">
        <v>280</v>
      </c>
      <c r="AU574" s="13" t="s">
        <v>82</v>
      </c>
    </row>
    <row r="575" spans="2:65" s="1" customFormat="1" ht="24.15" customHeight="1">
      <c r="B575" s="28"/>
      <c r="C575" s="146" t="s">
        <v>1447</v>
      </c>
      <c r="D575" s="146" t="s">
        <v>274</v>
      </c>
      <c r="E575" s="147" t="s">
        <v>1443</v>
      </c>
      <c r="F575" s="148" t="s">
        <v>1444</v>
      </c>
      <c r="G575" s="149" t="s">
        <v>969</v>
      </c>
      <c r="H575" s="150">
        <v>1</v>
      </c>
      <c r="I575" s="151"/>
      <c r="J575" s="152">
        <f>ROUND(I575*H575,2)</f>
        <v>0</v>
      </c>
      <c r="K575" s="153"/>
      <c r="L575" s="28"/>
      <c r="M575" s="154" t="s">
        <v>1</v>
      </c>
      <c r="N575" s="115" t="s">
        <v>38</v>
      </c>
      <c r="P575" s="155">
        <f>O575*H575</f>
        <v>0</v>
      </c>
      <c r="Q575" s="155">
        <v>0</v>
      </c>
      <c r="R575" s="155">
        <f>Q575*H575</f>
        <v>0</v>
      </c>
      <c r="S575" s="155">
        <v>0</v>
      </c>
      <c r="T575" s="156">
        <f>S575*H575</f>
        <v>0</v>
      </c>
      <c r="AR575" s="157" t="s">
        <v>348</v>
      </c>
      <c r="AT575" s="157" t="s">
        <v>274</v>
      </c>
      <c r="AU575" s="157" t="s">
        <v>82</v>
      </c>
      <c r="AY575" s="13" t="s">
        <v>271</v>
      </c>
      <c r="BE575" s="158">
        <f>IF(N575="základní",J575,0)</f>
        <v>0</v>
      </c>
      <c r="BF575" s="158">
        <f>IF(N575="snížená",J575,0)</f>
        <v>0</v>
      </c>
      <c r="BG575" s="158">
        <f>IF(N575="zákl. přenesená",J575,0)</f>
        <v>0</v>
      </c>
      <c r="BH575" s="158">
        <f>IF(N575="sníž. přenesená",J575,0)</f>
        <v>0</v>
      </c>
      <c r="BI575" s="158">
        <f>IF(N575="nulová",J575,0)</f>
        <v>0</v>
      </c>
      <c r="BJ575" s="13" t="s">
        <v>80</v>
      </c>
      <c r="BK575" s="158">
        <f>ROUND(I575*H575,2)</f>
        <v>0</v>
      </c>
      <c r="BL575" s="13" t="s">
        <v>348</v>
      </c>
      <c r="BM575" s="157" t="s">
        <v>1445</v>
      </c>
    </row>
    <row r="576" spans="2:65" s="1" customFormat="1" ht="10.199999999999999">
      <c r="B576" s="28"/>
      <c r="D576" s="159" t="s">
        <v>280</v>
      </c>
      <c r="F576" s="160" t="s">
        <v>1446</v>
      </c>
      <c r="I576" s="119"/>
      <c r="L576" s="28"/>
      <c r="M576" s="161"/>
      <c r="T576" s="52"/>
      <c r="AT576" s="13" t="s">
        <v>280</v>
      </c>
      <c r="AU576" s="13" t="s">
        <v>82</v>
      </c>
    </row>
    <row r="577" spans="2:65" s="1" customFormat="1" ht="16.5" customHeight="1">
      <c r="B577" s="28"/>
      <c r="C577" s="146" t="s">
        <v>1451</v>
      </c>
      <c r="D577" s="146" t="s">
        <v>274</v>
      </c>
      <c r="E577" s="147" t="s">
        <v>1448</v>
      </c>
      <c r="F577" s="148" t="s">
        <v>1449</v>
      </c>
      <c r="G577" s="149" t="s">
        <v>969</v>
      </c>
      <c r="H577" s="150">
        <v>1</v>
      </c>
      <c r="I577" s="151"/>
      <c r="J577" s="152">
        <f>ROUND(I577*H577,2)</f>
        <v>0</v>
      </c>
      <c r="K577" s="153"/>
      <c r="L577" s="28"/>
      <c r="M577" s="154" t="s">
        <v>1</v>
      </c>
      <c r="N577" s="115" t="s">
        <v>38</v>
      </c>
      <c r="P577" s="155">
        <f>O577*H577</f>
        <v>0</v>
      </c>
      <c r="Q577" s="155">
        <v>0</v>
      </c>
      <c r="R577" s="155">
        <f>Q577*H577</f>
        <v>0</v>
      </c>
      <c r="S577" s="155">
        <v>0</v>
      </c>
      <c r="T577" s="156">
        <f>S577*H577</f>
        <v>0</v>
      </c>
      <c r="AR577" s="157" t="s">
        <v>348</v>
      </c>
      <c r="AT577" s="157" t="s">
        <v>274</v>
      </c>
      <c r="AU577" s="157" t="s">
        <v>82</v>
      </c>
      <c r="AY577" s="13" t="s">
        <v>271</v>
      </c>
      <c r="BE577" s="158">
        <f>IF(N577="základní",J577,0)</f>
        <v>0</v>
      </c>
      <c r="BF577" s="158">
        <f>IF(N577="snížená",J577,0)</f>
        <v>0</v>
      </c>
      <c r="BG577" s="158">
        <f>IF(N577="zákl. přenesená",J577,0)</f>
        <v>0</v>
      </c>
      <c r="BH577" s="158">
        <f>IF(N577="sníž. přenesená",J577,0)</f>
        <v>0</v>
      </c>
      <c r="BI577" s="158">
        <f>IF(N577="nulová",J577,0)</f>
        <v>0</v>
      </c>
      <c r="BJ577" s="13" t="s">
        <v>80</v>
      </c>
      <c r="BK577" s="158">
        <f>ROUND(I577*H577,2)</f>
        <v>0</v>
      </c>
      <c r="BL577" s="13" t="s">
        <v>348</v>
      </c>
      <c r="BM577" s="157" t="s">
        <v>1450</v>
      </c>
    </row>
    <row r="578" spans="2:65" s="1" customFormat="1" ht="10.199999999999999">
      <c r="B578" s="28"/>
      <c r="D578" s="159" t="s">
        <v>280</v>
      </c>
      <c r="F578" s="160" t="s">
        <v>1449</v>
      </c>
      <c r="I578" s="119"/>
      <c r="L578" s="28"/>
      <c r="M578" s="161"/>
      <c r="T578" s="52"/>
      <c r="AT578" s="13" t="s">
        <v>280</v>
      </c>
      <c r="AU578" s="13" t="s">
        <v>82</v>
      </c>
    </row>
    <row r="579" spans="2:65" s="1" customFormat="1" ht="37.799999999999997" customHeight="1">
      <c r="B579" s="28"/>
      <c r="C579" s="146" t="s">
        <v>1455</v>
      </c>
      <c r="D579" s="146" t="s">
        <v>274</v>
      </c>
      <c r="E579" s="147" t="s">
        <v>1452</v>
      </c>
      <c r="F579" s="148" t="s">
        <v>1453</v>
      </c>
      <c r="G579" s="149" t="s">
        <v>969</v>
      </c>
      <c r="H579" s="150">
        <v>1</v>
      </c>
      <c r="I579" s="151"/>
      <c r="J579" s="152">
        <f>ROUND(I579*H579,2)</f>
        <v>0</v>
      </c>
      <c r="K579" s="153"/>
      <c r="L579" s="28"/>
      <c r="M579" s="154" t="s">
        <v>1</v>
      </c>
      <c r="N579" s="115" t="s">
        <v>38</v>
      </c>
      <c r="P579" s="155">
        <f>O579*H579</f>
        <v>0</v>
      </c>
      <c r="Q579" s="155">
        <v>0</v>
      </c>
      <c r="R579" s="155">
        <f>Q579*H579</f>
        <v>0</v>
      </c>
      <c r="S579" s="155">
        <v>0</v>
      </c>
      <c r="T579" s="156">
        <f>S579*H579</f>
        <v>0</v>
      </c>
      <c r="AR579" s="157" t="s">
        <v>348</v>
      </c>
      <c r="AT579" s="157" t="s">
        <v>274</v>
      </c>
      <c r="AU579" s="157" t="s">
        <v>82</v>
      </c>
      <c r="AY579" s="13" t="s">
        <v>271</v>
      </c>
      <c r="BE579" s="158">
        <f>IF(N579="základní",J579,0)</f>
        <v>0</v>
      </c>
      <c r="BF579" s="158">
        <f>IF(N579="snížená",J579,0)</f>
        <v>0</v>
      </c>
      <c r="BG579" s="158">
        <f>IF(N579="zákl. přenesená",J579,0)</f>
        <v>0</v>
      </c>
      <c r="BH579" s="158">
        <f>IF(N579="sníž. přenesená",J579,0)</f>
        <v>0</v>
      </c>
      <c r="BI579" s="158">
        <f>IF(N579="nulová",J579,0)</f>
        <v>0</v>
      </c>
      <c r="BJ579" s="13" t="s">
        <v>80</v>
      </c>
      <c r="BK579" s="158">
        <f>ROUND(I579*H579,2)</f>
        <v>0</v>
      </c>
      <c r="BL579" s="13" t="s">
        <v>348</v>
      </c>
      <c r="BM579" s="157" t="s">
        <v>1454</v>
      </c>
    </row>
    <row r="580" spans="2:65" s="1" customFormat="1" ht="19.2">
      <c r="B580" s="28"/>
      <c r="D580" s="159" t="s">
        <v>280</v>
      </c>
      <c r="F580" s="160" t="s">
        <v>1453</v>
      </c>
      <c r="I580" s="119"/>
      <c r="L580" s="28"/>
      <c r="M580" s="161"/>
      <c r="T580" s="52"/>
      <c r="AT580" s="13" t="s">
        <v>280</v>
      </c>
      <c r="AU580" s="13" t="s">
        <v>82</v>
      </c>
    </row>
    <row r="581" spans="2:65" s="1" customFormat="1" ht="62.7" customHeight="1">
      <c r="B581" s="28"/>
      <c r="C581" s="146" t="s">
        <v>1562</v>
      </c>
      <c r="D581" s="146" t="s">
        <v>274</v>
      </c>
      <c r="E581" s="147" t="s">
        <v>1456</v>
      </c>
      <c r="F581" s="148" t="s">
        <v>1457</v>
      </c>
      <c r="G581" s="149" t="s">
        <v>969</v>
      </c>
      <c r="H581" s="150">
        <v>1</v>
      </c>
      <c r="I581" s="151"/>
      <c r="J581" s="152">
        <f>ROUND(I581*H581,2)</f>
        <v>0</v>
      </c>
      <c r="K581" s="153"/>
      <c r="L581" s="28"/>
      <c r="M581" s="154" t="s">
        <v>1</v>
      </c>
      <c r="N581" s="115" t="s">
        <v>38</v>
      </c>
      <c r="P581" s="155">
        <f>O581*H581</f>
        <v>0</v>
      </c>
      <c r="Q581" s="155">
        <v>0</v>
      </c>
      <c r="R581" s="155">
        <f>Q581*H581</f>
        <v>0</v>
      </c>
      <c r="S581" s="155">
        <v>0</v>
      </c>
      <c r="T581" s="156">
        <f>S581*H581</f>
        <v>0</v>
      </c>
      <c r="AR581" s="157" t="s">
        <v>348</v>
      </c>
      <c r="AT581" s="157" t="s">
        <v>274</v>
      </c>
      <c r="AU581" s="157" t="s">
        <v>82</v>
      </c>
      <c r="AY581" s="13" t="s">
        <v>271</v>
      </c>
      <c r="BE581" s="158">
        <f>IF(N581="základní",J581,0)</f>
        <v>0</v>
      </c>
      <c r="BF581" s="158">
        <f>IF(N581="snížená",J581,0)</f>
        <v>0</v>
      </c>
      <c r="BG581" s="158">
        <f>IF(N581="zákl. přenesená",J581,0)</f>
        <v>0</v>
      </c>
      <c r="BH581" s="158">
        <f>IF(N581="sníž. přenesená",J581,0)</f>
        <v>0</v>
      </c>
      <c r="BI581" s="158">
        <f>IF(N581="nulová",J581,0)</f>
        <v>0</v>
      </c>
      <c r="BJ581" s="13" t="s">
        <v>80</v>
      </c>
      <c r="BK581" s="158">
        <f>ROUND(I581*H581,2)</f>
        <v>0</v>
      </c>
      <c r="BL581" s="13" t="s">
        <v>348</v>
      </c>
      <c r="BM581" s="157" t="s">
        <v>1458</v>
      </c>
    </row>
    <row r="582" spans="2:65" s="1" customFormat="1" ht="38.4">
      <c r="B582" s="28"/>
      <c r="D582" s="159" t="s">
        <v>280</v>
      </c>
      <c r="F582" s="160" t="s">
        <v>1457</v>
      </c>
      <c r="I582" s="119"/>
      <c r="L582" s="28"/>
      <c r="M582" s="173"/>
      <c r="N582" s="174"/>
      <c r="O582" s="174"/>
      <c r="P582" s="174"/>
      <c r="Q582" s="174"/>
      <c r="R582" s="174"/>
      <c r="S582" s="174"/>
      <c r="T582" s="175"/>
      <c r="AT582" s="13" t="s">
        <v>280</v>
      </c>
      <c r="AU582" s="13" t="s">
        <v>82</v>
      </c>
    </row>
    <row r="583" spans="2:65" s="1" customFormat="1" ht="6.9" customHeight="1">
      <c r="B583" s="40"/>
      <c r="C583" s="41"/>
      <c r="D583" s="41"/>
      <c r="E583" s="41"/>
      <c r="F583" s="41"/>
      <c r="G583" s="41"/>
      <c r="H583" s="41"/>
      <c r="I583" s="41"/>
      <c r="J583" s="41"/>
      <c r="K583" s="41"/>
      <c r="L583" s="28"/>
    </row>
  </sheetData>
  <sheetProtection algorithmName="SHA-512" hashValue="Z2HQd7e9/IkwnYAEuNc4o2oqO+7n/6SsMGLaDyutRjzxukX9yekVmFP48v2x9J4EO7TFIIarwrYYvLpBx/HSVQ==" saltValue="LnmRFSC1jZUS2DjFx17B8wXL5jAbKUL0Q2cRw1fYTHGbPpioCNE3G4eCKY9W4C3oNQOEY/rymdCyms0l8IHx0g==" spinCount="100000" sheet="1" objects="1" scenarios="1" formatColumns="0" formatRows="0" autoFilter="0"/>
  <autoFilter ref="C143:K582" xr:uid="{00000000-0009-0000-0000-000009000000}"/>
  <mergeCells count="17">
    <mergeCell ref="E136:H136"/>
    <mergeCell ref="L2:V2"/>
    <mergeCell ref="D118:F118"/>
    <mergeCell ref="D119:F119"/>
    <mergeCell ref="D120:F120"/>
    <mergeCell ref="E132:H132"/>
    <mergeCell ref="E134:H134"/>
    <mergeCell ref="E85:H85"/>
    <mergeCell ref="E87:H87"/>
    <mergeCell ref="E89:H89"/>
    <mergeCell ref="D116:F116"/>
    <mergeCell ref="D117:F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89"/>
  <sheetViews>
    <sheetView showGridLines="0" topLeftCell="A105" workbookViewId="0">
      <selection activeCell="D116" sqref="D116:F116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123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1720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1721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J114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ROUND((SUM(BE114:BE121) + SUM(BE143:BE288)),  2)</f>
        <v>0</v>
      </c>
      <c r="I37" s="94">
        <v>0.21</v>
      </c>
      <c r="J37" s="82">
        <f>ROUND(((SUM(BE114:BE121) + SUM(BE143:BE288))*I37),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ROUND((SUM(BF114:BF121) + SUM(BF143:BF288)),  2)</f>
        <v>0</v>
      </c>
      <c r="I38" s="94">
        <v>0.12</v>
      </c>
      <c r="J38" s="82">
        <f>ROUND(((SUM(BF114:BF121) + SUM(BF143:BF288))*I38),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ROUND((SUM(BG114:BG121) + SUM(BG143:BG288)),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ROUND((SUM(BH114:BH121) + SUM(BH143:BH288)),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ROUND((SUM(BI114:BI121) + SUM(BI143:BI288)),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1720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61.7.1 - jazyková učebna dv. č. 14 -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J143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J144</f>
        <v>0</v>
      </c>
      <c r="L99" s="106"/>
    </row>
    <row r="100" spans="2:47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J145</f>
        <v>0</v>
      </c>
      <c r="L100" s="110"/>
    </row>
    <row r="101" spans="2:47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J156</f>
        <v>0</v>
      </c>
      <c r="L101" s="110"/>
    </row>
    <row r="102" spans="2:47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J165</f>
        <v>0</v>
      </c>
      <c r="L102" s="106"/>
    </row>
    <row r="103" spans="2:47" s="9" customFormat="1" ht="19.95" customHeight="1">
      <c r="B103" s="110"/>
      <c r="D103" s="111" t="s">
        <v>241</v>
      </c>
      <c r="E103" s="112"/>
      <c r="F103" s="112"/>
      <c r="G103" s="112"/>
      <c r="H103" s="112"/>
      <c r="I103" s="112"/>
      <c r="J103" s="113">
        <f>J166</f>
        <v>0</v>
      </c>
      <c r="L103" s="110"/>
    </row>
    <row r="104" spans="2:47" s="9" customFormat="1" ht="19.95" customHeight="1">
      <c r="B104" s="110"/>
      <c r="D104" s="111" t="s">
        <v>1496</v>
      </c>
      <c r="E104" s="112"/>
      <c r="F104" s="112"/>
      <c r="G104" s="112"/>
      <c r="H104" s="112"/>
      <c r="I104" s="112"/>
      <c r="J104" s="113">
        <f>J175</f>
        <v>0</v>
      </c>
      <c r="L104" s="110"/>
    </row>
    <row r="105" spans="2:47" s="9" customFormat="1" ht="19.95" customHeight="1">
      <c r="B105" s="110"/>
      <c r="D105" s="111" t="s">
        <v>242</v>
      </c>
      <c r="E105" s="112"/>
      <c r="F105" s="112"/>
      <c r="G105" s="112"/>
      <c r="H105" s="112"/>
      <c r="I105" s="112"/>
      <c r="J105" s="113">
        <f>J182</f>
        <v>0</v>
      </c>
      <c r="L105" s="110"/>
    </row>
    <row r="106" spans="2:47" s="9" customFormat="1" ht="19.95" customHeight="1">
      <c r="B106" s="110"/>
      <c r="D106" s="111" t="s">
        <v>243</v>
      </c>
      <c r="E106" s="112"/>
      <c r="F106" s="112"/>
      <c r="G106" s="112"/>
      <c r="H106" s="112"/>
      <c r="I106" s="112"/>
      <c r="J106" s="113">
        <f>J205</f>
        <v>0</v>
      </c>
      <c r="L106" s="110"/>
    </row>
    <row r="107" spans="2:47" s="9" customFormat="1" ht="19.95" customHeight="1">
      <c r="B107" s="110"/>
      <c r="D107" s="111" t="s">
        <v>244</v>
      </c>
      <c r="E107" s="112"/>
      <c r="F107" s="112"/>
      <c r="G107" s="112"/>
      <c r="H107" s="112"/>
      <c r="I107" s="112"/>
      <c r="J107" s="113">
        <f>J236</f>
        <v>0</v>
      </c>
      <c r="L107" s="110"/>
    </row>
    <row r="108" spans="2:47" s="9" customFormat="1" ht="19.95" customHeight="1">
      <c r="B108" s="110"/>
      <c r="D108" s="111" t="s">
        <v>245</v>
      </c>
      <c r="E108" s="112"/>
      <c r="F108" s="112"/>
      <c r="G108" s="112"/>
      <c r="H108" s="112"/>
      <c r="I108" s="112"/>
      <c r="J108" s="113">
        <f>J249</f>
        <v>0</v>
      </c>
      <c r="L108" s="110"/>
    </row>
    <row r="109" spans="2:47" s="9" customFormat="1" ht="19.95" customHeight="1">
      <c r="B109" s="110"/>
      <c r="D109" s="111" t="s">
        <v>246</v>
      </c>
      <c r="E109" s="112"/>
      <c r="F109" s="112"/>
      <c r="G109" s="112"/>
      <c r="H109" s="112"/>
      <c r="I109" s="112"/>
      <c r="J109" s="113">
        <f>J258</f>
        <v>0</v>
      </c>
      <c r="L109" s="110"/>
    </row>
    <row r="110" spans="2:47" s="8" customFormat="1" ht="24.9" customHeight="1">
      <c r="B110" s="106"/>
      <c r="D110" s="107" t="s">
        <v>247</v>
      </c>
      <c r="E110" s="108"/>
      <c r="F110" s="108"/>
      <c r="G110" s="108"/>
      <c r="H110" s="108"/>
      <c r="I110" s="108"/>
      <c r="J110" s="109">
        <f>J277</f>
        <v>0</v>
      </c>
      <c r="L110" s="106"/>
    </row>
    <row r="111" spans="2:47" s="9" customFormat="1" ht="19.95" customHeight="1">
      <c r="B111" s="110"/>
      <c r="D111" s="111" t="s">
        <v>248</v>
      </c>
      <c r="E111" s="112"/>
      <c r="F111" s="112"/>
      <c r="G111" s="112"/>
      <c r="H111" s="112"/>
      <c r="I111" s="112"/>
      <c r="J111" s="113">
        <f>J278</f>
        <v>0</v>
      </c>
      <c r="L111" s="110"/>
    </row>
    <row r="112" spans="2:47" s="1" customFormat="1" ht="21.75" customHeight="1">
      <c r="B112" s="28"/>
      <c r="L112" s="28"/>
    </row>
    <row r="113" spans="2:65" s="1" customFormat="1" ht="6.9" customHeight="1">
      <c r="B113" s="28"/>
      <c r="L113" s="28"/>
    </row>
    <row r="114" spans="2:65" s="1" customFormat="1" ht="29.25" customHeight="1">
      <c r="B114" s="28"/>
      <c r="C114" s="105" t="s">
        <v>249</v>
      </c>
      <c r="J114" s="114">
        <f>ROUND(J115 + J116 + J117 + J118 + J119 + J120,2)</f>
        <v>0</v>
      </c>
      <c r="L114" s="28"/>
      <c r="N114" s="115" t="s">
        <v>37</v>
      </c>
    </row>
    <row r="115" spans="2:65" s="1" customFormat="1" ht="18" customHeight="1">
      <c r="B115" s="28"/>
      <c r="D115" s="222" t="s">
        <v>250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ref="BE115:BE120" si="0">IF(N115="základní",J115,0)</f>
        <v>0</v>
      </c>
      <c r="BF115" s="122">
        <f t="shared" ref="BF115:BF120" si="1">IF(N115="snížená",J115,0)</f>
        <v>0</v>
      </c>
      <c r="BG115" s="122">
        <f t="shared" ref="BG115:BG120" si="2">IF(N115="zákl. přenesená",J115,0)</f>
        <v>0</v>
      </c>
      <c r="BH115" s="122">
        <f t="shared" ref="BH115:BH120" si="3">IF(N115="sníž. přenesená",J115,0)</f>
        <v>0</v>
      </c>
      <c r="BI115" s="122">
        <f t="shared" ref="BI115:BI120" si="4">IF(N115="nulová",J115,0)</f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252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2429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2427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2430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116" t="s">
        <v>253</v>
      </c>
      <c r="J120" s="117">
        <f>ROUND(J32*T120,2)</f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254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0.199999999999999">
      <c r="B121" s="28"/>
      <c r="L121" s="28"/>
    </row>
    <row r="122" spans="2:65" s="1" customFormat="1" ht="29.25" customHeight="1">
      <c r="B122" s="28"/>
      <c r="C122" s="123" t="s">
        <v>255</v>
      </c>
      <c r="D122" s="95"/>
      <c r="E122" s="95"/>
      <c r="F122" s="95"/>
      <c r="G122" s="95"/>
      <c r="H122" s="95"/>
      <c r="I122" s="95"/>
      <c r="J122" s="124">
        <f>ROUND(J98+J114,2)</f>
        <v>0</v>
      </c>
      <c r="K122" s="95"/>
      <c r="L122" s="28"/>
    </row>
    <row r="123" spans="2:65" s="1" customFormat="1" ht="6.9" customHeight="1"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28"/>
    </row>
    <row r="127" spans="2:65" s="1" customFormat="1" ht="6.9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28"/>
    </row>
    <row r="128" spans="2:65" s="1" customFormat="1" ht="24.9" customHeight="1">
      <c r="B128" s="28"/>
      <c r="C128" s="17" t="s">
        <v>256</v>
      </c>
      <c r="L128" s="28"/>
    </row>
    <row r="129" spans="2:63" s="1" customFormat="1" ht="6.9" customHeight="1">
      <c r="B129" s="28"/>
      <c r="L129" s="28"/>
    </row>
    <row r="130" spans="2:63" s="1" customFormat="1" ht="12" customHeight="1">
      <c r="B130" s="28"/>
      <c r="C130" s="23" t="s">
        <v>16</v>
      </c>
      <c r="L130" s="28"/>
    </row>
    <row r="131" spans="2:63" s="1" customFormat="1" ht="26.25" customHeight="1">
      <c r="B131" s="28"/>
      <c r="E131" s="218" t="str">
        <f>E7</f>
        <v>Rekonstrukce silno a slaboproudé instalace, dobudování WC pro imobilní aj., ZŠ Ivanovice na Hané, ul. Tyršova 218/4</v>
      </c>
      <c r="F131" s="219"/>
      <c r="G131" s="219"/>
      <c r="H131" s="219"/>
      <c r="L131" s="28"/>
    </row>
    <row r="132" spans="2:63" ht="12" customHeight="1">
      <c r="B132" s="16"/>
      <c r="C132" s="23" t="s">
        <v>224</v>
      </c>
      <c r="L132" s="16"/>
    </row>
    <row r="133" spans="2:63" s="1" customFormat="1" ht="16.5" customHeight="1">
      <c r="B133" s="28"/>
      <c r="E133" s="218" t="s">
        <v>1720</v>
      </c>
      <c r="F133" s="220"/>
      <c r="G133" s="220"/>
      <c r="H133" s="220"/>
      <c r="L133" s="28"/>
    </row>
    <row r="134" spans="2:63" s="1" customFormat="1" ht="12" customHeight="1">
      <c r="B134" s="28"/>
      <c r="C134" s="23" t="s">
        <v>226</v>
      </c>
      <c r="L134" s="28"/>
    </row>
    <row r="135" spans="2:63" s="1" customFormat="1" ht="16.5" customHeight="1">
      <c r="B135" s="28"/>
      <c r="E135" s="200" t="str">
        <f>E11</f>
        <v>61.7.1 - jazyková učebna dv. č. 14 - stavba</v>
      </c>
      <c r="F135" s="220"/>
      <c r="G135" s="220"/>
      <c r="H135" s="220"/>
      <c r="L135" s="28"/>
    </row>
    <row r="136" spans="2:63" s="1" customFormat="1" ht="6.9" customHeight="1">
      <c r="B136" s="28"/>
      <c r="L136" s="28"/>
    </row>
    <row r="137" spans="2:63" s="1" customFormat="1" ht="12" customHeight="1">
      <c r="B137" s="28"/>
      <c r="C137" s="23" t="s">
        <v>20</v>
      </c>
      <c r="F137" s="21" t="str">
        <f>F14</f>
        <v>ZŠ Ivanovice na Hané, okres Vyškov p. o.</v>
      </c>
      <c r="I137" s="23" t="s">
        <v>22</v>
      </c>
      <c r="J137" s="48" t="str">
        <f>IF(J14="","",J14)</f>
        <v>xx.xx.xxxx</v>
      </c>
      <c r="L137" s="28"/>
    </row>
    <row r="138" spans="2:63" s="1" customFormat="1" ht="6.9" customHeight="1">
      <c r="B138" s="28"/>
      <c r="L138" s="28"/>
    </row>
    <row r="139" spans="2:63" s="1" customFormat="1" ht="15.15" customHeight="1">
      <c r="B139" s="28"/>
      <c r="C139" s="23" t="s">
        <v>23</v>
      </c>
      <c r="F139" s="21" t="str">
        <f>E17</f>
        <v xml:space="preserve"> </v>
      </c>
      <c r="I139" s="23" t="s">
        <v>29</v>
      </c>
      <c r="J139" s="26" t="str">
        <f>E23</f>
        <v xml:space="preserve"> </v>
      </c>
      <c r="L139" s="28"/>
    </row>
    <row r="140" spans="2:63" s="1" customFormat="1" ht="15.15" customHeight="1">
      <c r="B140" s="28"/>
      <c r="C140" s="23" t="s">
        <v>27</v>
      </c>
      <c r="F140" s="21" t="str">
        <f>IF(E20="","",E20)</f>
        <v>Vyplň údaj</v>
      </c>
      <c r="I140" s="23" t="s">
        <v>31</v>
      </c>
      <c r="J140" s="26" t="str">
        <f>E26</f>
        <v xml:space="preserve"> </v>
      </c>
      <c r="L140" s="28"/>
    </row>
    <row r="141" spans="2:63" s="1" customFormat="1" ht="10.35" customHeight="1">
      <c r="B141" s="28"/>
      <c r="L141" s="28"/>
    </row>
    <row r="142" spans="2:63" s="10" customFormat="1" ht="29.25" customHeight="1">
      <c r="B142" s="125"/>
      <c r="C142" s="126" t="s">
        <v>257</v>
      </c>
      <c r="D142" s="127" t="s">
        <v>58</v>
      </c>
      <c r="E142" s="127" t="s">
        <v>54</v>
      </c>
      <c r="F142" s="127" t="s">
        <v>55</v>
      </c>
      <c r="G142" s="127" t="s">
        <v>258</v>
      </c>
      <c r="H142" s="127" t="s">
        <v>259</v>
      </c>
      <c r="I142" s="127" t="s">
        <v>260</v>
      </c>
      <c r="J142" s="128" t="s">
        <v>232</v>
      </c>
      <c r="K142" s="129" t="s">
        <v>261</v>
      </c>
      <c r="L142" s="125"/>
      <c r="M142" s="55" t="s">
        <v>1</v>
      </c>
      <c r="N142" s="56" t="s">
        <v>37</v>
      </c>
      <c r="O142" s="56" t="s">
        <v>262</v>
      </c>
      <c r="P142" s="56" t="s">
        <v>263</v>
      </c>
      <c r="Q142" s="56" t="s">
        <v>264</v>
      </c>
      <c r="R142" s="56" t="s">
        <v>265</v>
      </c>
      <c r="S142" s="56" t="s">
        <v>266</v>
      </c>
      <c r="T142" s="57" t="s">
        <v>267</v>
      </c>
    </row>
    <row r="143" spans="2:63" s="1" customFormat="1" ht="22.8" customHeight="1">
      <c r="B143" s="28"/>
      <c r="C143" s="60" t="s">
        <v>268</v>
      </c>
      <c r="J143" s="130">
        <f>BK143</f>
        <v>0</v>
      </c>
      <c r="L143" s="28"/>
      <c r="M143" s="58"/>
      <c r="N143" s="49"/>
      <c r="O143" s="49"/>
      <c r="P143" s="131">
        <f>P144+P165+P277</f>
        <v>0</v>
      </c>
      <c r="Q143" s="49"/>
      <c r="R143" s="131">
        <f>R144+R165+R277</f>
        <v>2.6902732199999999</v>
      </c>
      <c r="S143" s="49"/>
      <c r="T143" s="132">
        <f>T144+T165+T277</f>
        <v>0.45047999999999999</v>
      </c>
      <c r="AT143" s="13" t="s">
        <v>72</v>
      </c>
      <c r="AU143" s="13" t="s">
        <v>234</v>
      </c>
      <c r="BK143" s="133">
        <f>BK144+BK165+BK277</f>
        <v>0</v>
      </c>
    </row>
    <row r="144" spans="2:63" s="11" customFormat="1" ht="25.95" customHeight="1">
      <c r="B144" s="134"/>
      <c r="D144" s="135" t="s">
        <v>72</v>
      </c>
      <c r="E144" s="136" t="s">
        <v>269</v>
      </c>
      <c r="F144" s="136" t="s">
        <v>270</v>
      </c>
      <c r="I144" s="137"/>
      <c r="J144" s="138">
        <f>BK144</f>
        <v>0</v>
      </c>
      <c r="L144" s="134"/>
      <c r="M144" s="139"/>
      <c r="P144" s="140">
        <f>P145+P156</f>
        <v>0</v>
      </c>
      <c r="R144" s="140">
        <f>R145+R156</f>
        <v>8.1899999999999994E-3</v>
      </c>
      <c r="T144" s="141">
        <f>T145+T156</f>
        <v>0</v>
      </c>
      <c r="AR144" s="135" t="s">
        <v>80</v>
      </c>
      <c r="AT144" s="142" t="s">
        <v>72</v>
      </c>
      <c r="AU144" s="142" t="s">
        <v>73</v>
      </c>
      <c r="AY144" s="135" t="s">
        <v>271</v>
      </c>
      <c r="BK144" s="143">
        <f>BK145+BK156</f>
        <v>0</v>
      </c>
    </row>
    <row r="145" spans="2:65" s="11" customFormat="1" ht="22.8" customHeight="1">
      <c r="B145" s="134"/>
      <c r="D145" s="135" t="s">
        <v>72</v>
      </c>
      <c r="E145" s="144" t="s">
        <v>292</v>
      </c>
      <c r="F145" s="144" t="s">
        <v>293</v>
      </c>
      <c r="I145" s="137"/>
      <c r="J145" s="145">
        <f>BK145</f>
        <v>0</v>
      </c>
      <c r="L145" s="134"/>
      <c r="M145" s="139"/>
      <c r="P145" s="140">
        <f>SUM(P146:P155)</f>
        <v>0</v>
      </c>
      <c r="R145" s="140">
        <f>SUM(R146:R155)</f>
        <v>8.1899999999999994E-3</v>
      </c>
      <c r="T145" s="141">
        <f>SUM(T146:T155)</f>
        <v>0</v>
      </c>
      <c r="AR145" s="135" t="s">
        <v>80</v>
      </c>
      <c r="AT145" s="142" t="s">
        <v>72</v>
      </c>
      <c r="AU145" s="142" t="s">
        <v>80</v>
      </c>
      <c r="AY145" s="135" t="s">
        <v>271</v>
      </c>
      <c r="BK145" s="143">
        <f>SUM(BK146:BK155)</f>
        <v>0</v>
      </c>
    </row>
    <row r="146" spans="2:65" s="1" customFormat="1" ht="33" customHeight="1">
      <c r="B146" s="28"/>
      <c r="C146" s="146" t="s">
        <v>80</v>
      </c>
      <c r="D146" s="146" t="s">
        <v>274</v>
      </c>
      <c r="E146" s="147" t="s">
        <v>294</v>
      </c>
      <c r="F146" s="148" t="s">
        <v>295</v>
      </c>
      <c r="G146" s="149" t="s">
        <v>277</v>
      </c>
      <c r="H146" s="150">
        <v>63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1.2999999999999999E-4</v>
      </c>
      <c r="R146" s="155">
        <f>Q146*H146</f>
        <v>8.1899999999999994E-3</v>
      </c>
      <c r="S146" s="155">
        <v>0</v>
      </c>
      <c r="T146" s="156">
        <f>S146*H146</f>
        <v>0</v>
      </c>
      <c r="AR146" s="157" t="s">
        <v>278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278</v>
      </c>
      <c r="BM146" s="157" t="s">
        <v>1722</v>
      </c>
    </row>
    <row r="147" spans="2:65" s="1" customFormat="1" ht="19.2">
      <c r="B147" s="28"/>
      <c r="D147" s="159" t="s">
        <v>280</v>
      </c>
      <c r="F147" s="160" t="s">
        <v>297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" customFormat="1" ht="16.5" customHeight="1">
      <c r="B148" s="28"/>
      <c r="C148" s="146" t="s">
        <v>82</v>
      </c>
      <c r="D148" s="146" t="s">
        <v>274</v>
      </c>
      <c r="E148" s="147" t="s">
        <v>299</v>
      </c>
      <c r="F148" s="148" t="s">
        <v>300</v>
      </c>
      <c r="G148" s="149" t="s">
        <v>301</v>
      </c>
      <c r="H148" s="150">
        <v>1</v>
      </c>
      <c r="I148" s="151"/>
      <c r="J148" s="152">
        <f>ROUND(I148*H148,2)</f>
        <v>0</v>
      </c>
      <c r="K148" s="153"/>
      <c r="L148" s="28"/>
      <c r="M148" s="154" t="s">
        <v>1</v>
      </c>
      <c r="N148" s="115" t="s">
        <v>38</v>
      </c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57" t="s">
        <v>278</v>
      </c>
      <c r="AT148" s="157" t="s">
        <v>274</v>
      </c>
      <c r="AU148" s="157" t="s">
        <v>82</v>
      </c>
      <c r="AY148" s="13" t="s">
        <v>271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3" t="s">
        <v>80</v>
      </c>
      <c r="BK148" s="158">
        <f>ROUND(I148*H148,2)</f>
        <v>0</v>
      </c>
      <c r="BL148" s="13" t="s">
        <v>278</v>
      </c>
      <c r="BM148" s="157" t="s">
        <v>1723</v>
      </c>
    </row>
    <row r="149" spans="2:65" s="1" customFormat="1" ht="19.2">
      <c r="B149" s="28"/>
      <c r="D149" s="159" t="s">
        <v>280</v>
      </c>
      <c r="F149" s="160" t="s">
        <v>1624</v>
      </c>
      <c r="I149" s="119"/>
      <c r="L149" s="28"/>
      <c r="M149" s="161"/>
      <c r="T149" s="52"/>
      <c r="AT149" s="13" t="s">
        <v>280</v>
      </c>
      <c r="AU149" s="13" t="s">
        <v>82</v>
      </c>
    </row>
    <row r="150" spans="2:65" s="1" customFormat="1" ht="16.5" customHeight="1">
      <c r="B150" s="28"/>
      <c r="C150" s="146" t="s">
        <v>272</v>
      </c>
      <c r="D150" s="146" t="s">
        <v>274</v>
      </c>
      <c r="E150" s="147" t="s">
        <v>304</v>
      </c>
      <c r="F150" s="148" t="s">
        <v>305</v>
      </c>
      <c r="G150" s="149" t="s">
        <v>301</v>
      </c>
      <c r="H150" s="150">
        <v>1</v>
      </c>
      <c r="I150" s="151"/>
      <c r="J150" s="152">
        <f>ROUND(I150*H150,2)</f>
        <v>0</v>
      </c>
      <c r="K150" s="153"/>
      <c r="L150" s="28"/>
      <c r="M150" s="154" t="s">
        <v>1</v>
      </c>
      <c r="N150" s="115" t="s">
        <v>38</v>
      </c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AR150" s="157" t="s">
        <v>306</v>
      </c>
      <c r="AT150" s="157" t="s">
        <v>274</v>
      </c>
      <c r="AU150" s="157" t="s">
        <v>82</v>
      </c>
      <c r="AY150" s="13" t="s">
        <v>271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3" t="s">
        <v>80</v>
      </c>
      <c r="BK150" s="158">
        <f>ROUND(I150*H150,2)</f>
        <v>0</v>
      </c>
      <c r="BL150" s="13" t="s">
        <v>306</v>
      </c>
      <c r="BM150" s="157" t="s">
        <v>307</v>
      </c>
    </row>
    <row r="151" spans="2:65" s="1" customFormat="1" ht="10.199999999999999">
      <c r="B151" s="28"/>
      <c r="D151" s="159" t="s">
        <v>280</v>
      </c>
      <c r="F151" s="160" t="s">
        <v>305</v>
      </c>
      <c r="I151" s="119"/>
      <c r="L151" s="28"/>
      <c r="M151" s="161"/>
      <c r="T151" s="52"/>
      <c r="AT151" s="13" t="s">
        <v>280</v>
      </c>
      <c r="AU151" s="13" t="s">
        <v>82</v>
      </c>
    </row>
    <row r="152" spans="2:65" s="1" customFormat="1" ht="16.5" customHeight="1">
      <c r="B152" s="28"/>
      <c r="C152" s="146" t="s">
        <v>278</v>
      </c>
      <c r="D152" s="146" t="s">
        <v>274</v>
      </c>
      <c r="E152" s="147" t="s">
        <v>309</v>
      </c>
      <c r="F152" s="148" t="s">
        <v>310</v>
      </c>
      <c r="G152" s="149" t="s">
        <v>311</v>
      </c>
      <c r="H152" s="150">
        <v>1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306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306</v>
      </c>
      <c r="BM152" s="157" t="s">
        <v>312</v>
      </c>
    </row>
    <row r="153" spans="2:65" s="1" customFormat="1" ht="10.199999999999999">
      <c r="B153" s="28"/>
      <c r="D153" s="159" t="s">
        <v>280</v>
      </c>
      <c r="F153" s="160" t="s">
        <v>1626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16.5" customHeight="1">
      <c r="B154" s="28"/>
      <c r="C154" s="146" t="s">
        <v>298</v>
      </c>
      <c r="D154" s="146" t="s">
        <v>274</v>
      </c>
      <c r="E154" s="147" t="s">
        <v>315</v>
      </c>
      <c r="F154" s="148" t="s">
        <v>316</v>
      </c>
      <c r="G154" s="149" t="s">
        <v>301</v>
      </c>
      <c r="H154" s="150">
        <v>1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306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306</v>
      </c>
      <c r="BM154" s="157" t="s">
        <v>317</v>
      </c>
    </row>
    <row r="155" spans="2:65" s="1" customFormat="1" ht="10.199999999999999">
      <c r="B155" s="28"/>
      <c r="D155" s="159" t="s">
        <v>280</v>
      </c>
      <c r="F155" s="160" t="s">
        <v>316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1" customFormat="1" ht="22.8" customHeight="1">
      <c r="B156" s="134"/>
      <c r="D156" s="135" t="s">
        <v>72</v>
      </c>
      <c r="E156" s="144" t="s">
        <v>318</v>
      </c>
      <c r="F156" s="144" t="s">
        <v>319</v>
      </c>
      <c r="I156" s="137"/>
      <c r="J156" s="145">
        <f>BK156</f>
        <v>0</v>
      </c>
      <c r="L156" s="134"/>
      <c r="M156" s="139"/>
      <c r="P156" s="140">
        <f>SUM(P157:P164)</f>
        <v>0</v>
      </c>
      <c r="R156" s="140">
        <f>SUM(R157:R164)</f>
        <v>0</v>
      </c>
      <c r="T156" s="141">
        <f>SUM(T157:T164)</f>
        <v>0</v>
      </c>
      <c r="AR156" s="135" t="s">
        <v>80</v>
      </c>
      <c r="AT156" s="142" t="s">
        <v>72</v>
      </c>
      <c r="AU156" s="142" t="s">
        <v>80</v>
      </c>
      <c r="AY156" s="135" t="s">
        <v>271</v>
      </c>
      <c r="BK156" s="143">
        <f>SUM(BK157:BK164)</f>
        <v>0</v>
      </c>
    </row>
    <row r="157" spans="2:65" s="1" customFormat="1" ht="24.15" customHeight="1">
      <c r="B157" s="28"/>
      <c r="C157" s="146" t="s">
        <v>282</v>
      </c>
      <c r="D157" s="146" t="s">
        <v>274</v>
      </c>
      <c r="E157" s="147" t="s">
        <v>320</v>
      </c>
      <c r="F157" s="148" t="s">
        <v>321</v>
      </c>
      <c r="G157" s="149" t="s">
        <v>322</v>
      </c>
      <c r="H157" s="150">
        <v>1.1000000000000001</v>
      </c>
      <c r="I157" s="151"/>
      <c r="J157" s="152">
        <f>ROUND(I157*H157,2)</f>
        <v>0</v>
      </c>
      <c r="K157" s="153"/>
      <c r="L157" s="28"/>
      <c r="M157" s="154" t="s">
        <v>1</v>
      </c>
      <c r="N157" s="115" t="s">
        <v>38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278</v>
      </c>
      <c r="AT157" s="157" t="s">
        <v>274</v>
      </c>
      <c r="AU157" s="157" t="s">
        <v>82</v>
      </c>
      <c r="AY157" s="13" t="s">
        <v>271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3" t="s">
        <v>80</v>
      </c>
      <c r="BK157" s="158">
        <f>ROUND(I157*H157,2)</f>
        <v>0</v>
      </c>
      <c r="BL157" s="13" t="s">
        <v>278</v>
      </c>
      <c r="BM157" s="157" t="s">
        <v>323</v>
      </c>
    </row>
    <row r="158" spans="2:65" s="1" customFormat="1" ht="28.8">
      <c r="B158" s="28"/>
      <c r="D158" s="159" t="s">
        <v>280</v>
      </c>
      <c r="F158" s="160" t="s">
        <v>324</v>
      </c>
      <c r="I158" s="119"/>
      <c r="L158" s="28"/>
      <c r="M158" s="161"/>
      <c r="T158" s="52"/>
      <c r="AT158" s="13" t="s">
        <v>280</v>
      </c>
      <c r="AU158" s="13" t="s">
        <v>82</v>
      </c>
    </row>
    <row r="159" spans="2:65" s="1" customFormat="1" ht="24.15" customHeight="1">
      <c r="B159" s="28"/>
      <c r="C159" s="146" t="s">
        <v>308</v>
      </c>
      <c r="D159" s="146" t="s">
        <v>274</v>
      </c>
      <c r="E159" s="147" t="s">
        <v>326</v>
      </c>
      <c r="F159" s="148" t="s">
        <v>327</v>
      </c>
      <c r="G159" s="149" t="s">
        <v>322</v>
      </c>
      <c r="H159" s="150">
        <v>1.1000000000000001</v>
      </c>
      <c r="I159" s="151"/>
      <c r="J159" s="152">
        <f>ROUND(I159*H159,2)</f>
        <v>0</v>
      </c>
      <c r="K159" s="153"/>
      <c r="L159" s="28"/>
      <c r="M159" s="154" t="s">
        <v>1</v>
      </c>
      <c r="N159" s="115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278</v>
      </c>
      <c r="AT159" s="157" t="s">
        <v>274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278</v>
      </c>
      <c r="BM159" s="157" t="s">
        <v>328</v>
      </c>
    </row>
    <row r="160" spans="2:65" s="1" customFormat="1" ht="19.2">
      <c r="B160" s="28"/>
      <c r="D160" s="159" t="s">
        <v>280</v>
      </c>
      <c r="F160" s="160" t="s">
        <v>329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" customFormat="1" ht="16.5" customHeight="1">
      <c r="B161" s="28"/>
      <c r="C161" s="146" t="s">
        <v>314</v>
      </c>
      <c r="D161" s="146" t="s">
        <v>274</v>
      </c>
      <c r="E161" s="147" t="s">
        <v>331</v>
      </c>
      <c r="F161" s="148" t="s">
        <v>332</v>
      </c>
      <c r="G161" s="149" t="s">
        <v>322</v>
      </c>
      <c r="H161" s="150">
        <v>1.1000000000000001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278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278</v>
      </c>
      <c r="BM161" s="157" t="s">
        <v>333</v>
      </c>
    </row>
    <row r="162" spans="2:65" s="1" customFormat="1" ht="19.2">
      <c r="B162" s="28"/>
      <c r="D162" s="159" t="s">
        <v>280</v>
      </c>
      <c r="F162" s="160" t="s">
        <v>334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" customFormat="1" ht="24.15" customHeight="1">
      <c r="B163" s="28"/>
      <c r="C163" s="162" t="s">
        <v>292</v>
      </c>
      <c r="D163" s="162" t="s">
        <v>335</v>
      </c>
      <c r="E163" s="163" t="s">
        <v>336</v>
      </c>
      <c r="F163" s="164" t="s">
        <v>337</v>
      </c>
      <c r="G163" s="165" t="s">
        <v>338</v>
      </c>
      <c r="H163" s="166">
        <v>2</v>
      </c>
      <c r="I163" s="167"/>
      <c r="J163" s="168">
        <f>ROUND(I163*H163,2)</f>
        <v>0</v>
      </c>
      <c r="K163" s="169"/>
      <c r="L163" s="170"/>
      <c r="M163" s="171" t="s">
        <v>1</v>
      </c>
      <c r="N163" s="172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314</v>
      </c>
      <c r="AT163" s="157" t="s">
        <v>335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278</v>
      </c>
      <c r="BM163" s="157" t="s">
        <v>339</v>
      </c>
    </row>
    <row r="164" spans="2:65" s="1" customFormat="1" ht="28.8">
      <c r="B164" s="28"/>
      <c r="D164" s="159" t="s">
        <v>280</v>
      </c>
      <c r="F164" s="160" t="s">
        <v>340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1" customFormat="1" ht="25.95" customHeight="1">
      <c r="B165" s="134"/>
      <c r="D165" s="135" t="s">
        <v>72</v>
      </c>
      <c r="E165" s="136" t="s">
        <v>341</v>
      </c>
      <c r="F165" s="136" t="s">
        <v>342</v>
      </c>
      <c r="I165" s="137"/>
      <c r="J165" s="138">
        <f>BK165</f>
        <v>0</v>
      </c>
      <c r="L165" s="134"/>
      <c r="M165" s="139"/>
      <c r="P165" s="140">
        <f>P166+P175+P182+P205+P236+P249+P258</f>
        <v>0</v>
      </c>
      <c r="R165" s="140">
        <f>R166+R175+R182+R205+R236+R249+R258</f>
        <v>2.68208322</v>
      </c>
      <c r="T165" s="141">
        <f>T166+T175+T182+T205+T236+T249+T258</f>
        <v>0.45047999999999999</v>
      </c>
      <c r="AR165" s="135" t="s">
        <v>82</v>
      </c>
      <c r="AT165" s="142" t="s">
        <v>72</v>
      </c>
      <c r="AU165" s="142" t="s">
        <v>73</v>
      </c>
      <c r="AY165" s="135" t="s">
        <v>271</v>
      </c>
      <c r="BK165" s="143">
        <f>BK166+BK175+BK182+BK205+BK236+BK249+BK258</f>
        <v>0</v>
      </c>
    </row>
    <row r="166" spans="2:65" s="11" customFormat="1" ht="22.8" customHeight="1">
      <c r="B166" s="134"/>
      <c r="D166" s="135" t="s">
        <v>72</v>
      </c>
      <c r="E166" s="144" t="s">
        <v>343</v>
      </c>
      <c r="F166" s="144" t="s">
        <v>344</v>
      </c>
      <c r="I166" s="137"/>
      <c r="J166" s="145">
        <f>BK166</f>
        <v>0</v>
      </c>
      <c r="L166" s="134"/>
      <c r="M166" s="139"/>
      <c r="P166" s="140">
        <f>SUM(P167:P174)</f>
        <v>0</v>
      </c>
      <c r="R166" s="140">
        <f>SUM(R167:R174)</f>
        <v>0</v>
      </c>
      <c r="T166" s="141">
        <f>SUM(T167:T174)</f>
        <v>2.102E-2</v>
      </c>
      <c r="AR166" s="135" t="s">
        <v>82</v>
      </c>
      <c r="AT166" s="142" t="s">
        <v>72</v>
      </c>
      <c r="AU166" s="142" t="s">
        <v>80</v>
      </c>
      <c r="AY166" s="135" t="s">
        <v>271</v>
      </c>
      <c r="BK166" s="143">
        <f>SUM(BK167:BK174)</f>
        <v>0</v>
      </c>
    </row>
    <row r="167" spans="2:65" s="1" customFormat="1" ht="16.5" customHeight="1">
      <c r="B167" s="28"/>
      <c r="C167" s="146" t="s">
        <v>325</v>
      </c>
      <c r="D167" s="146" t="s">
        <v>274</v>
      </c>
      <c r="E167" s="147" t="s">
        <v>346</v>
      </c>
      <c r="F167" s="148" t="s">
        <v>347</v>
      </c>
      <c r="G167" s="149" t="s">
        <v>311</v>
      </c>
      <c r="H167" s="150">
        <v>1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1.9460000000000002E-2</v>
      </c>
      <c r="T167" s="156">
        <f>S167*H167</f>
        <v>1.9460000000000002E-2</v>
      </c>
      <c r="AR167" s="157" t="s">
        <v>348</v>
      </c>
      <c r="AT167" s="157" t="s">
        <v>274</v>
      </c>
      <c r="AU167" s="157" t="s">
        <v>82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348</v>
      </c>
      <c r="BM167" s="157" t="s">
        <v>1649</v>
      </c>
    </row>
    <row r="168" spans="2:65" s="1" customFormat="1" ht="10.199999999999999">
      <c r="B168" s="28"/>
      <c r="D168" s="159" t="s">
        <v>280</v>
      </c>
      <c r="F168" s="160" t="s">
        <v>350</v>
      </c>
      <c r="I168" s="119"/>
      <c r="L168" s="28"/>
      <c r="M168" s="161"/>
      <c r="T168" s="52"/>
      <c r="AT168" s="13" t="s">
        <v>280</v>
      </c>
      <c r="AU168" s="13" t="s">
        <v>82</v>
      </c>
    </row>
    <row r="169" spans="2:65" s="1" customFormat="1" ht="16.5" customHeight="1">
      <c r="B169" s="28"/>
      <c r="C169" s="146" t="s">
        <v>330</v>
      </c>
      <c r="D169" s="146" t="s">
        <v>274</v>
      </c>
      <c r="E169" s="147" t="s">
        <v>352</v>
      </c>
      <c r="F169" s="148" t="s">
        <v>353</v>
      </c>
      <c r="G169" s="149" t="s">
        <v>311</v>
      </c>
      <c r="H169" s="150">
        <v>1</v>
      </c>
      <c r="I169" s="151"/>
      <c r="J169" s="152">
        <f>ROUND(I169*H169,2)</f>
        <v>0</v>
      </c>
      <c r="K169" s="153"/>
      <c r="L169" s="28"/>
      <c r="M169" s="154" t="s">
        <v>1</v>
      </c>
      <c r="N169" s="115" t="s">
        <v>38</v>
      </c>
      <c r="P169" s="155">
        <f>O169*H169</f>
        <v>0</v>
      </c>
      <c r="Q169" s="155">
        <v>0</v>
      </c>
      <c r="R169" s="155">
        <f>Q169*H169</f>
        <v>0</v>
      </c>
      <c r="S169" s="155">
        <v>1.56E-3</v>
      </c>
      <c r="T169" s="156">
        <f>S169*H169</f>
        <v>1.56E-3</v>
      </c>
      <c r="AR169" s="157" t="s">
        <v>348</v>
      </c>
      <c r="AT169" s="157" t="s">
        <v>274</v>
      </c>
      <c r="AU169" s="157" t="s">
        <v>82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348</v>
      </c>
      <c r="BM169" s="157" t="s">
        <v>1650</v>
      </c>
    </row>
    <row r="170" spans="2:65" s="1" customFormat="1" ht="10.199999999999999">
      <c r="B170" s="28"/>
      <c r="D170" s="159" t="s">
        <v>280</v>
      </c>
      <c r="F170" s="160" t="s">
        <v>355</v>
      </c>
      <c r="I170" s="119"/>
      <c r="L170" s="28"/>
      <c r="M170" s="161"/>
      <c r="T170" s="52"/>
      <c r="AT170" s="13" t="s">
        <v>280</v>
      </c>
      <c r="AU170" s="13" t="s">
        <v>82</v>
      </c>
    </row>
    <row r="171" spans="2:65" s="1" customFormat="1" ht="24.15" customHeight="1">
      <c r="B171" s="28"/>
      <c r="C171" s="146" t="s">
        <v>8</v>
      </c>
      <c r="D171" s="146" t="s">
        <v>274</v>
      </c>
      <c r="E171" s="147" t="s">
        <v>357</v>
      </c>
      <c r="F171" s="148" t="s">
        <v>358</v>
      </c>
      <c r="G171" s="149" t="s">
        <v>311</v>
      </c>
      <c r="H171" s="150">
        <v>1</v>
      </c>
      <c r="I171" s="151"/>
      <c r="J171" s="152">
        <f>ROUND(I171*H171,2)</f>
        <v>0</v>
      </c>
      <c r="K171" s="153"/>
      <c r="L171" s="28"/>
      <c r="M171" s="154" t="s">
        <v>1</v>
      </c>
      <c r="N171" s="115" t="s">
        <v>38</v>
      </c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AR171" s="157" t="s">
        <v>306</v>
      </c>
      <c r="AT171" s="157" t="s">
        <v>274</v>
      </c>
      <c r="AU171" s="157" t="s">
        <v>82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306</v>
      </c>
      <c r="BM171" s="157" t="s">
        <v>1724</v>
      </c>
    </row>
    <row r="172" spans="2:65" s="1" customFormat="1" ht="19.2">
      <c r="B172" s="28"/>
      <c r="D172" s="159" t="s">
        <v>280</v>
      </c>
      <c r="F172" s="160" t="s">
        <v>358</v>
      </c>
      <c r="I172" s="119"/>
      <c r="L172" s="28"/>
      <c r="M172" s="161"/>
      <c r="T172" s="52"/>
      <c r="AT172" s="13" t="s">
        <v>280</v>
      </c>
      <c r="AU172" s="13" t="s">
        <v>82</v>
      </c>
    </row>
    <row r="173" spans="2:65" s="1" customFormat="1" ht="16.5" customHeight="1">
      <c r="B173" s="28"/>
      <c r="C173" s="146" t="s">
        <v>345</v>
      </c>
      <c r="D173" s="146" t="s">
        <v>274</v>
      </c>
      <c r="E173" s="147" t="s">
        <v>360</v>
      </c>
      <c r="F173" s="148" t="s">
        <v>361</v>
      </c>
      <c r="G173" s="149" t="s">
        <v>301</v>
      </c>
      <c r="H173" s="150">
        <v>1</v>
      </c>
      <c r="I173" s="151"/>
      <c r="J173" s="152">
        <f>ROUND(I173*H173,2)</f>
        <v>0</v>
      </c>
      <c r="K173" s="153"/>
      <c r="L173" s="28"/>
      <c r="M173" s="154" t="s">
        <v>1</v>
      </c>
      <c r="N173" s="115" t="s">
        <v>38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AR173" s="157" t="s">
        <v>306</v>
      </c>
      <c r="AT173" s="157" t="s">
        <v>274</v>
      </c>
      <c r="AU173" s="157" t="s">
        <v>82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306</v>
      </c>
      <c r="BM173" s="157" t="s">
        <v>362</v>
      </c>
    </row>
    <row r="174" spans="2:65" s="1" customFormat="1" ht="10.199999999999999">
      <c r="B174" s="28"/>
      <c r="D174" s="159" t="s">
        <v>280</v>
      </c>
      <c r="F174" s="160" t="s">
        <v>361</v>
      </c>
      <c r="I174" s="119"/>
      <c r="L174" s="28"/>
      <c r="M174" s="161"/>
      <c r="T174" s="52"/>
      <c r="AT174" s="13" t="s">
        <v>280</v>
      </c>
      <c r="AU174" s="13" t="s">
        <v>82</v>
      </c>
    </row>
    <row r="175" spans="2:65" s="11" customFormat="1" ht="22.8" customHeight="1">
      <c r="B175" s="134"/>
      <c r="D175" s="135" t="s">
        <v>72</v>
      </c>
      <c r="E175" s="144" t="s">
        <v>1499</v>
      </c>
      <c r="F175" s="144" t="s">
        <v>1500</v>
      </c>
      <c r="I175" s="137"/>
      <c r="J175" s="145">
        <f>BK175</f>
        <v>0</v>
      </c>
      <c r="L175" s="134"/>
      <c r="M175" s="139"/>
      <c r="P175" s="140">
        <f>SUM(P176:P181)</f>
        <v>0</v>
      </c>
      <c r="R175" s="140">
        <f>SUM(R176:R181)</f>
        <v>0</v>
      </c>
      <c r="T175" s="141">
        <f>SUM(T176:T181)</f>
        <v>0</v>
      </c>
      <c r="AR175" s="135" t="s">
        <v>82</v>
      </c>
      <c r="AT175" s="142" t="s">
        <v>72</v>
      </c>
      <c r="AU175" s="142" t="s">
        <v>80</v>
      </c>
      <c r="AY175" s="135" t="s">
        <v>271</v>
      </c>
      <c r="BK175" s="143">
        <f>SUM(BK176:BK181)</f>
        <v>0</v>
      </c>
    </row>
    <row r="176" spans="2:65" s="1" customFormat="1" ht="16.5" customHeight="1">
      <c r="B176" s="28"/>
      <c r="C176" s="146" t="s">
        <v>351</v>
      </c>
      <c r="D176" s="146" t="s">
        <v>274</v>
      </c>
      <c r="E176" s="147" t="s">
        <v>1501</v>
      </c>
      <c r="F176" s="148" t="s">
        <v>1502</v>
      </c>
      <c r="G176" s="149" t="s">
        <v>277</v>
      </c>
      <c r="H176" s="150">
        <v>2</v>
      </c>
      <c r="I176" s="151"/>
      <c r="J176" s="152">
        <f>ROUND(I176*H176,2)</f>
        <v>0</v>
      </c>
      <c r="K176" s="153"/>
      <c r="L176" s="28"/>
      <c r="M176" s="154" t="s">
        <v>1</v>
      </c>
      <c r="N176" s="115" t="s">
        <v>38</v>
      </c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AR176" s="157" t="s">
        <v>348</v>
      </c>
      <c r="AT176" s="157" t="s">
        <v>274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348</v>
      </c>
      <c r="BM176" s="157" t="s">
        <v>1503</v>
      </c>
    </row>
    <row r="177" spans="2:65" s="1" customFormat="1" ht="10.199999999999999">
      <c r="B177" s="28"/>
      <c r="D177" s="159" t="s">
        <v>280</v>
      </c>
      <c r="F177" s="160" t="s">
        <v>1502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" customFormat="1" ht="16.5" customHeight="1">
      <c r="B178" s="28"/>
      <c r="C178" s="146" t="s">
        <v>356</v>
      </c>
      <c r="D178" s="146" t="s">
        <v>274</v>
      </c>
      <c r="E178" s="147" t="s">
        <v>1504</v>
      </c>
      <c r="F178" s="148" t="s">
        <v>1505</v>
      </c>
      <c r="G178" s="149" t="s">
        <v>692</v>
      </c>
      <c r="H178" s="150">
        <v>1</v>
      </c>
      <c r="I178" s="151"/>
      <c r="J178" s="152">
        <f>ROUND(I178*H178,2)</f>
        <v>0</v>
      </c>
      <c r="K178" s="153"/>
      <c r="L178" s="28"/>
      <c r="M178" s="154" t="s">
        <v>1</v>
      </c>
      <c r="N178" s="115" t="s">
        <v>38</v>
      </c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AR178" s="157" t="s">
        <v>306</v>
      </c>
      <c r="AT178" s="157" t="s">
        <v>274</v>
      </c>
      <c r="AU178" s="157" t="s">
        <v>82</v>
      </c>
      <c r="AY178" s="13" t="s">
        <v>271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3" t="s">
        <v>80</v>
      </c>
      <c r="BK178" s="158">
        <f>ROUND(I178*H178,2)</f>
        <v>0</v>
      </c>
      <c r="BL178" s="13" t="s">
        <v>306</v>
      </c>
      <c r="BM178" s="157" t="s">
        <v>1506</v>
      </c>
    </row>
    <row r="179" spans="2:65" s="1" customFormat="1" ht="19.2">
      <c r="B179" s="28"/>
      <c r="D179" s="159" t="s">
        <v>280</v>
      </c>
      <c r="F179" s="160" t="s">
        <v>1507</v>
      </c>
      <c r="I179" s="119"/>
      <c r="L179" s="28"/>
      <c r="M179" s="161"/>
      <c r="T179" s="52"/>
      <c r="AT179" s="13" t="s">
        <v>280</v>
      </c>
      <c r="AU179" s="13" t="s">
        <v>82</v>
      </c>
    </row>
    <row r="180" spans="2:65" s="1" customFormat="1" ht="16.5" customHeight="1">
      <c r="B180" s="28"/>
      <c r="C180" s="146" t="s">
        <v>348</v>
      </c>
      <c r="D180" s="146" t="s">
        <v>274</v>
      </c>
      <c r="E180" s="147" t="s">
        <v>1508</v>
      </c>
      <c r="F180" s="148" t="s">
        <v>1509</v>
      </c>
      <c r="G180" s="149" t="s">
        <v>692</v>
      </c>
      <c r="H180" s="150">
        <v>1</v>
      </c>
      <c r="I180" s="151"/>
      <c r="J180" s="152">
        <f>ROUND(I180*H180,2)</f>
        <v>0</v>
      </c>
      <c r="K180" s="153"/>
      <c r="L180" s="28"/>
      <c r="M180" s="154" t="s">
        <v>1</v>
      </c>
      <c r="N180" s="115" t="s">
        <v>38</v>
      </c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AR180" s="157" t="s">
        <v>306</v>
      </c>
      <c r="AT180" s="157" t="s">
        <v>274</v>
      </c>
      <c r="AU180" s="157" t="s">
        <v>82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306</v>
      </c>
      <c r="BM180" s="157" t="s">
        <v>1510</v>
      </c>
    </row>
    <row r="181" spans="2:65" s="1" customFormat="1" ht="10.199999999999999">
      <c r="B181" s="28"/>
      <c r="D181" s="159" t="s">
        <v>280</v>
      </c>
      <c r="F181" s="160" t="s">
        <v>1509</v>
      </c>
      <c r="I181" s="119"/>
      <c r="L181" s="28"/>
      <c r="M181" s="161"/>
      <c r="T181" s="52"/>
      <c r="AT181" s="13" t="s">
        <v>280</v>
      </c>
      <c r="AU181" s="13" t="s">
        <v>82</v>
      </c>
    </row>
    <row r="182" spans="2:65" s="11" customFormat="1" ht="22.8" customHeight="1">
      <c r="B182" s="134"/>
      <c r="D182" s="135" t="s">
        <v>72</v>
      </c>
      <c r="E182" s="144" t="s">
        <v>363</v>
      </c>
      <c r="F182" s="144" t="s">
        <v>364</v>
      </c>
      <c r="I182" s="137"/>
      <c r="J182" s="145">
        <f>BK182</f>
        <v>0</v>
      </c>
      <c r="L182" s="134"/>
      <c r="M182" s="139"/>
      <c r="P182" s="140">
        <f>SUM(P183:P204)</f>
        <v>0</v>
      </c>
      <c r="R182" s="140">
        <f>SUM(R183:R204)</f>
        <v>0.54416178000000004</v>
      </c>
      <c r="T182" s="141">
        <f>SUM(T183:T204)</f>
        <v>0</v>
      </c>
      <c r="AR182" s="135" t="s">
        <v>82</v>
      </c>
      <c r="AT182" s="142" t="s">
        <v>72</v>
      </c>
      <c r="AU182" s="142" t="s">
        <v>80</v>
      </c>
      <c r="AY182" s="135" t="s">
        <v>271</v>
      </c>
      <c r="BK182" s="143">
        <f>SUM(BK183:BK204)</f>
        <v>0</v>
      </c>
    </row>
    <row r="183" spans="2:65" s="1" customFormat="1" ht="33" customHeight="1">
      <c r="B183" s="28"/>
      <c r="C183" s="146" t="s">
        <v>365</v>
      </c>
      <c r="D183" s="146" t="s">
        <v>274</v>
      </c>
      <c r="E183" s="147" t="s">
        <v>386</v>
      </c>
      <c r="F183" s="148" t="s">
        <v>387</v>
      </c>
      <c r="G183" s="149" t="s">
        <v>277</v>
      </c>
      <c r="H183" s="150">
        <v>57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1.17E-3</v>
      </c>
      <c r="R183" s="155">
        <f>Q183*H183</f>
        <v>6.6689999999999999E-2</v>
      </c>
      <c r="S183" s="155">
        <v>0</v>
      </c>
      <c r="T183" s="156">
        <f>S183*H183</f>
        <v>0</v>
      </c>
      <c r="AR183" s="157" t="s">
        <v>348</v>
      </c>
      <c r="AT183" s="157" t="s">
        <v>274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1725</v>
      </c>
    </row>
    <row r="184" spans="2:65" s="1" customFormat="1" ht="28.8">
      <c r="B184" s="28"/>
      <c r="D184" s="159" t="s">
        <v>280</v>
      </c>
      <c r="F184" s="160" t="s">
        <v>389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" customFormat="1" ht="16.5" customHeight="1">
      <c r="B185" s="28"/>
      <c r="C185" s="162" t="s">
        <v>370</v>
      </c>
      <c r="D185" s="162" t="s">
        <v>335</v>
      </c>
      <c r="E185" s="163" t="s">
        <v>391</v>
      </c>
      <c r="F185" s="164" t="s">
        <v>392</v>
      </c>
      <c r="G185" s="165" t="s">
        <v>393</v>
      </c>
      <c r="H185" s="166">
        <v>0.48399999999999999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38</v>
      </c>
      <c r="P185" s="155">
        <f>O185*H185</f>
        <v>0</v>
      </c>
      <c r="Q185" s="155">
        <v>2.0000000000000002E-5</v>
      </c>
      <c r="R185" s="155">
        <f>Q185*H185</f>
        <v>9.6800000000000005E-6</v>
      </c>
      <c r="S185" s="155">
        <v>0</v>
      </c>
      <c r="T185" s="156">
        <f>S185*H185</f>
        <v>0</v>
      </c>
      <c r="AR185" s="157" t="s">
        <v>306</v>
      </c>
      <c r="AT185" s="157" t="s">
        <v>335</v>
      </c>
      <c r="AU185" s="157" t="s">
        <v>82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306</v>
      </c>
      <c r="BM185" s="157" t="s">
        <v>1726</v>
      </c>
    </row>
    <row r="186" spans="2:65" s="1" customFormat="1" ht="10.199999999999999">
      <c r="B186" s="28"/>
      <c r="D186" s="159" t="s">
        <v>280</v>
      </c>
      <c r="F186" s="160" t="s">
        <v>392</v>
      </c>
      <c r="I186" s="119"/>
      <c r="L186" s="28"/>
      <c r="M186" s="161"/>
      <c r="T186" s="52"/>
      <c r="AT186" s="13" t="s">
        <v>280</v>
      </c>
      <c r="AU186" s="13" t="s">
        <v>82</v>
      </c>
    </row>
    <row r="187" spans="2:65" s="1" customFormat="1" ht="16.5" customHeight="1">
      <c r="B187" s="28"/>
      <c r="C187" s="162" t="s">
        <v>376</v>
      </c>
      <c r="D187" s="162" t="s">
        <v>335</v>
      </c>
      <c r="E187" s="163" t="s">
        <v>396</v>
      </c>
      <c r="F187" s="164" t="s">
        <v>397</v>
      </c>
      <c r="G187" s="165" t="s">
        <v>393</v>
      </c>
      <c r="H187" s="166">
        <v>1.1659999999999999</v>
      </c>
      <c r="I187" s="167"/>
      <c r="J187" s="168">
        <f>ROUND(I187*H187,2)</f>
        <v>0</v>
      </c>
      <c r="K187" s="169"/>
      <c r="L187" s="170"/>
      <c r="M187" s="171" t="s">
        <v>1</v>
      </c>
      <c r="N187" s="172" t="s">
        <v>38</v>
      </c>
      <c r="P187" s="155">
        <f>O187*H187</f>
        <v>0</v>
      </c>
      <c r="Q187" s="155">
        <v>2.0000000000000001E-4</v>
      </c>
      <c r="R187" s="155">
        <f>Q187*H187</f>
        <v>2.332E-4</v>
      </c>
      <c r="S187" s="155">
        <v>0</v>
      </c>
      <c r="T187" s="156">
        <f>S187*H187</f>
        <v>0</v>
      </c>
      <c r="AR187" s="157" t="s">
        <v>373</v>
      </c>
      <c r="AT187" s="157" t="s">
        <v>335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1727</v>
      </c>
    </row>
    <row r="188" spans="2:65" s="1" customFormat="1" ht="10.199999999999999">
      <c r="B188" s="28"/>
      <c r="D188" s="159" t="s">
        <v>280</v>
      </c>
      <c r="F188" s="160" t="s">
        <v>397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" customFormat="1" ht="16.5" customHeight="1">
      <c r="B189" s="28"/>
      <c r="C189" s="162" t="s">
        <v>381</v>
      </c>
      <c r="D189" s="162" t="s">
        <v>335</v>
      </c>
      <c r="E189" s="163" t="s">
        <v>400</v>
      </c>
      <c r="F189" s="164" t="s">
        <v>401</v>
      </c>
      <c r="G189" s="165" t="s">
        <v>277</v>
      </c>
      <c r="H189" s="166">
        <v>34.54</v>
      </c>
      <c r="I189" s="167"/>
      <c r="J189" s="168">
        <f>ROUND(I189*H189,2)</f>
        <v>0</v>
      </c>
      <c r="K189" s="169"/>
      <c r="L189" s="170"/>
      <c r="M189" s="171" t="s">
        <v>1</v>
      </c>
      <c r="N189" s="172" t="s">
        <v>38</v>
      </c>
      <c r="P189" s="155">
        <f>O189*H189</f>
        <v>0</v>
      </c>
      <c r="Q189" s="155">
        <v>6.0000000000000001E-3</v>
      </c>
      <c r="R189" s="155">
        <f>Q189*H189</f>
        <v>0.20724000000000001</v>
      </c>
      <c r="S189" s="155">
        <v>0</v>
      </c>
      <c r="T189" s="156">
        <f>S189*H189</f>
        <v>0</v>
      </c>
      <c r="AR189" s="157" t="s">
        <v>373</v>
      </c>
      <c r="AT189" s="157" t="s">
        <v>335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1728</v>
      </c>
    </row>
    <row r="190" spans="2:65" s="1" customFormat="1" ht="76.8">
      <c r="B190" s="28"/>
      <c r="D190" s="159" t="s">
        <v>280</v>
      </c>
      <c r="F190" s="160" t="s">
        <v>403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" customFormat="1" ht="16.5" customHeight="1">
      <c r="B191" s="28"/>
      <c r="C191" s="162" t="s">
        <v>7</v>
      </c>
      <c r="D191" s="162" t="s">
        <v>335</v>
      </c>
      <c r="E191" s="163" t="s">
        <v>405</v>
      </c>
      <c r="F191" s="164" t="s">
        <v>406</v>
      </c>
      <c r="G191" s="165" t="s">
        <v>277</v>
      </c>
      <c r="H191" s="166">
        <v>26.28</v>
      </c>
      <c r="I191" s="167"/>
      <c r="J191" s="168">
        <f>ROUND(I191*H191,2)</f>
        <v>0</v>
      </c>
      <c r="K191" s="169"/>
      <c r="L191" s="170"/>
      <c r="M191" s="171" t="s">
        <v>1</v>
      </c>
      <c r="N191" s="172" t="s">
        <v>38</v>
      </c>
      <c r="P191" s="155">
        <f>O191*H191</f>
        <v>0</v>
      </c>
      <c r="Q191" s="155">
        <v>6.0000000000000001E-3</v>
      </c>
      <c r="R191" s="155">
        <f>Q191*H191</f>
        <v>0.15768000000000001</v>
      </c>
      <c r="S191" s="155">
        <v>0</v>
      </c>
      <c r="T191" s="156">
        <f>S191*H191</f>
        <v>0</v>
      </c>
      <c r="AR191" s="157" t="s">
        <v>373</v>
      </c>
      <c r="AT191" s="157" t="s">
        <v>335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1729</v>
      </c>
    </row>
    <row r="192" spans="2:65" s="1" customFormat="1" ht="57.6">
      <c r="B192" s="28"/>
      <c r="D192" s="159" t="s">
        <v>280</v>
      </c>
      <c r="F192" s="160" t="s">
        <v>408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" customFormat="1" ht="16.5" customHeight="1">
      <c r="B193" s="28"/>
      <c r="C193" s="162" t="s">
        <v>390</v>
      </c>
      <c r="D193" s="162" t="s">
        <v>335</v>
      </c>
      <c r="E193" s="163" t="s">
        <v>410</v>
      </c>
      <c r="F193" s="164" t="s">
        <v>411</v>
      </c>
      <c r="G193" s="165" t="s">
        <v>412</v>
      </c>
      <c r="H193" s="166">
        <v>73.48</v>
      </c>
      <c r="I193" s="167"/>
      <c r="J193" s="168">
        <f>ROUND(I193*H193,2)</f>
        <v>0</v>
      </c>
      <c r="K193" s="169"/>
      <c r="L193" s="170"/>
      <c r="M193" s="171" t="s">
        <v>1</v>
      </c>
      <c r="N193" s="172" t="s">
        <v>38</v>
      </c>
      <c r="P193" s="155">
        <f>O193*H193</f>
        <v>0</v>
      </c>
      <c r="Q193" s="155">
        <v>3.8000000000000002E-4</v>
      </c>
      <c r="R193" s="155">
        <f>Q193*H193</f>
        <v>2.7922400000000003E-2</v>
      </c>
      <c r="S193" s="155">
        <v>0</v>
      </c>
      <c r="T193" s="156">
        <f>S193*H193</f>
        <v>0</v>
      </c>
      <c r="AR193" s="157" t="s">
        <v>373</v>
      </c>
      <c r="AT193" s="157" t="s">
        <v>335</v>
      </c>
      <c r="AU193" s="157" t="s">
        <v>82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1730</v>
      </c>
    </row>
    <row r="194" spans="2:65" s="1" customFormat="1" ht="10.199999999999999">
      <c r="B194" s="28"/>
      <c r="D194" s="159" t="s">
        <v>280</v>
      </c>
      <c r="F194" s="160" t="s">
        <v>414</v>
      </c>
      <c r="I194" s="119"/>
      <c r="L194" s="28"/>
      <c r="M194" s="161"/>
      <c r="T194" s="52"/>
      <c r="AT194" s="13" t="s">
        <v>280</v>
      </c>
      <c r="AU194" s="13" t="s">
        <v>82</v>
      </c>
    </row>
    <row r="195" spans="2:65" s="1" customFormat="1" ht="16.5" customHeight="1">
      <c r="B195" s="28"/>
      <c r="C195" s="162" t="s">
        <v>395</v>
      </c>
      <c r="D195" s="162" t="s">
        <v>335</v>
      </c>
      <c r="E195" s="163" t="s">
        <v>416</v>
      </c>
      <c r="F195" s="164" t="s">
        <v>417</v>
      </c>
      <c r="G195" s="165" t="s">
        <v>412</v>
      </c>
      <c r="H195" s="166">
        <v>105.6</v>
      </c>
      <c r="I195" s="167"/>
      <c r="J195" s="168">
        <f>ROUND(I195*H195,2)</f>
        <v>0</v>
      </c>
      <c r="K195" s="169"/>
      <c r="L195" s="170"/>
      <c r="M195" s="171" t="s">
        <v>1</v>
      </c>
      <c r="N195" s="172" t="s">
        <v>38</v>
      </c>
      <c r="P195" s="155">
        <f>O195*H195</f>
        <v>0</v>
      </c>
      <c r="Q195" s="155">
        <v>3.5E-4</v>
      </c>
      <c r="R195" s="155">
        <f>Q195*H195</f>
        <v>3.696E-2</v>
      </c>
      <c r="S195" s="155">
        <v>0</v>
      </c>
      <c r="T195" s="156">
        <f>S195*H195</f>
        <v>0</v>
      </c>
      <c r="AR195" s="157" t="s">
        <v>373</v>
      </c>
      <c r="AT195" s="157" t="s">
        <v>335</v>
      </c>
      <c r="AU195" s="157" t="s">
        <v>82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348</v>
      </c>
      <c r="BM195" s="157" t="s">
        <v>1731</v>
      </c>
    </row>
    <row r="196" spans="2:65" s="1" customFormat="1" ht="10.199999999999999">
      <c r="B196" s="28"/>
      <c r="D196" s="159" t="s">
        <v>280</v>
      </c>
      <c r="F196" s="160" t="s">
        <v>417</v>
      </c>
      <c r="I196" s="119"/>
      <c r="L196" s="28"/>
      <c r="M196" s="161"/>
      <c r="T196" s="52"/>
      <c r="AT196" s="13" t="s">
        <v>280</v>
      </c>
      <c r="AU196" s="13" t="s">
        <v>82</v>
      </c>
    </row>
    <row r="197" spans="2:65" s="1" customFormat="1" ht="16.5" customHeight="1">
      <c r="B197" s="28"/>
      <c r="C197" s="162" t="s">
        <v>399</v>
      </c>
      <c r="D197" s="162" t="s">
        <v>335</v>
      </c>
      <c r="E197" s="163" t="s">
        <v>420</v>
      </c>
      <c r="F197" s="164" t="s">
        <v>421</v>
      </c>
      <c r="G197" s="165" t="s">
        <v>412</v>
      </c>
      <c r="H197" s="166">
        <v>74.25</v>
      </c>
      <c r="I197" s="167"/>
      <c r="J197" s="168">
        <f>ROUND(I197*H197,2)</f>
        <v>0</v>
      </c>
      <c r="K197" s="169"/>
      <c r="L197" s="170"/>
      <c r="M197" s="171" t="s">
        <v>1</v>
      </c>
      <c r="N197" s="172" t="s">
        <v>38</v>
      </c>
      <c r="P197" s="155">
        <f>O197*H197</f>
        <v>0</v>
      </c>
      <c r="Q197" s="155">
        <v>3.5E-4</v>
      </c>
      <c r="R197" s="155">
        <f>Q197*H197</f>
        <v>2.59875E-2</v>
      </c>
      <c r="S197" s="155">
        <v>0</v>
      </c>
      <c r="T197" s="156">
        <f>S197*H197</f>
        <v>0</v>
      </c>
      <c r="AR197" s="157" t="s">
        <v>373</v>
      </c>
      <c r="AT197" s="157" t="s">
        <v>335</v>
      </c>
      <c r="AU197" s="157" t="s">
        <v>82</v>
      </c>
      <c r="AY197" s="13" t="s">
        <v>271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3" t="s">
        <v>80</v>
      </c>
      <c r="BK197" s="158">
        <f>ROUND(I197*H197,2)</f>
        <v>0</v>
      </c>
      <c r="BL197" s="13" t="s">
        <v>348</v>
      </c>
      <c r="BM197" s="157" t="s">
        <v>1732</v>
      </c>
    </row>
    <row r="198" spans="2:65" s="1" customFormat="1" ht="10.199999999999999">
      <c r="B198" s="28"/>
      <c r="D198" s="159" t="s">
        <v>280</v>
      </c>
      <c r="F198" s="160" t="s">
        <v>421</v>
      </c>
      <c r="I198" s="119"/>
      <c r="L198" s="28"/>
      <c r="M198" s="161"/>
      <c r="T198" s="52"/>
      <c r="AT198" s="13" t="s">
        <v>280</v>
      </c>
      <c r="AU198" s="13" t="s">
        <v>82</v>
      </c>
    </row>
    <row r="199" spans="2:65" s="1" customFormat="1" ht="16.5" customHeight="1">
      <c r="B199" s="28"/>
      <c r="C199" s="162" t="s">
        <v>404</v>
      </c>
      <c r="D199" s="162" t="s">
        <v>335</v>
      </c>
      <c r="E199" s="163" t="s">
        <v>424</v>
      </c>
      <c r="F199" s="164" t="s">
        <v>425</v>
      </c>
      <c r="G199" s="165" t="s">
        <v>412</v>
      </c>
      <c r="H199" s="166">
        <v>37.07</v>
      </c>
      <c r="I199" s="167"/>
      <c r="J199" s="168">
        <f>ROUND(I199*H199,2)</f>
        <v>0</v>
      </c>
      <c r="K199" s="169"/>
      <c r="L199" s="170"/>
      <c r="M199" s="171" t="s">
        <v>1</v>
      </c>
      <c r="N199" s="172" t="s">
        <v>38</v>
      </c>
      <c r="P199" s="155">
        <f>O199*H199</f>
        <v>0</v>
      </c>
      <c r="Q199" s="155">
        <v>5.0000000000000001E-4</v>
      </c>
      <c r="R199" s="155">
        <f>Q199*H199</f>
        <v>1.8534999999999999E-2</v>
      </c>
      <c r="S199" s="155">
        <v>0</v>
      </c>
      <c r="T199" s="156">
        <f>S199*H199</f>
        <v>0</v>
      </c>
      <c r="AR199" s="157" t="s">
        <v>373</v>
      </c>
      <c r="AT199" s="157" t="s">
        <v>335</v>
      </c>
      <c r="AU199" s="157" t="s">
        <v>82</v>
      </c>
      <c r="AY199" s="13" t="s">
        <v>271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3" t="s">
        <v>80</v>
      </c>
      <c r="BK199" s="158">
        <f>ROUND(I199*H199,2)</f>
        <v>0</v>
      </c>
      <c r="BL199" s="13" t="s">
        <v>348</v>
      </c>
      <c r="BM199" s="157" t="s">
        <v>1733</v>
      </c>
    </row>
    <row r="200" spans="2:65" s="1" customFormat="1" ht="10.199999999999999">
      <c r="B200" s="28"/>
      <c r="D200" s="159" t="s">
        <v>280</v>
      </c>
      <c r="F200" s="160" t="s">
        <v>427</v>
      </c>
      <c r="I200" s="119"/>
      <c r="L200" s="28"/>
      <c r="M200" s="161"/>
      <c r="T200" s="52"/>
      <c r="AT200" s="13" t="s">
        <v>280</v>
      </c>
      <c r="AU200" s="13" t="s">
        <v>82</v>
      </c>
    </row>
    <row r="201" spans="2:65" s="1" customFormat="1" ht="16.5" customHeight="1">
      <c r="B201" s="28"/>
      <c r="C201" s="162" t="s">
        <v>409</v>
      </c>
      <c r="D201" s="162" t="s">
        <v>335</v>
      </c>
      <c r="E201" s="163" t="s">
        <v>429</v>
      </c>
      <c r="F201" s="164" t="s">
        <v>430</v>
      </c>
      <c r="G201" s="165" t="s">
        <v>338</v>
      </c>
      <c r="H201" s="166">
        <v>48.4</v>
      </c>
      <c r="I201" s="167"/>
      <c r="J201" s="168">
        <f>ROUND(I201*H201,2)</f>
        <v>0</v>
      </c>
      <c r="K201" s="169"/>
      <c r="L201" s="170"/>
      <c r="M201" s="171" t="s">
        <v>1</v>
      </c>
      <c r="N201" s="172" t="s">
        <v>38</v>
      </c>
      <c r="P201" s="155">
        <f>O201*H201</f>
        <v>0</v>
      </c>
      <c r="Q201" s="155">
        <v>4.0000000000000003E-5</v>
      </c>
      <c r="R201" s="155">
        <f>Q201*H201</f>
        <v>1.936E-3</v>
      </c>
      <c r="S201" s="155">
        <v>0</v>
      </c>
      <c r="T201" s="156">
        <f>S201*H201</f>
        <v>0</v>
      </c>
      <c r="AR201" s="157" t="s">
        <v>373</v>
      </c>
      <c r="AT201" s="157" t="s">
        <v>335</v>
      </c>
      <c r="AU201" s="157" t="s">
        <v>82</v>
      </c>
      <c r="AY201" s="13" t="s">
        <v>271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3" t="s">
        <v>80</v>
      </c>
      <c r="BK201" s="158">
        <f>ROUND(I201*H201,2)</f>
        <v>0</v>
      </c>
      <c r="BL201" s="13" t="s">
        <v>348</v>
      </c>
      <c r="BM201" s="157" t="s">
        <v>1734</v>
      </c>
    </row>
    <row r="202" spans="2:65" s="1" customFormat="1" ht="10.199999999999999">
      <c r="B202" s="28"/>
      <c r="D202" s="159" t="s">
        <v>280</v>
      </c>
      <c r="F202" s="160" t="s">
        <v>430</v>
      </c>
      <c r="I202" s="119"/>
      <c r="L202" s="28"/>
      <c r="M202" s="161"/>
      <c r="T202" s="52"/>
      <c r="AT202" s="13" t="s">
        <v>280</v>
      </c>
      <c r="AU202" s="13" t="s">
        <v>82</v>
      </c>
    </row>
    <row r="203" spans="2:65" s="1" customFormat="1" ht="16.5" customHeight="1">
      <c r="B203" s="28"/>
      <c r="C203" s="162" t="s">
        <v>415</v>
      </c>
      <c r="D203" s="162" t="s">
        <v>335</v>
      </c>
      <c r="E203" s="163" t="s">
        <v>433</v>
      </c>
      <c r="F203" s="164" t="s">
        <v>434</v>
      </c>
      <c r="G203" s="165" t="s">
        <v>338</v>
      </c>
      <c r="H203" s="166">
        <v>48.4</v>
      </c>
      <c r="I203" s="167"/>
      <c r="J203" s="168">
        <f>ROUND(I203*H203,2)</f>
        <v>0</v>
      </c>
      <c r="K203" s="169"/>
      <c r="L203" s="170"/>
      <c r="M203" s="171" t="s">
        <v>1</v>
      </c>
      <c r="N203" s="172" t="s">
        <v>38</v>
      </c>
      <c r="P203" s="155">
        <f>O203*H203</f>
        <v>0</v>
      </c>
      <c r="Q203" s="155">
        <v>2.0000000000000002E-5</v>
      </c>
      <c r="R203" s="155">
        <f>Q203*H203</f>
        <v>9.68E-4</v>
      </c>
      <c r="S203" s="155">
        <v>0</v>
      </c>
      <c r="T203" s="156">
        <f>S203*H203</f>
        <v>0</v>
      </c>
      <c r="AR203" s="157" t="s">
        <v>373</v>
      </c>
      <c r="AT203" s="157" t="s">
        <v>335</v>
      </c>
      <c r="AU203" s="157" t="s">
        <v>82</v>
      </c>
      <c r="AY203" s="13" t="s">
        <v>271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3" t="s">
        <v>80</v>
      </c>
      <c r="BK203" s="158">
        <f>ROUND(I203*H203,2)</f>
        <v>0</v>
      </c>
      <c r="BL203" s="13" t="s">
        <v>348</v>
      </c>
      <c r="BM203" s="157" t="s">
        <v>1735</v>
      </c>
    </row>
    <row r="204" spans="2:65" s="1" customFormat="1" ht="10.199999999999999">
      <c r="B204" s="28"/>
      <c r="D204" s="159" t="s">
        <v>280</v>
      </c>
      <c r="F204" s="160" t="s">
        <v>434</v>
      </c>
      <c r="I204" s="119"/>
      <c r="L204" s="28"/>
      <c r="M204" s="161"/>
      <c r="T204" s="52"/>
      <c r="AT204" s="13" t="s">
        <v>280</v>
      </c>
      <c r="AU204" s="13" t="s">
        <v>82</v>
      </c>
    </row>
    <row r="205" spans="2:65" s="11" customFormat="1" ht="22.8" customHeight="1">
      <c r="B205" s="134"/>
      <c r="D205" s="135" t="s">
        <v>72</v>
      </c>
      <c r="E205" s="144" t="s">
        <v>436</v>
      </c>
      <c r="F205" s="144" t="s">
        <v>437</v>
      </c>
      <c r="I205" s="137"/>
      <c r="J205" s="145">
        <f>BK205</f>
        <v>0</v>
      </c>
      <c r="L205" s="134"/>
      <c r="M205" s="139"/>
      <c r="P205" s="140">
        <f>SUM(P206:P235)</f>
        <v>0</v>
      </c>
      <c r="R205" s="140">
        <f>SUM(R206:R235)</f>
        <v>1.9268214399999999</v>
      </c>
      <c r="T205" s="141">
        <f>SUM(T206:T235)</f>
        <v>0.15210000000000001</v>
      </c>
      <c r="AR205" s="135" t="s">
        <v>82</v>
      </c>
      <c r="AT205" s="142" t="s">
        <v>72</v>
      </c>
      <c r="AU205" s="142" t="s">
        <v>80</v>
      </c>
      <c r="AY205" s="135" t="s">
        <v>271</v>
      </c>
      <c r="BK205" s="143">
        <f>SUM(BK206:BK235)</f>
        <v>0</v>
      </c>
    </row>
    <row r="206" spans="2:65" s="1" customFormat="1" ht="21.75" customHeight="1">
      <c r="B206" s="28"/>
      <c r="C206" s="146" t="s">
        <v>419</v>
      </c>
      <c r="D206" s="146" t="s">
        <v>274</v>
      </c>
      <c r="E206" s="147" t="s">
        <v>438</v>
      </c>
      <c r="F206" s="148" t="s">
        <v>439</v>
      </c>
      <c r="G206" s="149" t="s">
        <v>277</v>
      </c>
      <c r="H206" s="150">
        <v>57</v>
      </c>
      <c r="I206" s="151"/>
      <c r="J206" s="152">
        <f>ROUND(I206*H206,2)</f>
        <v>0</v>
      </c>
      <c r="K206" s="153"/>
      <c r="L206" s="28"/>
      <c r="M206" s="154" t="s">
        <v>1</v>
      </c>
      <c r="N206" s="115" t="s">
        <v>38</v>
      </c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AR206" s="157" t="s">
        <v>348</v>
      </c>
      <c r="AT206" s="157" t="s">
        <v>274</v>
      </c>
      <c r="AU206" s="157" t="s">
        <v>82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1736</v>
      </c>
    </row>
    <row r="207" spans="2:65" s="1" customFormat="1" ht="19.2">
      <c r="B207" s="28"/>
      <c r="D207" s="159" t="s">
        <v>280</v>
      </c>
      <c r="F207" s="160" t="s">
        <v>441</v>
      </c>
      <c r="I207" s="119"/>
      <c r="L207" s="28"/>
      <c r="M207" s="161"/>
      <c r="T207" s="52"/>
      <c r="AT207" s="13" t="s">
        <v>280</v>
      </c>
      <c r="AU207" s="13" t="s">
        <v>82</v>
      </c>
    </row>
    <row r="208" spans="2:65" s="1" customFormat="1" ht="24.15" customHeight="1">
      <c r="B208" s="28"/>
      <c r="C208" s="146" t="s">
        <v>423</v>
      </c>
      <c r="D208" s="146" t="s">
        <v>274</v>
      </c>
      <c r="E208" s="147" t="s">
        <v>443</v>
      </c>
      <c r="F208" s="148" t="s">
        <v>444</v>
      </c>
      <c r="G208" s="149" t="s">
        <v>277</v>
      </c>
      <c r="H208" s="150">
        <v>57</v>
      </c>
      <c r="I208" s="151"/>
      <c r="J208" s="152">
        <f>ROUND(I208*H208,2)</f>
        <v>0</v>
      </c>
      <c r="K208" s="153"/>
      <c r="L208" s="28"/>
      <c r="M208" s="154" t="s">
        <v>1</v>
      </c>
      <c r="N208" s="115" t="s">
        <v>38</v>
      </c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AR208" s="157" t="s">
        <v>348</v>
      </c>
      <c r="AT208" s="157" t="s">
        <v>274</v>
      </c>
      <c r="AU208" s="157" t="s">
        <v>82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445</v>
      </c>
    </row>
    <row r="209" spans="2:65" s="1" customFormat="1" ht="28.8">
      <c r="B209" s="28"/>
      <c r="D209" s="159" t="s">
        <v>280</v>
      </c>
      <c r="F209" s="160" t="s">
        <v>446</v>
      </c>
      <c r="I209" s="119"/>
      <c r="L209" s="28"/>
      <c r="M209" s="161"/>
      <c r="T209" s="52"/>
      <c r="AT209" s="13" t="s">
        <v>280</v>
      </c>
      <c r="AU209" s="13" t="s">
        <v>82</v>
      </c>
    </row>
    <row r="210" spans="2:65" s="1" customFormat="1" ht="16.5" customHeight="1">
      <c r="B210" s="28"/>
      <c r="C210" s="146" t="s">
        <v>428</v>
      </c>
      <c r="D210" s="146" t="s">
        <v>274</v>
      </c>
      <c r="E210" s="147" t="s">
        <v>448</v>
      </c>
      <c r="F210" s="148" t="s">
        <v>449</v>
      </c>
      <c r="G210" s="149" t="s">
        <v>277</v>
      </c>
      <c r="H210" s="150">
        <v>57</v>
      </c>
      <c r="I210" s="151"/>
      <c r="J210" s="152">
        <f>ROUND(I210*H210,2)</f>
        <v>0</v>
      </c>
      <c r="K210" s="153"/>
      <c r="L210" s="28"/>
      <c r="M210" s="154" t="s">
        <v>1</v>
      </c>
      <c r="N210" s="115" t="s">
        <v>38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348</v>
      </c>
      <c r="AT210" s="157" t="s">
        <v>274</v>
      </c>
      <c r="AU210" s="157" t="s">
        <v>82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450</v>
      </c>
    </row>
    <row r="211" spans="2:65" s="1" customFormat="1" ht="10.199999999999999">
      <c r="B211" s="28"/>
      <c r="D211" s="159" t="s">
        <v>280</v>
      </c>
      <c r="F211" s="160" t="s">
        <v>451</v>
      </c>
      <c r="I211" s="119"/>
      <c r="L211" s="28"/>
      <c r="M211" s="161"/>
      <c r="T211" s="52"/>
      <c r="AT211" s="13" t="s">
        <v>280</v>
      </c>
      <c r="AU211" s="13" t="s">
        <v>82</v>
      </c>
    </row>
    <row r="212" spans="2:65" s="1" customFormat="1" ht="16.5" customHeight="1">
      <c r="B212" s="28"/>
      <c r="C212" s="146" t="s">
        <v>432</v>
      </c>
      <c r="D212" s="146" t="s">
        <v>274</v>
      </c>
      <c r="E212" s="147" t="s">
        <v>453</v>
      </c>
      <c r="F212" s="148" t="s">
        <v>454</v>
      </c>
      <c r="G212" s="149" t="s">
        <v>412</v>
      </c>
      <c r="H212" s="150">
        <v>32</v>
      </c>
      <c r="I212" s="151"/>
      <c r="J212" s="152">
        <f>ROUND(I212*H212,2)</f>
        <v>0</v>
      </c>
      <c r="K212" s="153"/>
      <c r="L212" s="28"/>
      <c r="M212" s="154" t="s">
        <v>1</v>
      </c>
      <c r="N212" s="115" t="s">
        <v>38</v>
      </c>
      <c r="P212" s="155">
        <f>O212*H212</f>
        <v>0</v>
      </c>
      <c r="Q212" s="155">
        <v>0</v>
      </c>
      <c r="R212" s="155">
        <f>Q212*H212</f>
        <v>0</v>
      </c>
      <c r="S212" s="155">
        <v>0</v>
      </c>
      <c r="T212" s="156">
        <f>S212*H212</f>
        <v>0</v>
      </c>
      <c r="AR212" s="157" t="s">
        <v>348</v>
      </c>
      <c r="AT212" s="157" t="s">
        <v>274</v>
      </c>
      <c r="AU212" s="157" t="s">
        <v>82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1737</v>
      </c>
    </row>
    <row r="213" spans="2:65" s="1" customFormat="1" ht="19.2">
      <c r="B213" s="28"/>
      <c r="D213" s="159" t="s">
        <v>280</v>
      </c>
      <c r="F213" s="160" t="s">
        <v>456</v>
      </c>
      <c r="I213" s="119"/>
      <c r="L213" s="28"/>
      <c r="M213" s="161"/>
      <c r="T213" s="52"/>
      <c r="AT213" s="13" t="s">
        <v>280</v>
      </c>
      <c r="AU213" s="13" t="s">
        <v>82</v>
      </c>
    </row>
    <row r="214" spans="2:65" s="1" customFormat="1" ht="16.5" customHeight="1">
      <c r="B214" s="28"/>
      <c r="C214" s="162" t="s">
        <v>373</v>
      </c>
      <c r="D214" s="162" t="s">
        <v>335</v>
      </c>
      <c r="E214" s="163" t="s">
        <v>458</v>
      </c>
      <c r="F214" s="164" t="s">
        <v>459</v>
      </c>
      <c r="G214" s="165" t="s">
        <v>412</v>
      </c>
      <c r="H214" s="166">
        <v>32.64</v>
      </c>
      <c r="I214" s="167"/>
      <c r="J214" s="168">
        <f>ROUND(I214*H214,2)</f>
        <v>0</v>
      </c>
      <c r="K214" s="169"/>
      <c r="L214" s="170"/>
      <c r="M214" s="171" t="s">
        <v>1</v>
      </c>
      <c r="N214" s="172" t="s">
        <v>38</v>
      </c>
      <c r="P214" s="155">
        <f>O214*H214</f>
        <v>0</v>
      </c>
      <c r="Q214" s="155">
        <v>5.0000000000000002E-5</v>
      </c>
      <c r="R214" s="155">
        <f>Q214*H214</f>
        <v>1.6320000000000002E-3</v>
      </c>
      <c r="S214" s="155">
        <v>0</v>
      </c>
      <c r="T214" s="156">
        <f>S214*H214</f>
        <v>0</v>
      </c>
      <c r="AR214" s="157" t="s">
        <v>373</v>
      </c>
      <c r="AT214" s="157" t="s">
        <v>335</v>
      </c>
      <c r="AU214" s="157" t="s">
        <v>82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1738</v>
      </c>
    </row>
    <row r="215" spans="2:65" s="1" customFormat="1" ht="10.199999999999999">
      <c r="B215" s="28"/>
      <c r="D215" s="159" t="s">
        <v>280</v>
      </c>
      <c r="F215" s="160" t="s">
        <v>459</v>
      </c>
      <c r="I215" s="119"/>
      <c r="L215" s="28"/>
      <c r="M215" s="161"/>
      <c r="T215" s="52"/>
      <c r="AT215" s="13" t="s">
        <v>280</v>
      </c>
      <c r="AU215" s="13" t="s">
        <v>82</v>
      </c>
    </row>
    <row r="216" spans="2:65" s="1" customFormat="1" ht="24.15" customHeight="1">
      <c r="B216" s="28"/>
      <c r="C216" s="146" t="s">
        <v>442</v>
      </c>
      <c r="D216" s="146" t="s">
        <v>274</v>
      </c>
      <c r="E216" s="147" t="s">
        <v>462</v>
      </c>
      <c r="F216" s="148" t="s">
        <v>463</v>
      </c>
      <c r="G216" s="149" t="s">
        <v>277</v>
      </c>
      <c r="H216" s="150">
        <v>57</v>
      </c>
      <c r="I216" s="151"/>
      <c r="J216" s="152">
        <f>ROUND(I216*H216,2)</f>
        <v>0</v>
      </c>
      <c r="K216" s="153"/>
      <c r="L216" s="28"/>
      <c r="M216" s="154" t="s">
        <v>1</v>
      </c>
      <c r="N216" s="115" t="s">
        <v>38</v>
      </c>
      <c r="P216" s="155">
        <f>O216*H216</f>
        <v>0</v>
      </c>
      <c r="Q216" s="155">
        <v>2.0000000000000001E-4</v>
      </c>
      <c r="R216" s="155">
        <f>Q216*H216</f>
        <v>1.14E-2</v>
      </c>
      <c r="S216" s="155">
        <v>0</v>
      </c>
      <c r="T216" s="156">
        <f>S216*H216</f>
        <v>0</v>
      </c>
      <c r="AR216" s="157" t="s">
        <v>348</v>
      </c>
      <c r="AT216" s="157" t="s">
        <v>274</v>
      </c>
      <c r="AU216" s="157" t="s">
        <v>82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464</v>
      </c>
    </row>
    <row r="217" spans="2:65" s="1" customFormat="1" ht="19.2">
      <c r="B217" s="28"/>
      <c r="D217" s="159" t="s">
        <v>280</v>
      </c>
      <c r="F217" s="160" t="s">
        <v>465</v>
      </c>
      <c r="I217" s="119"/>
      <c r="L217" s="28"/>
      <c r="M217" s="161"/>
      <c r="T217" s="52"/>
      <c r="AT217" s="13" t="s">
        <v>280</v>
      </c>
      <c r="AU217" s="13" t="s">
        <v>82</v>
      </c>
    </row>
    <row r="218" spans="2:65" s="1" customFormat="1" ht="37.799999999999997" customHeight="1">
      <c r="B218" s="28"/>
      <c r="C218" s="146" t="s">
        <v>447</v>
      </c>
      <c r="D218" s="146" t="s">
        <v>274</v>
      </c>
      <c r="E218" s="147" t="s">
        <v>467</v>
      </c>
      <c r="F218" s="148" t="s">
        <v>468</v>
      </c>
      <c r="G218" s="149" t="s">
        <v>277</v>
      </c>
      <c r="H218" s="150">
        <v>126</v>
      </c>
      <c r="I218" s="151"/>
      <c r="J218" s="152">
        <f>ROUND(I218*H218,2)</f>
        <v>0</v>
      </c>
      <c r="K218" s="153"/>
      <c r="L218" s="28"/>
      <c r="M218" s="154" t="s">
        <v>1</v>
      </c>
      <c r="N218" s="115" t="s">
        <v>38</v>
      </c>
      <c r="P218" s="155">
        <f>O218*H218</f>
        <v>0</v>
      </c>
      <c r="Q218" s="155">
        <v>1.4999999999999999E-2</v>
      </c>
      <c r="R218" s="155">
        <f>Q218*H218</f>
        <v>1.89</v>
      </c>
      <c r="S218" s="155">
        <v>0</v>
      </c>
      <c r="T218" s="156">
        <f>S218*H218</f>
        <v>0</v>
      </c>
      <c r="AR218" s="157" t="s">
        <v>348</v>
      </c>
      <c r="AT218" s="157" t="s">
        <v>274</v>
      </c>
      <c r="AU218" s="157" t="s">
        <v>82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469</v>
      </c>
    </row>
    <row r="219" spans="2:65" s="1" customFormat="1" ht="28.8">
      <c r="B219" s="28"/>
      <c r="D219" s="159" t="s">
        <v>280</v>
      </c>
      <c r="F219" s="160" t="s">
        <v>470</v>
      </c>
      <c r="I219" s="119"/>
      <c r="L219" s="28"/>
      <c r="M219" s="161"/>
      <c r="T219" s="52"/>
      <c r="AT219" s="13" t="s">
        <v>280</v>
      </c>
      <c r="AU219" s="13" t="s">
        <v>82</v>
      </c>
    </row>
    <row r="220" spans="2:65" s="1" customFormat="1" ht="21.75" customHeight="1">
      <c r="B220" s="28"/>
      <c r="C220" s="146" t="s">
        <v>452</v>
      </c>
      <c r="D220" s="146" t="s">
        <v>274</v>
      </c>
      <c r="E220" s="147" t="s">
        <v>472</v>
      </c>
      <c r="F220" s="148" t="s">
        <v>473</v>
      </c>
      <c r="G220" s="149" t="s">
        <v>412</v>
      </c>
      <c r="H220" s="150">
        <v>32</v>
      </c>
      <c r="I220" s="151"/>
      <c r="J220" s="152">
        <f>ROUND(I220*H220,2)</f>
        <v>0</v>
      </c>
      <c r="K220" s="153"/>
      <c r="L220" s="28"/>
      <c r="M220" s="154" t="s">
        <v>1</v>
      </c>
      <c r="N220" s="115" t="s">
        <v>38</v>
      </c>
      <c r="P220" s="155">
        <f>O220*H220</f>
        <v>0</v>
      </c>
      <c r="Q220" s="155">
        <v>0</v>
      </c>
      <c r="R220" s="155">
        <f>Q220*H220</f>
        <v>0</v>
      </c>
      <c r="S220" s="155">
        <v>2.9999999999999997E-4</v>
      </c>
      <c r="T220" s="156">
        <f>S220*H220</f>
        <v>9.5999999999999992E-3</v>
      </c>
      <c r="AR220" s="157" t="s">
        <v>348</v>
      </c>
      <c r="AT220" s="157" t="s">
        <v>274</v>
      </c>
      <c r="AU220" s="157" t="s">
        <v>82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474</v>
      </c>
    </row>
    <row r="221" spans="2:65" s="1" customFormat="1" ht="10.199999999999999">
      <c r="B221" s="28"/>
      <c r="D221" s="159" t="s">
        <v>280</v>
      </c>
      <c r="F221" s="160" t="s">
        <v>475</v>
      </c>
      <c r="I221" s="119"/>
      <c r="L221" s="28"/>
      <c r="M221" s="161"/>
      <c r="T221" s="52"/>
      <c r="AT221" s="13" t="s">
        <v>280</v>
      </c>
      <c r="AU221" s="13" t="s">
        <v>82</v>
      </c>
    </row>
    <row r="222" spans="2:65" s="1" customFormat="1" ht="66.75" customHeight="1">
      <c r="B222" s="28"/>
      <c r="C222" s="162" t="s">
        <v>457</v>
      </c>
      <c r="D222" s="162" t="s">
        <v>335</v>
      </c>
      <c r="E222" s="163" t="s">
        <v>477</v>
      </c>
      <c r="F222" s="164" t="s">
        <v>478</v>
      </c>
      <c r="G222" s="165" t="s">
        <v>277</v>
      </c>
      <c r="H222" s="166">
        <v>65</v>
      </c>
      <c r="I222" s="167"/>
      <c r="J222" s="168">
        <f>ROUND(I222*H222,2)</f>
        <v>0</v>
      </c>
      <c r="K222" s="169"/>
      <c r="L222" s="170"/>
      <c r="M222" s="171" t="s">
        <v>1</v>
      </c>
      <c r="N222" s="172" t="s">
        <v>38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AR222" s="157" t="s">
        <v>306</v>
      </c>
      <c r="AT222" s="157" t="s">
        <v>335</v>
      </c>
      <c r="AU222" s="157" t="s">
        <v>82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306</v>
      </c>
      <c r="BM222" s="157" t="s">
        <v>479</v>
      </c>
    </row>
    <row r="223" spans="2:65" s="1" customFormat="1" ht="48">
      <c r="B223" s="28"/>
      <c r="D223" s="159" t="s">
        <v>280</v>
      </c>
      <c r="F223" s="160" t="s">
        <v>478</v>
      </c>
      <c r="I223" s="119"/>
      <c r="L223" s="28"/>
      <c r="M223" s="161"/>
      <c r="T223" s="52"/>
      <c r="AT223" s="13" t="s">
        <v>280</v>
      </c>
      <c r="AU223" s="13" t="s">
        <v>82</v>
      </c>
    </row>
    <row r="224" spans="2:65" s="1" customFormat="1" ht="24.15" customHeight="1">
      <c r="B224" s="28"/>
      <c r="C224" s="146" t="s">
        <v>461</v>
      </c>
      <c r="D224" s="146" t="s">
        <v>274</v>
      </c>
      <c r="E224" s="147" t="s">
        <v>481</v>
      </c>
      <c r="F224" s="148" t="s">
        <v>482</v>
      </c>
      <c r="G224" s="149" t="s">
        <v>277</v>
      </c>
      <c r="H224" s="150">
        <v>57</v>
      </c>
      <c r="I224" s="151"/>
      <c r="J224" s="152">
        <f>ROUND(I224*H224,2)</f>
        <v>0</v>
      </c>
      <c r="K224" s="153"/>
      <c r="L224" s="28"/>
      <c r="M224" s="154" t="s">
        <v>1</v>
      </c>
      <c r="N224" s="115" t="s">
        <v>38</v>
      </c>
      <c r="P224" s="155">
        <f>O224*H224</f>
        <v>0</v>
      </c>
      <c r="Q224" s="155">
        <v>0</v>
      </c>
      <c r="R224" s="155">
        <f>Q224*H224</f>
        <v>0</v>
      </c>
      <c r="S224" s="155">
        <v>2.5000000000000001E-3</v>
      </c>
      <c r="T224" s="156">
        <f>S224*H224</f>
        <v>0.14250000000000002</v>
      </c>
      <c r="AR224" s="157" t="s">
        <v>348</v>
      </c>
      <c r="AT224" s="157" t="s">
        <v>274</v>
      </c>
      <c r="AU224" s="157" t="s">
        <v>82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483</v>
      </c>
    </row>
    <row r="225" spans="2:65" s="1" customFormat="1" ht="19.2">
      <c r="B225" s="28"/>
      <c r="D225" s="159" t="s">
        <v>280</v>
      </c>
      <c r="F225" s="160" t="s">
        <v>484</v>
      </c>
      <c r="I225" s="119"/>
      <c r="L225" s="28"/>
      <c r="M225" s="161"/>
      <c r="T225" s="52"/>
      <c r="AT225" s="13" t="s">
        <v>280</v>
      </c>
      <c r="AU225" s="13" t="s">
        <v>82</v>
      </c>
    </row>
    <row r="226" spans="2:65" s="1" customFormat="1" ht="16.5" customHeight="1">
      <c r="B226" s="28"/>
      <c r="C226" s="146" t="s">
        <v>466</v>
      </c>
      <c r="D226" s="146" t="s">
        <v>274</v>
      </c>
      <c r="E226" s="147" t="s">
        <v>486</v>
      </c>
      <c r="F226" s="148" t="s">
        <v>487</v>
      </c>
      <c r="G226" s="149" t="s">
        <v>277</v>
      </c>
      <c r="H226" s="150">
        <v>57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2.9999999999999997E-4</v>
      </c>
      <c r="R226" s="155">
        <f>Q226*H226</f>
        <v>1.7099999999999997E-2</v>
      </c>
      <c r="S226" s="155">
        <v>0</v>
      </c>
      <c r="T226" s="156">
        <f>S226*H226</f>
        <v>0</v>
      </c>
      <c r="AR226" s="157" t="s">
        <v>348</v>
      </c>
      <c r="AT226" s="157" t="s">
        <v>274</v>
      </c>
      <c r="AU226" s="157" t="s">
        <v>82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488</v>
      </c>
    </row>
    <row r="227" spans="2:65" s="1" customFormat="1" ht="19.2">
      <c r="B227" s="28"/>
      <c r="D227" s="159" t="s">
        <v>280</v>
      </c>
      <c r="F227" s="160" t="s">
        <v>489</v>
      </c>
      <c r="I227" s="119"/>
      <c r="L227" s="28"/>
      <c r="M227" s="161"/>
      <c r="T227" s="52"/>
      <c r="AT227" s="13" t="s">
        <v>280</v>
      </c>
      <c r="AU227" s="13" t="s">
        <v>82</v>
      </c>
    </row>
    <row r="228" spans="2:65" s="1" customFormat="1" ht="16.5" customHeight="1">
      <c r="B228" s="28"/>
      <c r="C228" s="162" t="s">
        <v>471</v>
      </c>
      <c r="D228" s="162" t="s">
        <v>335</v>
      </c>
      <c r="E228" s="163" t="s">
        <v>491</v>
      </c>
      <c r="F228" s="164" t="s">
        <v>492</v>
      </c>
      <c r="G228" s="165" t="s">
        <v>412</v>
      </c>
      <c r="H228" s="166">
        <v>28.952000000000002</v>
      </c>
      <c r="I228" s="167"/>
      <c r="J228" s="168">
        <f>ROUND(I228*H228,2)</f>
        <v>0</v>
      </c>
      <c r="K228" s="169"/>
      <c r="L228" s="170"/>
      <c r="M228" s="171" t="s">
        <v>1</v>
      </c>
      <c r="N228" s="172" t="s">
        <v>38</v>
      </c>
      <c r="P228" s="155">
        <f>O228*H228</f>
        <v>0</v>
      </c>
      <c r="Q228" s="155">
        <v>2.2000000000000001E-4</v>
      </c>
      <c r="R228" s="155">
        <f>Q228*H228</f>
        <v>6.3694400000000005E-3</v>
      </c>
      <c r="S228" s="155">
        <v>0</v>
      </c>
      <c r="T228" s="156">
        <f>S228*H228</f>
        <v>0</v>
      </c>
      <c r="AR228" s="157" t="s">
        <v>373</v>
      </c>
      <c r="AT228" s="157" t="s">
        <v>335</v>
      </c>
      <c r="AU228" s="157" t="s">
        <v>82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493</v>
      </c>
    </row>
    <row r="229" spans="2:65" s="1" customFormat="1" ht="10.199999999999999">
      <c r="B229" s="28"/>
      <c r="D229" s="159" t="s">
        <v>280</v>
      </c>
      <c r="F229" s="160" t="s">
        <v>492</v>
      </c>
      <c r="I229" s="119"/>
      <c r="L229" s="28"/>
      <c r="M229" s="161"/>
      <c r="T229" s="52"/>
      <c r="AT229" s="13" t="s">
        <v>280</v>
      </c>
      <c r="AU229" s="13" t="s">
        <v>82</v>
      </c>
    </row>
    <row r="230" spans="2:65" s="1" customFormat="1" ht="24.15" customHeight="1">
      <c r="B230" s="28"/>
      <c r="C230" s="146" t="s">
        <v>476</v>
      </c>
      <c r="D230" s="146" t="s">
        <v>274</v>
      </c>
      <c r="E230" s="147" t="s">
        <v>495</v>
      </c>
      <c r="F230" s="148" t="s">
        <v>496</v>
      </c>
      <c r="G230" s="149" t="s">
        <v>412</v>
      </c>
      <c r="H230" s="150">
        <v>36</v>
      </c>
      <c r="I230" s="151"/>
      <c r="J230" s="152">
        <f>ROUND(I230*H230,2)</f>
        <v>0</v>
      </c>
      <c r="K230" s="153"/>
      <c r="L230" s="28"/>
      <c r="M230" s="154" t="s">
        <v>1</v>
      </c>
      <c r="N230" s="115" t="s">
        <v>38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AR230" s="157" t="s">
        <v>348</v>
      </c>
      <c r="AT230" s="157" t="s">
        <v>274</v>
      </c>
      <c r="AU230" s="157" t="s">
        <v>82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348</v>
      </c>
      <c r="BM230" s="157" t="s">
        <v>497</v>
      </c>
    </row>
    <row r="231" spans="2:65" s="1" customFormat="1" ht="10.199999999999999">
      <c r="B231" s="28"/>
      <c r="D231" s="159" t="s">
        <v>280</v>
      </c>
      <c r="F231" s="160" t="s">
        <v>498</v>
      </c>
      <c r="I231" s="119"/>
      <c r="L231" s="28"/>
      <c r="M231" s="161"/>
      <c r="T231" s="52"/>
      <c r="AT231" s="13" t="s">
        <v>280</v>
      </c>
      <c r="AU231" s="13" t="s">
        <v>82</v>
      </c>
    </row>
    <row r="232" spans="2:65" s="1" customFormat="1" ht="16.5" customHeight="1">
      <c r="B232" s="28"/>
      <c r="C232" s="146" t="s">
        <v>480</v>
      </c>
      <c r="D232" s="146" t="s">
        <v>274</v>
      </c>
      <c r="E232" s="147" t="s">
        <v>500</v>
      </c>
      <c r="F232" s="148" t="s">
        <v>501</v>
      </c>
      <c r="G232" s="149" t="s">
        <v>412</v>
      </c>
      <c r="H232" s="150">
        <v>32</v>
      </c>
      <c r="I232" s="151"/>
      <c r="J232" s="152">
        <f>ROUND(I232*H232,2)</f>
        <v>0</v>
      </c>
      <c r="K232" s="153"/>
      <c r="L232" s="28"/>
      <c r="M232" s="154" t="s">
        <v>1</v>
      </c>
      <c r="N232" s="115" t="s">
        <v>38</v>
      </c>
      <c r="P232" s="155">
        <f>O232*H232</f>
        <v>0</v>
      </c>
      <c r="Q232" s="155">
        <v>1.0000000000000001E-5</v>
      </c>
      <c r="R232" s="155">
        <f>Q232*H232</f>
        <v>3.2000000000000003E-4</v>
      </c>
      <c r="S232" s="155">
        <v>0</v>
      </c>
      <c r="T232" s="156">
        <f>S232*H232</f>
        <v>0</v>
      </c>
      <c r="AR232" s="157" t="s">
        <v>348</v>
      </c>
      <c r="AT232" s="157" t="s">
        <v>274</v>
      </c>
      <c r="AU232" s="157" t="s">
        <v>82</v>
      </c>
      <c r="AY232" s="13" t="s">
        <v>271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3" t="s">
        <v>80</v>
      </c>
      <c r="BK232" s="158">
        <f>ROUND(I232*H232,2)</f>
        <v>0</v>
      </c>
      <c r="BL232" s="13" t="s">
        <v>348</v>
      </c>
      <c r="BM232" s="157" t="s">
        <v>502</v>
      </c>
    </row>
    <row r="233" spans="2:65" s="1" customFormat="1" ht="10.199999999999999">
      <c r="B233" s="28"/>
      <c r="D233" s="159" t="s">
        <v>280</v>
      </c>
      <c r="F233" s="160" t="s">
        <v>503</v>
      </c>
      <c r="I233" s="119"/>
      <c r="L233" s="28"/>
      <c r="M233" s="161"/>
      <c r="T233" s="52"/>
      <c r="AT233" s="13" t="s">
        <v>280</v>
      </c>
      <c r="AU233" s="13" t="s">
        <v>82</v>
      </c>
    </row>
    <row r="234" spans="2:65" s="1" customFormat="1" ht="24.15" customHeight="1">
      <c r="B234" s="28"/>
      <c r="C234" s="146" t="s">
        <v>485</v>
      </c>
      <c r="D234" s="146" t="s">
        <v>274</v>
      </c>
      <c r="E234" s="147" t="s">
        <v>505</v>
      </c>
      <c r="F234" s="148" t="s">
        <v>506</v>
      </c>
      <c r="G234" s="149" t="s">
        <v>277</v>
      </c>
      <c r="H234" s="150">
        <v>57</v>
      </c>
      <c r="I234" s="151"/>
      <c r="J234" s="152">
        <f>ROUND(I234*H234,2)</f>
        <v>0</v>
      </c>
      <c r="K234" s="153"/>
      <c r="L234" s="28"/>
      <c r="M234" s="154" t="s">
        <v>1</v>
      </c>
      <c r="N234" s="115" t="s">
        <v>38</v>
      </c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AR234" s="157" t="s">
        <v>348</v>
      </c>
      <c r="AT234" s="157" t="s">
        <v>274</v>
      </c>
      <c r="AU234" s="157" t="s">
        <v>82</v>
      </c>
      <c r="AY234" s="13" t="s">
        <v>271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3" t="s">
        <v>80</v>
      </c>
      <c r="BK234" s="158">
        <f>ROUND(I234*H234,2)</f>
        <v>0</v>
      </c>
      <c r="BL234" s="13" t="s">
        <v>348</v>
      </c>
      <c r="BM234" s="157" t="s">
        <v>507</v>
      </c>
    </row>
    <row r="235" spans="2:65" s="1" customFormat="1" ht="19.2">
      <c r="B235" s="28"/>
      <c r="D235" s="159" t="s">
        <v>280</v>
      </c>
      <c r="F235" s="160" t="s">
        <v>508</v>
      </c>
      <c r="I235" s="119"/>
      <c r="L235" s="28"/>
      <c r="M235" s="161"/>
      <c r="T235" s="52"/>
      <c r="AT235" s="13" t="s">
        <v>280</v>
      </c>
      <c r="AU235" s="13" t="s">
        <v>82</v>
      </c>
    </row>
    <row r="236" spans="2:65" s="11" customFormat="1" ht="22.8" customHeight="1">
      <c r="B236" s="134"/>
      <c r="D236" s="135" t="s">
        <v>72</v>
      </c>
      <c r="E236" s="144" t="s">
        <v>509</v>
      </c>
      <c r="F236" s="144" t="s">
        <v>510</v>
      </c>
      <c r="I236" s="137"/>
      <c r="J236" s="145">
        <f>BK236</f>
        <v>0</v>
      </c>
      <c r="L236" s="134"/>
      <c r="M236" s="139"/>
      <c r="P236" s="140">
        <f>SUM(P237:P248)</f>
        <v>0</v>
      </c>
      <c r="R236" s="140">
        <f>SUM(R237:R248)</f>
        <v>5.9580000000000001E-2</v>
      </c>
      <c r="T236" s="141">
        <f>SUM(T237:T248)</f>
        <v>0.2445</v>
      </c>
      <c r="AR236" s="135" t="s">
        <v>82</v>
      </c>
      <c r="AT236" s="142" t="s">
        <v>72</v>
      </c>
      <c r="AU236" s="142" t="s">
        <v>80</v>
      </c>
      <c r="AY236" s="135" t="s">
        <v>271</v>
      </c>
      <c r="BK236" s="143">
        <f>SUM(BK237:BK248)</f>
        <v>0</v>
      </c>
    </row>
    <row r="237" spans="2:65" s="1" customFormat="1" ht="16.5" customHeight="1">
      <c r="B237" s="28"/>
      <c r="C237" s="146" t="s">
        <v>490</v>
      </c>
      <c r="D237" s="146" t="s">
        <v>274</v>
      </c>
      <c r="E237" s="147" t="s">
        <v>512</v>
      </c>
      <c r="F237" s="148" t="s">
        <v>513</v>
      </c>
      <c r="G237" s="149" t="s">
        <v>277</v>
      </c>
      <c r="H237" s="150">
        <v>3</v>
      </c>
      <c r="I237" s="151"/>
      <c r="J237" s="152">
        <f>ROUND(I237*H237,2)</f>
        <v>0</v>
      </c>
      <c r="K237" s="153"/>
      <c r="L237" s="28"/>
      <c r="M237" s="154" t="s">
        <v>1</v>
      </c>
      <c r="N237" s="115" t="s">
        <v>38</v>
      </c>
      <c r="P237" s="155">
        <f>O237*H237</f>
        <v>0</v>
      </c>
      <c r="Q237" s="155">
        <v>2.9999999999999997E-4</v>
      </c>
      <c r="R237" s="155">
        <f>Q237*H237</f>
        <v>8.9999999999999998E-4</v>
      </c>
      <c r="S237" s="155">
        <v>0</v>
      </c>
      <c r="T237" s="156">
        <f>S237*H237</f>
        <v>0</v>
      </c>
      <c r="AR237" s="157" t="s">
        <v>348</v>
      </c>
      <c r="AT237" s="157" t="s">
        <v>274</v>
      </c>
      <c r="AU237" s="157" t="s">
        <v>82</v>
      </c>
      <c r="AY237" s="13" t="s">
        <v>271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3" t="s">
        <v>80</v>
      </c>
      <c r="BK237" s="158">
        <f>ROUND(I237*H237,2)</f>
        <v>0</v>
      </c>
      <c r="BL237" s="13" t="s">
        <v>348</v>
      </c>
      <c r="BM237" s="157" t="s">
        <v>514</v>
      </c>
    </row>
    <row r="238" spans="2:65" s="1" customFormat="1" ht="19.2">
      <c r="B238" s="28"/>
      <c r="D238" s="159" t="s">
        <v>280</v>
      </c>
      <c r="F238" s="160" t="s">
        <v>515</v>
      </c>
      <c r="I238" s="119"/>
      <c r="L238" s="28"/>
      <c r="M238" s="161"/>
      <c r="T238" s="52"/>
      <c r="AT238" s="13" t="s">
        <v>280</v>
      </c>
      <c r="AU238" s="13" t="s">
        <v>82</v>
      </c>
    </row>
    <row r="239" spans="2:65" s="1" customFormat="1" ht="24.15" customHeight="1">
      <c r="B239" s="28"/>
      <c r="C239" s="146" t="s">
        <v>494</v>
      </c>
      <c r="D239" s="146" t="s">
        <v>274</v>
      </c>
      <c r="E239" s="147" t="s">
        <v>517</v>
      </c>
      <c r="F239" s="148" t="s">
        <v>518</v>
      </c>
      <c r="G239" s="149" t="s">
        <v>277</v>
      </c>
      <c r="H239" s="150">
        <v>3</v>
      </c>
      <c r="I239" s="151"/>
      <c r="J239" s="152">
        <f>ROUND(I239*H239,2)</f>
        <v>0</v>
      </c>
      <c r="K239" s="153"/>
      <c r="L239" s="28"/>
      <c r="M239" s="154" t="s">
        <v>1</v>
      </c>
      <c r="N239" s="115" t="s">
        <v>38</v>
      </c>
      <c r="P239" s="155">
        <f>O239*H239</f>
        <v>0</v>
      </c>
      <c r="Q239" s="155">
        <v>0</v>
      </c>
      <c r="R239" s="155">
        <f>Q239*H239</f>
        <v>0</v>
      </c>
      <c r="S239" s="155">
        <v>8.1500000000000003E-2</v>
      </c>
      <c r="T239" s="156">
        <f>S239*H239</f>
        <v>0.2445</v>
      </c>
      <c r="AR239" s="157" t="s">
        <v>348</v>
      </c>
      <c r="AT239" s="157" t="s">
        <v>274</v>
      </c>
      <c r="AU239" s="157" t="s">
        <v>82</v>
      </c>
      <c r="AY239" s="13" t="s">
        <v>271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3" t="s">
        <v>80</v>
      </c>
      <c r="BK239" s="158">
        <f>ROUND(I239*H239,2)</f>
        <v>0</v>
      </c>
      <c r="BL239" s="13" t="s">
        <v>348</v>
      </c>
      <c r="BM239" s="157" t="s">
        <v>519</v>
      </c>
    </row>
    <row r="240" spans="2:65" s="1" customFormat="1" ht="10.199999999999999">
      <c r="B240" s="28"/>
      <c r="D240" s="159" t="s">
        <v>280</v>
      </c>
      <c r="F240" s="160" t="s">
        <v>520</v>
      </c>
      <c r="I240" s="119"/>
      <c r="L240" s="28"/>
      <c r="M240" s="161"/>
      <c r="T240" s="52"/>
      <c r="AT240" s="13" t="s">
        <v>280</v>
      </c>
      <c r="AU240" s="13" t="s">
        <v>82</v>
      </c>
    </row>
    <row r="241" spans="2:65" s="1" customFormat="1" ht="33" customHeight="1">
      <c r="B241" s="28"/>
      <c r="C241" s="146" t="s">
        <v>499</v>
      </c>
      <c r="D241" s="146" t="s">
        <v>274</v>
      </c>
      <c r="E241" s="147" t="s">
        <v>522</v>
      </c>
      <c r="F241" s="148" t="s">
        <v>523</v>
      </c>
      <c r="G241" s="149" t="s">
        <v>277</v>
      </c>
      <c r="H241" s="150">
        <v>3</v>
      </c>
      <c r="I241" s="151"/>
      <c r="J241" s="152">
        <f>ROUND(I241*H241,2)</f>
        <v>0</v>
      </c>
      <c r="K241" s="153"/>
      <c r="L241" s="28"/>
      <c r="M241" s="154" t="s">
        <v>1</v>
      </c>
      <c r="N241" s="115" t="s">
        <v>38</v>
      </c>
      <c r="P241" s="155">
        <f>O241*H241</f>
        <v>0</v>
      </c>
      <c r="Q241" s="155">
        <v>5.4799999999999996E-3</v>
      </c>
      <c r="R241" s="155">
        <f>Q241*H241</f>
        <v>1.644E-2</v>
      </c>
      <c r="S241" s="155">
        <v>0</v>
      </c>
      <c r="T241" s="156">
        <f>S241*H241</f>
        <v>0</v>
      </c>
      <c r="AR241" s="157" t="s">
        <v>348</v>
      </c>
      <c r="AT241" s="157" t="s">
        <v>274</v>
      </c>
      <c r="AU241" s="157" t="s">
        <v>82</v>
      </c>
      <c r="AY241" s="13" t="s">
        <v>271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3" t="s">
        <v>80</v>
      </c>
      <c r="BK241" s="158">
        <f>ROUND(I241*H241,2)</f>
        <v>0</v>
      </c>
      <c r="BL241" s="13" t="s">
        <v>348</v>
      </c>
      <c r="BM241" s="157" t="s">
        <v>524</v>
      </c>
    </row>
    <row r="242" spans="2:65" s="1" customFormat="1" ht="19.2">
      <c r="B242" s="28"/>
      <c r="D242" s="159" t="s">
        <v>280</v>
      </c>
      <c r="F242" s="160" t="s">
        <v>525</v>
      </c>
      <c r="I242" s="119"/>
      <c r="L242" s="28"/>
      <c r="M242" s="161"/>
      <c r="T242" s="52"/>
      <c r="AT242" s="13" t="s">
        <v>280</v>
      </c>
      <c r="AU242" s="13" t="s">
        <v>82</v>
      </c>
    </row>
    <row r="243" spans="2:65" s="1" customFormat="1" ht="33" customHeight="1">
      <c r="B243" s="28"/>
      <c r="C243" s="162" t="s">
        <v>504</v>
      </c>
      <c r="D243" s="162" t="s">
        <v>335</v>
      </c>
      <c r="E243" s="163" t="s">
        <v>527</v>
      </c>
      <c r="F243" s="164" t="s">
        <v>528</v>
      </c>
      <c r="G243" s="165" t="s">
        <v>277</v>
      </c>
      <c r="H243" s="166">
        <v>3.3</v>
      </c>
      <c r="I243" s="167"/>
      <c r="J243" s="168">
        <f>ROUND(I243*H243,2)</f>
        <v>0</v>
      </c>
      <c r="K243" s="169"/>
      <c r="L243" s="170"/>
      <c r="M243" s="171" t="s">
        <v>1</v>
      </c>
      <c r="N243" s="172" t="s">
        <v>38</v>
      </c>
      <c r="P243" s="155">
        <f>O243*H243</f>
        <v>0</v>
      </c>
      <c r="Q243" s="155">
        <v>1.2800000000000001E-2</v>
      </c>
      <c r="R243" s="155">
        <f>Q243*H243</f>
        <v>4.224E-2</v>
      </c>
      <c r="S243" s="155">
        <v>0</v>
      </c>
      <c r="T243" s="156">
        <f>S243*H243</f>
        <v>0</v>
      </c>
      <c r="AR243" s="157" t="s">
        <v>373</v>
      </c>
      <c r="AT243" s="157" t="s">
        <v>335</v>
      </c>
      <c r="AU243" s="157" t="s">
        <v>82</v>
      </c>
      <c r="AY243" s="13" t="s">
        <v>271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3" t="s">
        <v>80</v>
      </c>
      <c r="BK243" s="158">
        <f>ROUND(I243*H243,2)</f>
        <v>0</v>
      </c>
      <c r="BL243" s="13" t="s">
        <v>348</v>
      </c>
      <c r="BM243" s="157" t="s">
        <v>529</v>
      </c>
    </row>
    <row r="244" spans="2:65" s="1" customFormat="1" ht="19.2">
      <c r="B244" s="28"/>
      <c r="D244" s="159" t="s">
        <v>280</v>
      </c>
      <c r="F244" s="160" t="s">
        <v>528</v>
      </c>
      <c r="I244" s="119"/>
      <c r="L244" s="28"/>
      <c r="M244" s="161"/>
      <c r="T244" s="52"/>
      <c r="AT244" s="13" t="s">
        <v>280</v>
      </c>
      <c r="AU244" s="13" t="s">
        <v>82</v>
      </c>
    </row>
    <row r="245" spans="2:65" s="1" customFormat="1" ht="37.799999999999997" customHeight="1">
      <c r="B245" s="28"/>
      <c r="C245" s="146" t="s">
        <v>511</v>
      </c>
      <c r="D245" s="146" t="s">
        <v>274</v>
      </c>
      <c r="E245" s="147" t="s">
        <v>531</v>
      </c>
      <c r="F245" s="148" t="s">
        <v>532</v>
      </c>
      <c r="G245" s="149" t="s">
        <v>277</v>
      </c>
      <c r="H245" s="150">
        <v>3</v>
      </c>
      <c r="I245" s="151"/>
      <c r="J245" s="152">
        <f>ROUND(I245*H245,2)</f>
        <v>0</v>
      </c>
      <c r="K245" s="153"/>
      <c r="L245" s="28"/>
      <c r="M245" s="154" t="s">
        <v>1</v>
      </c>
      <c r="N245" s="115" t="s">
        <v>38</v>
      </c>
      <c r="P245" s="155">
        <f>O245*H245</f>
        <v>0</v>
      </c>
      <c r="Q245" s="155">
        <v>0</v>
      </c>
      <c r="R245" s="155">
        <f>Q245*H245</f>
        <v>0</v>
      </c>
      <c r="S245" s="155">
        <v>0</v>
      </c>
      <c r="T245" s="156">
        <f>S245*H245</f>
        <v>0</v>
      </c>
      <c r="AR245" s="157" t="s">
        <v>348</v>
      </c>
      <c r="AT245" s="157" t="s">
        <v>274</v>
      </c>
      <c r="AU245" s="157" t="s">
        <v>82</v>
      </c>
      <c r="AY245" s="13" t="s">
        <v>271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3" t="s">
        <v>80</v>
      </c>
      <c r="BK245" s="158">
        <f>ROUND(I245*H245,2)</f>
        <v>0</v>
      </c>
      <c r="BL245" s="13" t="s">
        <v>348</v>
      </c>
      <c r="BM245" s="157" t="s">
        <v>533</v>
      </c>
    </row>
    <row r="246" spans="2:65" s="1" customFormat="1" ht="28.8">
      <c r="B246" s="28"/>
      <c r="D246" s="159" t="s">
        <v>280</v>
      </c>
      <c r="F246" s="160" t="s">
        <v>534</v>
      </c>
      <c r="I246" s="119"/>
      <c r="L246" s="28"/>
      <c r="M246" s="161"/>
      <c r="T246" s="52"/>
      <c r="AT246" s="13" t="s">
        <v>280</v>
      </c>
      <c r="AU246" s="13" t="s">
        <v>82</v>
      </c>
    </row>
    <row r="247" spans="2:65" s="1" customFormat="1" ht="16.5" customHeight="1">
      <c r="B247" s="28"/>
      <c r="C247" s="146" t="s">
        <v>516</v>
      </c>
      <c r="D247" s="146" t="s">
        <v>274</v>
      </c>
      <c r="E247" s="147" t="s">
        <v>536</v>
      </c>
      <c r="F247" s="148" t="s">
        <v>537</v>
      </c>
      <c r="G247" s="149" t="s">
        <v>277</v>
      </c>
      <c r="H247" s="150">
        <v>3</v>
      </c>
      <c r="I247" s="151"/>
      <c r="J247" s="152">
        <f>ROUND(I247*H247,2)</f>
        <v>0</v>
      </c>
      <c r="K247" s="153"/>
      <c r="L247" s="28"/>
      <c r="M247" s="154" t="s">
        <v>1</v>
      </c>
      <c r="N247" s="115" t="s">
        <v>38</v>
      </c>
      <c r="P247" s="155">
        <f>O247*H247</f>
        <v>0</v>
      </c>
      <c r="Q247" s="155">
        <v>0</v>
      </c>
      <c r="R247" s="155">
        <f>Q247*H247</f>
        <v>0</v>
      </c>
      <c r="S247" s="155">
        <v>0</v>
      </c>
      <c r="T247" s="156">
        <f>S247*H247</f>
        <v>0</v>
      </c>
      <c r="AR247" s="157" t="s">
        <v>306</v>
      </c>
      <c r="AT247" s="157" t="s">
        <v>274</v>
      </c>
      <c r="AU247" s="157" t="s">
        <v>82</v>
      </c>
      <c r="AY247" s="13" t="s">
        <v>271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3" t="s">
        <v>80</v>
      </c>
      <c r="BK247" s="158">
        <f>ROUND(I247*H247,2)</f>
        <v>0</v>
      </c>
      <c r="BL247" s="13" t="s">
        <v>306</v>
      </c>
      <c r="BM247" s="157" t="s">
        <v>538</v>
      </c>
    </row>
    <row r="248" spans="2:65" s="1" customFormat="1" ht="10.199999999999999">
      <c r="B248" s="28"/>
      <c r="D248" s="159" t="s">
        <v>280</v>
      </c>
      <c r="F248" s="160" t="s">
        <v>537</v>
      </c>
      <c r="I248" s="119"/>
      <c r="L248" s="28"/>
      <c r="M248" s="161"/>
      <c r="T248" s="52"/>
      <c r="AT248" s="13" t="s">
        <v>280</v>
      </c>
      <c r="AU248" s="13" t="s">
        <v>82</v>
      </c>
    </row>
    <row r="249" spans="2:65" s="11" customFormat="1" ht="22.8" customHeight="1">
      <c r="B249" s="134"/>
      <c r="D249" s="135" t="s">
        <v>72</v>
      </c>
      <c r="E249" s="144" t="s">
        <v>539</v>
      </c>
      <c r="F249" s="144" t="s">
        <v>540</v>
      </c>
      <c r="I249" s="137"/>
      <c r="J249" s="145">
        <f>BK249</f>
        <v>0</v>
      </c>
      <c r="L249" s="134"/>
      <c r="M249" s="139"/>
      <c r="P249" s="140">
        <f>SUM(P250:P257)</f>
        <v>0</v>
      </c>
      <c r="R249" s="140">
        <f>SUM(R250:R257)</f>
        <v>3.1200000000000004E-3</v>
      </c>
      <c r="T249" s="141">
        <f>SUM(T250:T257)</f>
        <v>0</v>
      </c>
      <c r="AR249" s="135" t="s">
        <v>82</v>
      </c>
      <c r="AT249" s="142" t="s">
        <v>72</v>
      </c>
      <c r="AU249" s="142" t="s">
        <v>80</v>
      </c>
      <c r="AY249" s="135" t="s">
        <v>271</v>
      </c>
      <c r="BK249" s="143">
        <f>SUM(BK250:BK257)</f>
        <v>0</v>
      </c>
    </row>
    <row r="250" spans="2:65" s="1" customFormat="1" ht="24.15" customHeight="1">
      <c r="B250" s="28"/>
      <c r="C250" s="146" t="s">
        <v>521</v>
      </c>
      <c r="D250" s="146" t="s">
        <v>274</v>
      </c>
      <c r="E250" s="147" t="s">
        <v>552</v>
      </c>
      <c r="F250" s="148" t="s">
        <v>553</v>
      </c>
      <c r="G250" s="149" t="s">
        <v>412</v>
      </c>
      <c r="H250" s="150">
        <v>26</v>
      </c>
      <c r="I250" s="151"/>
      <c r="J250" s="152">
        <f>ROUND(I250*H250,2)</f>
        <v>0</v>
      </c>
      <c r="K250" s="153"/>
      <c r="L250" s="28"/>
      <c r="M250" s="154" t="s">
        <v>1</v>
      </c>
      <c r="N250" s="115" t="s">
        <v>38</v>
      </c>
      <c r="P250" s="155">
        <f>O250*H250</f>
        <v>0</v>
      </c>
      <c r="Q250" s="155">
        <v>2.0000000000000002E-5</v>
      </c>
      <c r="R250" s="155">
        <f>Q250*H250</f>
        <v>5.2000000000000006E-4</v>
      </c>
      <c r="S250" s="155">
        <v>0</v>
      </c>
      <c r="T250" s="156">
        <f>S250*H250</f>
        <v>0</v>
      </c>
      <c r="AR250" s="157" t="s">
        <v>348</v>
      </c>
      <c r="AT250" s="157" t="s">
        <v>274</v>
      </c>
      <c r="AU250" s="157" t="s">
        <v>82</v>
      </c>
      <c r="AY250" s="13" t="s">
        <v>271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3" t="s">
        <v>80</v>
      </c>
      <c r="BK250" s="158">
        <f>ROUND(I250*H250,2)</f>
        <v>0</v>
      </c>
      <c r="BL250" s="13" t="s">
        <v>348</v>
      </c>
      <c r="BM250" s="157" t="s">
        <v>554</v>
      </c>
    </row>
    <row r="251" spans="2:65" s="1" customFormat="1" ht="28.8">
      <c r="B251" s="28"/>
      <c r="D251" s="159" t="s">
        <v>280</v>
      </c>
      <c r="F251" s="160" t="s">
        <v>555</v>
      </c>
      <c r="I251" s="119"/>
      <c r="L251" s="28"/>
      <c r="M251" s="161"/>
      <c r="T251" s="52"/>
      <c r="AT251" s="13" t="s">
        <v>280</v>
      </c>
      <c r="AU251" s="13" t="s">
        <v>82</v>
      </c>
    </row>
    <row r="252" spans="2:65" s="1" customFormat="1" ht="24.15" customHeight="1">
      <c r="B252" s="28"/>
      <c r="C252" s="146" t="s">
        <v>526</v>
      </c>
      <c r="D252" s="146" t="s">
        <v>274</v>
      </c>
      <c r="E252" s="147" t="s">
        <v>567</v>
      </c>
      <c r="F252" s="148" t="s">
        <v>568</v>
      </c>
      <c r="G252" s="149" t="s">
        <v>412</v>
      </c>
      <c r="H252" s="150">
        <v>26</v>
      </c>
      <c r="I252" s="151"/>
      <c r="J252" s="152">
        <f>ROUND(I252*H252,2)</f>
        <v>0</v>
      </c>
      <c r="K252" s="153"/>
      <c r="L252" s="28"/>
      <c r="M252" s="154" t="s">
        <v>1</v>
      </c>
      <c r="N252" s="115" t="s">
        <v>38</v>
      </c>
      <c r="P252" s="155">
        <f>O252*H252</f>
        <v>0</v>
      </c>
      <c r="Q252" s="155">
        <v>4.0000000000000003E-5</v>
      </c>
      <c r="R252" s="155">
        <f>Q252*H252</f>
        <v>1.0400000000000001E-3</v>
      </c>
      <c r="S252" s="155">
        <v>0</v>
      </c>
      <c r="T252" s="156">
        <f>S252*H252</f>
        <v>0</v>
      </c>
      <c r="AR252" s="157" t="s">
        <v>348</v>
      </c>
      <c r="AT252" s="157" t="s">
        <v>274</v>
      </c>
      <c r="AU252" s="157" t="s">
        <v>82</v>
      </c>
      <c r="AY252" s="13" t="s">
        <v>271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3" t="s">
        <v>80</v>
      </c>
      <c r="BK252" s="158">
        <f>ROUND(I252*H252,2)</f>
        <v>0</v>
      </c>
      <c r="BL252" s="13" t="s">
        <v>348</v>
      </c>
      <c r="BM252" s="157" t="s">
        <v>569</v>
      </c>
    </row>
    <row r="253" spans="2:65" s="1" customFormat="1" ht="19.2">
      <c r="B253" s="28"/>
      <c r="D253" s="159" t="s">
        <v>280</v>
      </c>
      <c r="F253" s="160" t="s">
        <v>570</v>
      </c>
      <c r="I253" s="119"/>
      <c r="L253" s="28"/>
      <c r="M253" s="161"/>
      <c r="T253" s="52"/>
      <c r="AT253" s="13" t="s">
        <v>280</v>
      </c>
      <c r="AU253" s="13" t="s">
        <v>82</v>
      </c>
    </row>
    <row r="254" spans="2:65" s="1" customFormat="1" ht="21.75" customHeight="1">
      <c r="B254" s="28"/>
      <c r="C254" s="146" t="s">
        <v>530</v>
      </c>
      <c r="D254" s="146" t="s">
        <v>274</v>
      </c>
      <c r="E254" s="147" t="s">
        <v>572</v>
      </c>
      <c r="F254" s="148" t="s">
        <v>573</v>
      </c>
      <c r="G254" s="149" t="s">
        <v>412</v>
      </c>
      <c r="H254" s="150">
        <v>26</v>
      </c>
      <c r="I254" s="151"/>
      <c r="J254" s="152">
        <f>ROUND(I254*H254,2)</f>
        <v>0</v>
      </c>
      <c r="K254" s="153"/>
      <c r="L254" s="28"/>
      <c r="M254" s="154" t="s">
        <v>1</v>
      </c>
      <c r="N254" s="115" t="s">
        <v>38</v>
      </c>
      <c r="P254" s="155">
        <f>O254*H254</f>
        <v>0</v>
      </c>
      <c r="Q254" s="155">
        <v>6.0000000000000002E-5</v>
      </c>
      <c r="R254" s="155">
        <f>Q254*H254</f>
        <v>1.56E-3</v>
      </c>
      <c r="S254" s="155">
        <v>0</v>
      </c>
      <c r="T254" s="156">
        <f>S254*H254</f>
        <v>0</v>
      </c>
      <c r="AR254" s="157" t="s">
        <v>348</v>
      </c>
      <c r="AT254" s="157" t="s">
        <v>274</v>
      </c>
      <c r="AU254" s="157" t="s">
        <v>82</v>
      </c>
      <c r="AY254" s="13" t="s">
        <v>271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3" t="s">
        <v>80</v>
      </c>
      <c r="BK254" s="158">
        <f>ROUND(I254*H254,2)</f>
        <v>0</v>
      </c>
      <c r="BL254" s="13" t="s">
        <v>348</v>
      </c>
      <c r="BM254" s="157" t="s">
        <v>574</v>
      </c>
    </row>
    <row r="255" spans="2:65" s="1" customFormat="1" ht="19.2">
      <c r="B255" s="28"/>
      <c r="D255" s="159" t="s">
        <v>280</v>
      </c>
      <c r="F255" s="160" t="s">
        <v>575</v>
      </c>
      <c r="I255" s="119"/>
      <c r="L255" s="28"/>
      <c r="M255" s="161"/>
      <c r="T255" s="52"/>
      <c r="AT255" s="13" t="s">
        <v>280</v>
      </c>
      <c r="AU255" s="13" t="s">
        <v>82</v>
      </c>
    </row>
    <row r="256" spans="2:65" s="1" customFormat="1" ht="16.5" customHeight="1">
      <c r="B256" s="28"/>
      <c r="C256" s="146" t="s">
        <v>535</v>
      </c>
      <c r="D256" s="146" t="s">
        <v>274</v>
      </c>
      <c r="E256" s="147" t="s">
        <v>577</v>
      </c>
      <c r="F256" s="148" t="s">
        <v>578</v>
      </c>
      <c r="G256" s="149" t="s">
        <v>338</v>
      </c>
      <c r="H256" s="150">
        <v>1</v>
      </c>
      <c r="I256" s="151"/>
      <c r="J256" s="152">
        <f>ROUND(I256*H256,2)</f>
        <v>0</v>
      </c>
      <c r="K256" s="153"/>
      <c r="L256" s="28"/>
      <c r="M256" s="154" t="s">
        <v>1</v>
      </c>
      <c r="N256" s="115" t="s">
        <v>38</v>
      </c>
      <c r="P256" s="155">
        <f>O256*H256</f>
        <v>0</v>
      </c>
      <c r="Q256" s="155">
        <v>0</v>
      </c>
      <c r="R256" s="155">
        <f>Q256*H256</f>
        <v>0</v>
      </c>
      <c r="S256" s="155">
        <v>0</v>
      </c>
      <c r="T256" s="156">
        <f>S256*H256</f>
        <v>0</v>
      </c>
      <c r="AR256" s="157" t="s">
        <v>306</v>
      </c>
      <c r="AT256" s="157" t="s">
        <v>274</v>
      </c>
      <c r="AU256" s="157" t="s">
        <v>82</v>
      </c>
      <c r="AY256" s="13" t="s">
        <v>271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3" t="s">
        <v>80</v>
      </c>
      <c r="BK256" s="158">
        <f>ROUND(I256*H256,2)</f>
        <v>0</v>
      </c>
      <c r="BL256" s="13" t="s">
        <v>306</v>
      </c>
      <c r="BM256" s="157" t="s">
        <v>1665</v>
      </c>
    </row>
    <row r="257" spans="2:65" s="1" customFormat="1" ht="10.199999999999999">
      <c r="B257" s="28"/>
      <c r="D257" s="159" t="s">
        <v>280</v>
      </c>
      <c r="F257" s="160" t="s">
        <v>578</v>
      </c>
      <c r="I257" s="119"/>
      <c r="L257" s="28"/>
      <c r="M257" s="161"/>
      <c r="T257" s="52"/>
      <c r="AT257" s="13" t="s">
        <v>280</v>
      </c>
      <c r="AU257" s="13" t="s">
        <v>82</v>
      </c>
    </row>
    <row r="258" spans="2:65" s="11" customFormat="1" ht="22.8" customHeight="1">
      <c r="B258" s="134"/>
      <c r="D258" s="135" t="s">
        <v>72</v>
      </c>
      <c r="E258" s="144" t="s">
        <v>580</v>
      </c>
      <c r="F258" s="144" t="s">
        <v>581</v>
      </c>
      <c r="I258" s="137"/>
      <c r="J258" s="145">
        <f>BK258</f>
        <v>0</v>
      </c>
      <c r="L258" s="134"/>
      <c r="M258" s="139"/>
      <c r="P258" s="140">
        <f>SUM(P259:P276)</f>
        <v>0</v>
      </c>
      <c r="R258" s="140">
        <f>SUM(R259:R276)</f>
        <v>0.1484</v>
      </c>
      <c r="T258" s="141">
        <f>SUM(T259:T276)</f>
        <v>3.286E-2</v>
      </c>
      <c r="AR258" s="135" t="s">
        <v>82</v>
      </c>
      <c r="AT258" s="142" t="s">
        <v>72</v>
      </c>
      <c r="AU258" s="142" t="s">
        <v>80</v>
      </c>
      <c r="AY258" s="135" t="s">
        <v>271</v>
      </c>
      <c r="BK258" s="143">
        <f>SUM(BK259:BK276)</f>
        <v>0</v>
      </c>
    </row>
    <row r="259" spans="2:65" s="1" customFormat="1" ht="24.15" customHeight="1">
      <c r="B259" s="28"/>
      <c r="C259" s="146" t="s">
        <v>541</v>
      </c>
      <c r="D259" s="146" t="s">
        <v>274</v>
      </c>
      <c r="E259" s="147" t="s">
        <v>582</v>
      </c>
      <c r="F259" s="148" t="s">
        <v>583</v>
      </c>
      <c r="G259" s="149" t="s">
        <v>277</v>
      </c>
      <c r="H259" s="150">
        <v>106</v>
      </c>
      <c r="I259" s="151"/>
      <c r="J259" s="152">
        <f>ROUND(I259*H259,2)</f>
        <v>0</v>
      </c>
      <c r="K259" s="153"/>
      <c r="L259" s="28"/>
      <c r="M259" s="154" t="s">
        <v>1</v>
      </c>
      <c r="N259" s="115" t="s">
        <v>38</v>
      </c>
      <c r="P259" s="155">
        <f>O259*H259</f>
        <v>0</v>
      </c>
      <c r="Q259" s="155">
        <v>0</v>
      </c>
      <c r="R259" s="155">
        <f>Q259*H259</f>
        <v>0</v>
      </c>
      <c r="S259" s="155">
        <v>0</v>
      </c>
      <c r="T259" s="156">
        <f>S259*H259</f>
        <v>0</v>
      </c>
      <c r="AR259" s="157" t="s">
        <v>348</v>
      </c>
      <c r="AT259" s="157" t="s">
        <v>274</v>
      </c>
      <c r="AU259" s="157" t="s">
        <v>82</v>
      </c>
      <c r="AY259" s="13" t="s">
        <v>271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3" t="s">
        <v>80</v>
      </c>
      <c r="BK259" s="158">
        <f>ROUND(I259*H259,2)</f>
        <v>0</v>
      </c>
      <c r="BL259" s="13" t="s">
        <v>348</v>
      </c>
      <c r="BM259" s="157" t="s">
        <v>584</v>
      </c>
    </row>
    <row r="260" spans="2:65" s="1" customFormat="1" ht="10.199999999999999">
      <c r="B260" s="28"/>
      <c r="D260" s="159" t="s">
        <v>280</v>
      </c>
      <c r="F260" s="160" t="s">
        <v>585</v>
      </c>
      <c r="I260" s="119"/>
      <c r="L260" s="28"/>
      <c r="M260" s="161"/>
      <c r="T260" s="52"/>
      <c r="AT260" s="13" t="s">
        <v>280</v>
      </c>
      <c r="AU260" s="13" t="s">
        <v>82</v>
      </c>
    </row>
    <row r="261" spans="2:65" s="1" customFormat="1" ht="16.5" customHeight="1">
      <c r="B261" s="28"/>
      <c r="C261" s="146" t="s">
        <v>546</v>
      </c>
      <c r="D261" s="146" t="s">
        <v>274</v>
      </c>
      <c r="E261" s="147" t="s">
        <v>587</v>
      </c>
      <c r="F261" s="148" t="s">
        <v>588</v>
      </c>
      <c r="G261" s="149" t="s">
        <v>277</v>
      </c>
      <c r="H261" s="150">
        <v>106</v>
      </c>
      <c r="I261" s="151"/>
      <c r="J261" s="152">
        <f>ROUND(I261*H261,2)</f>
        <v>0</v>
      </c>
      <c r="K261" s="153"/>
      <c r="L261" s="28"/>
      <c r="M261" s="154" t="s">
        <v>1</v>
      </c>
      <c r="N261" s="115" t="s">
        <v>38</v>
      </c>
      <c r="P261" s="155">
        <f>O261*H261</f>
        <v>0</v>
      </c>
      <c r="Q261" s="155">
        <v>0</v>
      </c>
      <c r="R261" s="155">
        <f>Q261*H261</f>
        <v>0</v>
      </c>
      <c r="S261" s="155">
        <v>0</v>
      </c>
      <c r="T261" s="156">
        <f>S261*H261</f>
        <v>0</v>
      </c>
      <c r="AR261" s="157" t="s">
        <v>348</v>
      </c>
      <c r="AT261" s="157" t="s">
        <v>274</v>
      </c>
      <c r="AU261" s="157" t="s">
        <v>82</v>
      </c>
      <c r="AY261" s="13" t="s">
        <v>271</v>
      </c>
      <c r="BE261" s="158">
        <f>IF(N261="základní",J261,0)</f>
        <v>0</v>
      </c>
      <c r="BF261" s="158">
        <f>IF(N261="snížená",J261,0)</f>
        <v>0</v>
      </c>
      <c r="BG261" s="158">
        <f>IF(N261="zákl. přenesená",J261,0)</f>
        <v>0</v>
      </c>
      <c r="BH261" s="158">
        <f>IF(N261="sníž. přenesená",J261,0)</f>
        <v>0</v>
      </c>
      <c r="BI261" s="158">
        <f>IF(N261="nulová",J261,0)</f>
        <v>0</v>
      </c>
      <c r="BJ261" s="13" t="s">
        <v>80</v>
      </c>
      <c r="BK261" s="158">
        <f>ROUND(I261*H261,2)</f>
        <v>0</v>
      </c>
      <c r="BL261" s="13" t="s">
        <v>348</v>
      </c>
      <c r="BM261" s="157" t="s">
        <v>589</v>
      </c>
    </row>
    <row r="262" spans="2:65" s="1" customFormat="1" ht="10.199999999999999">
      <c r="B262" s="28"/>
      <c r="D262" s="159" t="s">
        <v>280</v>
      </c>
      <c r="F262" s="160" t="s">
        <v>590</v>
      </c>
      <c r="I262" s="119"/>
      <c r="L262" s="28"/>
      <c r="M262" s="161"/>
      <c r="T262" s="52"/>
      <c r="AT262" s="13" t="s">
        <v>280</v>
      </c>
      <c r="AU262" s="13" t="s">
        <v>82</v>
      </c>
    </row>
    <row r="263" spans="2:65" s="1" customFormat="1" ht="16.5" customHeight="1">
      <c r="B263" s="28"/>
      <c r="C263" s="146" t="s">
        <v>551</v>
      </c>
      <c r="D263" s="146" t="s">
        <v>274</v>
      </c>
      <c r="E263" s="147" t="s">
        <v>592</v>
      </c>
      <c r="F263" s="148" t="s">
        <v>593</v>
      </c>
      <c r="G263" s="149" t="s">
        <v>277</v>
      </c>
      <c r="H263" s="150">
        <v>106</v>
      </c>
      <c r="I263" s="151"/>
      <c r="J263" s="152">
        <f>ROUND(I263*H263,2)</f>
        <v>0</v>
      </c>
      <c r="K263" s="153"/>
      <c r="L263" s="28"/>
      <c r="M263" s="154" t="s">
        <v>1</v>
      </c>
      <c r="N263" s="115" t="s">
        <v>38</v>
      </c>
      <c r="P263" s="155">
        <f>O263*H263</f>
        <v>0</v>
      </c>
      <c r="Q263" s="155">
        <v>1E-3</v>
      </c>
      <c r="R263" s="155">
        <f>Q263*H263</f>
        <v>0.106</v>
      </c>
      <c r="S263" s="155">
        <v>3.1E-4</v>
      </c>
      <c r="T263" s="156">
        <f>S263*H263</f>
        <v>3.286E-2</v>
      </c>
      <c r="AR263" s="157" t="s">
        <v>348</v>
      </c>
      <c r="AT263" s="157" t="s">
        <v>274</v>
      </c>
      <c r="AU263" s="157" t="s">
        <v>82</v>
      </c>
      <c r="AY263" s="13" t="s">
        <v>271</v>
      </c>
      <c r="BE263" s="158">
        <f>IF(N263="základní",J263,0)</f>
        <v>0</v>
      </c>
      <c r="BF263" s="158">
        <f>IF(N263="snížená",J263,0)</f>
        <v>0</v>
      </c>
      <c r="BG263" s="158">
        <f>IF(N263="zákl. přenesená",J263,0)</f>
        <v>0</v>
      </c>
      <c r="BH263" s="158">
        <f>IF(N263="sníž. přenesená",J263,0)</f>
        <v>0</v>
      </c>
      <c r="BI263" s="158">
        <f>IF(N263="nulová",J263,0)</f>
        <v>0</v>
      </c>
      <c r="BJ263" s="13" t="s">
        <v>80</v>
      </c>
      <c r="BK263" s="158">
        <f>ROUND(I263*H263,2)</f>
        <v>0</v>
      </c>
      <c r="BL263" s="13" t="s">
        <v>348</v>
      </c>
      <c r="BM263" s="157" t="s">
        <v>594</v>
      </c>
    </row>
    <row r="264" spans="2:65" s="1" customFormat="1" ht="10.199999999999999">
      <c r="B264" s="28"/>
      <c r="D264" s="159" t="s">
        <v>280</v>
      </c>
      <c r="F264" s="160" t="s">
        <v>595</v>
      </c>
      <c r="I264" s="119"/>
      <c r="L264" s="28"/>
      <c r="M264" s="161"/>
      <c r="T264" s="52"/>
      <c r="AT264" s="13" t="s">
        <v>280</v>
      </c>
      <c r="AU264" s="13" t="s">
        <v>82</v>
      </c>
    </row>
    <row r="265" spans="2:65" s="1" customFormat="1" ht="24.15" customHeight="1">
      <c r="B265" s="28"/>
      <c r="C265" s="146" t="s">
        <v>556</v>
      </c>
      <c r="D265" s="146" t="s">
        <v>274</v>
      </c>
      <c r="E265" s="147" t="s">
        <v>597</v>
      </c>
      <c r="F265" s="148" t="s">
        <v>598</v>
      </c>
      <c r="G265" s="149" t="s">
        <v>277</v>
      </c>
      <c r="H265" s="150">
        <v>106</v>
      </c>
      <c r="I265" s="151"/>
      <c r="J265" s="152">
        <f>ROUND(I265*H265,2)</f>
        <v>0</v>
      </c>
      <c r="K265" s="153"/>
      <c r="L265" s="28"/>
      <c r="M265" s="154" t="s">
        <v>1</v>
      </c>
      <c r="N265" s="115" t="s">
        <v>38</v>
      </c>
      <c r="P265" s="155">
        <f>O265*H265</f>
        <v>0</v>
      </c>
      <c r="Q265" s="155">
        <v>2.0000000000000001E-4</v>
      </c>
      <c r="R265" s="155">
        <f>Q265*H265</f>
        <v>2.12E-2</v>
      </c>
      <c r="S265" s="155">
        <v>0</v>
      </c>
      <c r="T265" s="156">
        <f>S265*H265</f>
        <v>0</v>
      </c>
      <c r="AR265" s="157" t="s">
        <v>348</v>
      </c>
      <c r="AT265" s="157" t="s">
        <v>274</v>
      </c>
      <c r="AU265" s="157" t="s">
        <v>82</v>
      </c>
      <c r="AY265" s="13" t="s">
        <v>271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3" t="s">
        <v>80</v>
      </c>
      <c r="BK265" s="158">
        <f>ROUND(I265*H265,2)</f>
        <v>0</v>
      </c>
      <c r="BL265" s="13" t="s">
        <v>348</v>
      </c>
      <c r="BM265" s="157" t="s">
        <v>599</v>
      </c>
    </row>
    <row r="266" spans="2:65" s="1" customFormat="1" ht="19.2">
      <c r="B266" s="28"/>
      <c r="D266" s="159" t="s">
        <v>280</v>
      </c>
      <c r="F266" s="160" t="s">
        <v>600</v>
      </c>
      <c r="I266" s="119"/>
      <c r="L266" s="28"/>
      <c r="M266" s="161"/>
      <c r="T266" s="52"/>
      <c r="AT266" s="13" t="s">
        <v>280</v>
      </c>
      <c r="AU266" s="13" t="s">
        <v>82</v>
      </c>
    </row>
    <row r="267" spans="2:65" s="1" customFormat="1" ht="16.5" customHeight="1">
      <c r="B267" s="28"/>
      <c r="C267" s="146" t="s">
        <v>561</v>
      </c>
      <c r="D267" s="146" t="s">
        <v>274</v>
      </c>
      <c r="E267" s="147" t="s">
        <v>602</v>
      </c>
      <c r="F267" s="148" t="s">
        <v>603</v>
      </c>
      <c r="G267" s="149" t="s">
        <v>277</v>
      </c>
      <c r="H267" s="150">
        <v>106</v>
      </c>
      <c r="I267" s="151"/>
      <c r="J267" s="152">
        <f>ROUND(I267*H267,2)</f>
        <v>0</v>
      </c>
      <c r="K267" s="153"/>
      <c r="L267" s="28"/>
      <c r="M267" s="154" t="s">
        <v>1</v>
      </c>
      <c r="N267" s="115" t="s">
        <v>38</v>
      </c>
      <c r="P267" s="155">
        <f>O267*H267</f>
        <v>0</v>
      </c>
      <c r="Q267" s="155">
        <v>0</v>
      </c>
      <c r="R267" s="155">
        <f>Q267*H267</f>
        <v>0</v>
      </c>
      <c r="S267" s="155">
        <v>0</v>
      </c>
      <c r="T267" s="156">
        <f>S267*H267</f>
        <v>0</v>
      </c>
      <c r="AR267" s="157" t="s">
        <v>306</v>
      </c>
      <c r="AT267" s="157" t="s">
        <v>274</v>
      </c>
      <c r="AU267" s="157" t="s">
        <v>82</v>
      </c>
      <c r="AY267" s="13" t="s">
        <v>271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3" t="s">
        <v>80</v>
      </c>
      <c r="BK267" s="158">
        <f>ROUND(I267*H267,2)</f>
        <v>0</v>
      </c>
      <c r="BL267" s="13" t="s">
        <v>306</v>
      </c>
      <c r="BM267" s="157" t="s">
        <v>604</v>
      </c>
    </row>
    <row r="268" spans="2:65" s="1" customFormat="1" ht="10.199999999999999">
      <c r="B268" s="28"/>
      <c r="D268" s="159" t="s">
        <v>280</v>
      </c>
      <c r="F268" s="160" t="s">
        <v>603</v>
      </c>
      <c r="I268" s="119"/>
      <c r="L268" s="28"/>
      <c r="M268" s="161"/>
      <c r="T268" s="52"/>
      <c r="AT268" s="13" t="s">
        <v>280</v>
      </c>
      <c r="AU268" s="13" t="s">
        <v>82</v>
      </c>
    </row>
    <row r="269" spans="2:65" s="1" customFormat="1" ht="24.15" customHeight="1">
      <c r="B269" s="28"/>
      <c r="C269" s="146" t="s">
        <v>566</v>
      </c>
      <c r="D269" s="146" t="s">
        <v>274</v>
      </c>
      <c r="E269" s="147" t="s">
        <v>597</v>
      </c>
      <c r="F269" s="148" t="s">
        <v>598</v>
      </c>
      <c r="G269" s="149" t="s">
        <v>277</v>
      </c>
      <c r="H269" s="150">
        <v>106</v>
      </c>
      <c r="I269" s="151"/>
      <c r="J269" s="152">
        <f>ROUND(I269*H269,2)</f>
        <v>0</v>
      </c>
      <c r="K269" s="153"/>
      <c r="L269" s="28"/>
      <c r="M269" s="154" t="s">
        <v>1</v>
      </c>
      <c r="N269" s="115" t="s">
        <v>38</v>
      </c>
      <c r="P269" s="155">
        <f>O269*H269</f>
        <v>0</v>
      </c>
      <c r="Q269" s="155">
        <v>2.0000000000000001E-4</v>
      </c>
      <c r="R269" s="155">
        <f>Q269*H269</f>
        <v>2.12E-2</v>
      </c>
      <c r="S269" s="155">
        <v>0</v>
      </c>
      <c r="T269" s="156">
        <f>S269*H269</f>
        <v>0</v>
      </c>
      <c r="AR269" s="157" t="s">
        <v>348</v>
      </c>
      <c r="AT269" s="157" t="s">
        <v>274</v>
      </c>
      <c r="AU269" s="157" t="s">
        <v>82</v>
      </c>
      <c r="AY269" s="13" t="s">
        <v>271</v>
      </c>
      <c r="BE269" s="158">
        <f>IF(N269="základní",J269,0)</f>
        <v>0</v>
      </c>
      <c r="BF269" s="158">
        <f>IF(N269="snížená",J269,0)</f>
        <v>0</v>
      </c>
      <c r="BG269" s="158">
        <f>IF(N269="zákl. přenesená",J269,0)</f>
        <v>0</v>
      </c>
      <c r="BH269" s="158">
        <f>IF(N269="sníž. přenesená",J269,0)</f>
        <v>0</v>
      </c>
      <c r="BI269" s="158">
        <f>IF(N269="nulová",J269,0)</f>
        <v>0</v>
      </c>
      <c r="BJ269" s="13" t="s">
        <v>80</v>
      </c>
      <c r="BK269" s="158">
        <f>ROUND(I269*H269,2)</f>
        <v>0</v>
      </c>
      <c r="BL269" s="13" t="s">
        <v>348</v>
      </c>
      <c r="BM269" s="157" t="s">
        <v>606</v>
      </c>
    </row>
    <row r="270" spans="2:65" s="1" customFormat="1" ht="19.2">
      <c r="B270" s="28"/>
      <c r="D270" s="159" t="s">
        <v>280</v>
      </c>
      <c r="F270" s="160" t="s">
        <v>600</v>
      </c>
      <c r="I270" s="119"/>
      <c r="L270" s="28"/>
      <c r="M270" s="161"/>
      <c r="T270" s="52"/>
      <c r="AT270" s="13" t="s">
        <v>280</v>
      </c>
      <c r="AU270" s="13" t="s">
        <v>82</v>
      </c>
    </row>
    <row r="271" spans="2:65" s="1" customFormat="1" ht="24.15" customHeight="1">
      <c r="B271" s="28"/>
      <c r="C271" s="146" t="s">
        <v>571</v>
      </c>
      <c r="D271" s="146" t="s">
        <v>274</v>
      </c>
      <c r="E271" s="147" t="s">
        <v>608</v>
      </c>
      <c r="F271" s="148" t="s">
        <v>609</v>
      </c>
      <c r="G271" s="149" t="s">
        <v>277</v>
      </c>
      <c r="H271" s="150">
        <v>106</v>
      </c>
      <c r="I271" s="151"/>
      <c r="J271" s="152">
        <f>ROUND(I271*H271,2)</f>
        <v>0</v>
      </c>
      <c r="K271" s="153"/>
      <c r="L271" s="28"/>
      <c r="M271" s="154" t="s">
        <v>1</v>
      </c>
      <c r="N271" s="115" t="s">
        <v>38</v>
      </c>
      <c r="P271" s="155">
        <f>O271*H271</f>
        <v>0</v>
      </c>
      <c r="Q271" s="155">
        <v>0</v>
      </c>
      <c r="R271" s="155">
        <f>Q271*H271</f>
        <v>0</v>
      </c>
      <c r="S271" s="155">
        <v>0</v>
      </c>
      <c r="T271" s="156">
        <f>S271*H271</f>
        <v>0</v>
      </c>
      <c r="AR271" s="157" t="s">
        <v>306</v>
      </c>
      <c r="AT271" s="157" t="s">
        <v>274</v>
      </c>
      <c r="AU271" s="157" t="s">
        <v>82</v>
      </c>
      <c r="AY271" s="13" t="s">
        <v>271</v>
      </c>
      <c r="BE271" s="158">
        <f>IF(N271="základní",J271,0)</f>
        <v>0</v>
      </c>
      <c r="BF271" s="158">
        <f>IF(N271="snížená",J271,0)</f>
        <v>0</v>
      </c>
      <c r="BG271" s="158">
        <f>IF(N271="zákl. přenesená",J271,0)</f>
        <v>0</v>
      </c>
      <c r="BH271" s="158">
        <f>IF(N271="sníž. přenesená",J271,0)</f>
        <v>0</v>
      </c>
      <c r="BI271" s="158">
        <f>IF(N271="nulová",J271,0)</f>
        <v>0</v>
      </c>
      <c r="BJ271" s="13" t="s">
        <v>80</v>
      </c>
      <c r="BK271" s="158">
        <f>ROUND(I271*H271,2)</f>
        <v>0</v>
      </c>
      <c r="BL271" s="13" t="s">
        <v>306</v>
      </c>
      <c r="BM271" s="157" t="s">
        <v>610</v>
      </c>
    </row>
    <row r="272" spans="2:65" s="1" customFormat="1" ht="19.2">
      <c r="B272" s="28"/>
      <c r="D272" s="159" t="s">
        <v>280</v>
      </c>
      <c r="F272" s="160" t="s">
        <v>609</v>
      </c>
      <c r="I272" s="119"/>
      <c r="L272" s="28"/>
      <c r="M272" s="161"/>
      <c r="T272" s="52"/>
      <c r="AT272" s="13" t="s">
        <v>280</v>
      </c>
      <c r="AU272" s="13" t="s">
        <v>82</v>
      </c>
    </row>
    <row r="273" spans="2:65" s="1" customFormat="1" ht="16.5" customHeight="1">
      <c r="B273" s="28"/>
      <c r="C273" s="146" t="s">
        <v>576</v>
      </c>
      <c r="D273" s="146" t="s">
        <v>274</v>
      </c>
      <c r="E273" s="147" t="s">
        <v>612</v>
      </c>
      <c r="F273" s="148" t="s">
        <v>613</v>
      </c>
      <c r="G273" s="149" t="s">
        <v>301</v>
      </c>
      <c r="H273" s="150">
        <v>1</v>
      </c>
      <c r="I273" s="151"/>
      <c r="J273" s="152">
        <f>ROUND(I273*H273,2)</f>
        <v>0</v>
      </c>
      <c r="K273" s="153"/>
      <c r="L273" s="28"/>
      <c r="M273" s="154" t="s">
        <v>1</v>
      </c>
      <c r="N273" s="115" t="s">
        <v>38</v>
      </c>
      <c r="P273" s="155">
        <f>O273*H273</f>
        <v>0</v>
      </c>
      <c r="Q273" s="155">
        <v>0</v>
      </c>
      <c r="R273" s="155">
        <f>Q273*H273</f>
        <v>0</v>
      </c>
      <c r="S273" s="155">
        <v>0</v>
      </c>
      <c r="T273" s="156">
        <f>S273*H273</f>
        <v>0</v>
      </c>
      <c r="AR273" s="157" t="s">
        <v>306</v>
      </c>
      <c r="AT273" s="157" t="s">
        <v>274</v>
      </c>
      <c r="AU273" s="157" t="s">
        <v>82</v>
      </c>
      <c r="AY273" s="13" t="s">
        <v>271</v>
      </c>
      <c r="BE273" s="158">
        <f>IF(N273="základní",J273,0)</f>
        <v>0</v>
      </c>
      <c r="BF273" s="158">
        <f>IF(N273="snížená",J273,0)</f>
        <v>0</v>
      </c>
      <c r="BG273" s="158">
        <f>IF(N273="zákl. přenesená",J273,0)</f>
        <v>0</v>
      </c>
      <c r="BH273" s="158">
        <f>IF(N273="sníž. přenesená",J273,0)</f>
        <v>0</v>
      </c>
      <c r="BI273" s="158">
        <f>IF(N273="nulová",J273,0)</f>
        <v>0</v>
      </c>
      <c r="BJ273" s="13" t="s">
        <v>80</v>
      </c>
      <c r="BK273" s="158">
        <f>ROUND(I273*H273,2)</f>
        <v>0</v>
      </c>
      <c r="BL273" s="13" t="s">
        <v>306</v>
      </c>
      <c r="BM273" s="157" t="s">
        <v>614</v>
      </c>
    </row>
    <row r="274" spans="2:65" s="1" customFormat="1" ht="10.199999999999999">
      <c r="B274" s="28"/>
      <c r="D274" s="159" t="s">
        <v>280</v>
      </c>
      <c r="F274" s="160" t="s">
        <v>613</v>
      </c>
      <c r="I274" s="119"/>
      <c r="L274" s="28"/>
      <c r="M274" s="161"/>
      <c r="T274" s="52"/>
      <c r="AT274" s="13" t="s">
        <v>280</v>
      </c>
      <c r="AU274" s="13" t="s">
        <v>82</v>
      </c>
    </row>
    <row r="275" spans="2:65" s="1" customFormat="1" ht="16.5" customHeight="1">
      <c r="B275" s="28"/>
      <c r="C275" s="146" t="s">
        <v>14</v>
      </c>
      <c r="D275" s="146" t="s">
        <v>274</v>
      </c>
      <c r="E275" s="147" t="s">
        <v>616</v>
      </c>
      <c r="F275" s="148" t="s">
        <v>617</v>
      </c>
      <c r="G275" s="149" t="s">
        <v>301</v>
      </c>
      <c r="H275" s="150">
        <v>1</v>
      </c>
      <c r="I275" s="151"/>
      <c r="J275" s="152">
        <f>ROUND(I275*H275,2)</f>
        <v>0</v>
      </c>
      <c r="K275" s="153"/>
      <c r="L275" s="28"/>
      <c r="M275" s="154" t="s">
        <v>1</v>
      </c>
      <c r="N275" s="115" t="s">
        <v>38</v>
      </c>
      <c r="P275" s="155">
        <f>O275*H275</f>
        <v>0</v>
      </c>
      <c r="Q275" s="155">
        <v>0</v>
      </c>
      <c r="R275" s="155">
        <f>Q275*H275</f>
        <v>0</v>
      </c>
      <c r="S275" s="155">
        <v>0</v>
      </c>
      <c r="T275" s="156">
        <f>S275*H275</f>
        <v>0</v>
      </c>
      <c r="AR275" s="157" t="s">
        <v>306</v>
      </c>
      <c r="AT275" s="157" t="s">
        <v>274</v>
      </c>
      <c r="AU275" s="157" t="s">
        <v>82</v>
      </c>
      <c r="AY275" s="13" t="s">
        <v>271</v>
      </c>
      <c r="BE275" s="158">
        <f>IF(N275="základní",J275,0)</f>
        <v>0</v>
      </c>
      <c r="BF275" s="158">
        <f>IF(N275="snížená",J275,0)</f>
        <v>0</v>
      </c>
      <c r="BG275" s="158">
        <f>IF(N275="zákl. přenesená",J275,0)</f>
        <v>0</v>
      </c>
      <c r="BH275" s="158">
        <f>IF(N275="sníž. přenesená",J275,0)</f>
        <v>0</v>
      </c>
      <c r="BI275" s="158">
        <f>IF(N275="nulová",J275,0)</f>
        <v>0</v>
      </c>
      <c r="BJ275" s="13" t="s">
        <v>80</v>
      </c>
      <c r="BK275" s="158">
        <f>ROUND(I275*H275,2)</f>
        <v>0</v>
      </c>
      <c r="BL275" s="13" t="s">
        <v>306</v>
      </c>
      <c r="BM275" s="157" t="s">
        <v>618</v>
      </c>
    </row>
    <row r="276" spans="2:65" s="1" customFormat="1" ht="10.199999999999999">
      <c r="B276" s="28"/>
      <c r="D276" s="159" t="s">
        <v>280</v>
      </c>
      <c r="F276" s="160" t="s">
        <v>617</v>
      </c>
      <c r="I276" s="119"/>
      <c r="L276" s="28"/>
      <c r="M276" s="161"/>
      <c r="T276" s="52"/>
      <c r="AT276" s="13" t="s">
        <v>280</v>
      </c>
      <c r="AU276" s="13" t="s">
        <v>82</v>
      </c>
    </row>
    <row r="277" spans="2:65" s="11" customFormat="1" ht="25.95" customHeight="1">
      <c r="B277" s="134"/>
      <c r="D277" s="135" t="s">
        <v>72</v>
      </c>
      <c r="E277" s="136" t="s">
        <v>619</v>
      </c>
      <c r="F277" s="136" t="s">
        <v>620</v>
      </c>
      <c r="I277" s="137"/>
      <c r="J277" s="138">
        <f>BK277</f>
        <v>0</v>
      </c>
      <c r="L277" s="134"/>
      <c r="M277" s="139"/>
      <c r="P277" s="140">
        <f>P278</f>
        <v>0</v>
      </c>
      <c r="R277" s="140">
        <f>R278</f>
        <v>0</v>
      </c>
      <c r="T277" s="141">
        <f>T278</f>
        <v>0</v>
      </c>
      <c r="AR277" s="135" t="s">
        <v>278</v>
      </c>
      <c r="AT277" s="142" t="s">
        <v>72</v>
      </c>
      <c r="AU277" s="142" t="s">
        <v>73</v>
      </c>
      <c r="AY277" s="135" t="s">
        <v>271</v>
      </c>
      <c r="BK277" s="143">
        <f>BK278</f>
        <v>0</v>
      </c>
    </row>
    <row r="278" spans="2:65" s="11" customFormat="1" ht="22.8" customHeight="1">
      <c r="B278" s="134"/>
      <c r="D278" s="135" t="s">
        <v>72</v>
      </c>
      <c r="E278" s="144" t="s">
        <v>621</v>
      </c>
      <c r="F278" s="144" t="s">
        <v>620</v>
      </c>
      <c r="I278" s="137"/>
      <c r="J278" s="145">
        <f>BK278</f>
        <v>0</v>
      </c>
      <c r="L278" s="134"/>
      <c r="M278" s="139"/>
      <c r="P278" s="140">
        <f>SUM(P279:P288)</f>
        <v>0</v>
      </c>
      <c r="R278" s="140">
        <f>SUM(R279:R288)</f>
        <v>0</v>
      </c>
      <c r="T278" s="141">
        <f>SUM(T279:T288)</f>
        <v>0</v>
      </c>
      <c r="AR278" s="135" t="s">
        <v>278</v>
      </c>
      <c r="AT278" s="142" t="s">
        <v>72</v>
      </c>
      <c r="AU278" s="142" t="s">
        <v>80</v>
      </c>
      <c r="AY278" s="135" t="s">
        <v>271</v>
      </c>
      <c r="BK278" s="143">
        <f>SUM(BK279:BK288)</f>
        <v>0</v>
      </c>
    </row>
    <row r="279" spans="2:65" s="1" customFormat="1" ht="62.7" customHeight="1">
      <c r="B279" s="28"/>
      <c r="C279" s="146" t="s">
        <v>586</v>
      </c>
      <c r="D279" s="146" t="s">
        <v>274</v>
      </c>
      <c r="E279" s="147" t="s">
        <v>1739</v>
      </c>
      <c r="F279" s="148" t="s">
        <v>1740</v>
      </c>
      <c r="G279" s="149" t="s">
        <v>301</v>
      </c>
      <c r="H279" s="150">
        <v>1</v>
      </c>
      <c r="I279" s="151"/>
      <c r="J279" s="152">
        <f>ROUND(I279*H279,2)</f>
        <v>0</v>
      </c>
      <c r="K279" s="153"/>
      <c r="L279" s="28"/>
      <c r="M279" s="154" t="s">
        <v>1</v>
      </c>
      <c r="N279" s="115" t="s">
        <v>38</v>
      </c>
      <c r="P279" s="155">
        <f>O279*H279</f>
        <v>0</v>
      </c>
      <c r="Q279" s="155">
        <v>0</v>
      </c>
      <c r="R279" s="155">
        <f>Q279*H279</f>
        <v>0</v>
      </c>
      <c r="S279" s="155">
        <v>0</v>
      </c>
      <c r="T279" s="156">
        <f>S279*H279</f>
        <v>0</v>
      </c>
      <c r="AR279" s="157" t="s">
        <v>306</v>
      </c>
      <c r="AT279" s="157" t="s">
        <v>274</v>
      </c>
      <c r="AU279" s="157" t="s">
        <v>82</v>
      </c>
      <c r="AY279" s="13" t="s">
        <v>271</v>
      </c>
      <c r="BE279" s="158">
        <f>IF(N279="základní",J279,0)</f>
        <v>0</v>
      </c>
      <c r="BF279" s="158">
        <f>IF(N279="snížená",J279,0)</f>
        <v>0</v>
      </c>
      <c r="BG279" s="158">
        <f>IF(N279="zákl. přenesená",J279,0)</f>
        <v>0</v>
      </c>
      <c r="BH279" s="158">
        <f>IF(N279="sníž. přenesená",J279,0)</f>
        <v>0</v>
      </c>
      <c r="BI279" s="158">
        <f>IF(N279="nulová",J279,0)</f>
        <v>0</v>
      </c>
      <c r="BJ279" s="13" t="s">
        <v>80</v>
      </c>
      <c r="BK279" s="158">
        <f>ROUND(I279*H279,2)</f>
        <v>0</v>
      </c>
      <c r="BL279" s="13" t="s">
        <v>306</v>
      </c>
      <c r="BM279" s="157" t="s">
        <v>1741</v>
      </c>
    </row>
    <row r="280" spans="2:65" s="1" customFormat="1" ht="134.4">
      <c r="B280" s="28"/>
      <c r="D280" s="159" t="s">
        <v>280</v>
      </c>
      <c r="F280" s="160" t="s">
        <v>1742</v>
      </c>
      <c r="I280" s="119"/>
      <c r="L280" s="28"/>
      <c r="M280" s="161"/>
      <c r="T280" s="52"/>
      <c r="AT280" s="13" t="s">
        <v>280</v>
      </c>
      <c r="AU280" s="13" t="s">
        <v>82</v>
      </c>
    </row>
    <row r="281" spans="2:65" s="1" customFormat="1" ht="24.15" customHeight="1">
      <c r="B281" s="28"/>
      <c r="C281" s="146" t="s">
        <v>591</v>
      </c>
      <c r="D281" s="146" t="s">
        <v>274</v>
      </c>
      <c r="E281" s="147" t="s">
        <v>1607</v>
      </c>
      <c r="F281" s="148" t="s">
        <v>1608</v>
      </c>
      <c r="G281" s="149" t="s">
        <v>692</v>
      </c>
      <c r="H281" s="150">
        <v>1</v>
      </c>
      <c r="I281" s="151"/>
      <c r="J281" s="152">
        <f>ROUND(I281*H281,2)</f>
        <v>0</v>
      </c>
      <c r="K281" s="153"/>
      <c r="L281" s="28"/>
      <c r="M281" s="154" t="s">
        <v>1</v>
      </c>
      <c r="N281" s="115" t="s">
        <v>38</v>
      </c>
      <c r="P281" s="155">
        <f>O281*H281</f>
        <v>0</v>
      </c>
      <c r="Q281" s="155">
        <v>0</v>
      </c>
      <c r="R281" s="155">
        <f>Q281*H281</f>
        <v>0</v>
      </c>
      <c r="S281" s="155">
        <v>0</v>
      </c>
      <c r="T281" s="156">
        <f>S281*H281</f>
        <v>0</v>
      </c>
      <c r="AR281" s="157" t="s">
        <v>306</v>
      </c>
      <c r="AT281" s="157" t="s">
        <v>274</v>
      </c>
      <c r="AU281" s="157" t="s">
        <v>82</v>
      </c>
      <c r="AY281" s="13" t="s">
        <v>271</v>
      </c>
      <c r="BE281" s="158">
        <f>IF(N281="základní",J281,0)</f>
        <v>0</v>
      </c>
      <c r="BF281" s="158">
        <f>IF(N281="snížená",J281,0)</f>
        <v>0</v>
      </c>
      <c r="BG281" s="158">
        <f>IF(N281="zákl. přenesená",J281,0)</f>
        <v>0</v>
      </c>
      <c r="BH281" s="158">
        <f>IF(N281="sníž. přenesená",J281,0)</f>
        <v>0</v>
      </c>
      <c r="BI281" s="158">
        <f>IF(N281="nulová",J281,0)</f>
        <v>0</v>
      </c>
      <c r="BJ281" s="13" t="s">
        <v>80</v>
      </c>
      <c r="BK281" s="158">
        <f>ROUND(I281*H281,2)</f>
        <v>0</v>
      </c>
      <c r="BL281" s="13" t="s">
        <v>306</v>
      </c>
      <c r="BM281" s="157" t="s">
        <v>1743</v>
      </c>
    </row>
    <row r="282" spans="2:65" s="1" customFormat="1" ht="28.8">
      <c r="B282" s="28"/>
      <c r="D282" s="159" t="s">
        <v>280</v>
      </c>
      <c r="F282" s="160" t="s">
        <v>1610</v>
      </c>
      <c r="I282" s="119"/>
      <c r="L282" s="28"/>
      <c r="M282" s="161"/>
      <c r="T282" s="52"/>
      <c r="AT282" s="13" t="s">
        <v>280</v>
      </c>
      <c r="AU282" s="13" t="s">
        <v>82</v>
      </c>
    </row>
    <row r="283" spans="2:65" s="1" customFormat="1" ht="16.5" customHeight="1">
      <c r="B283" s="28"/>
      <c r="C283" s="146" t="s">
        <v>596</v>
      </c>
      <c r="D283" s="146" t="s">
        <v>274</v>
      </c>
      <c r="E283" s="147" t="s">
        <v>1744</v>
      </c>
      <c r="F283" s="148" t="s">
        <v>1745</v>
      </c>
      <c r="G283" s="149" t="s">
        <v>692</v>
      </c>
      <c r="H283" s="150">
        <v>4</v>
      </c>
      <c r="I283" s="151"/>
      <c r="J283" s="152">
        <f>ROUND(I283*H283,2)</f>
        <v>0</v>
      </c>
      <c r="K283" s="153"/>
      <c r="L283" s="28"/>
      <c r="M283" s="154" t="s">
        <v>1</v>
      </c>
      <c r="N283" s="115" t="s">
        <v>38</v>
      </c>
      <c r="P283" s="155">
        <f>O283*H283</f>
        <v>0</v>
      </c>
      <c r="Q283" s="155">
        <v>0</v>
      </c>
      <c r="R283" s="155">
        <f>Q283*H283</f>
        <v>0</v>
      </c>
      <c r="S283" s="155">
        <v>0</v>
      </c>
      <c r="T283" s="156">
        <f>S283*H283</f>
        <v>0</v>
      </c>
      <c r="AR283" s="157" t="s">
        <v>306</v>
      </c>
      <c r="AT283" s="157" t="s">
        <v>274</v>
      </c>
      <c r="AU283" s="157" t="s">
        <v>82</v>
      </c>
      <c r="AY283" s="13" t="s">
        <v>271</v>
      </c>
      <c r="BE283" s="158">
        <f>IF(N283="základní",J283,0)</f>
        <v>0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3" t="s">
        <v>80</v>
      </c>
      <c r="BK283" s="158">
        <f>ROUND(I283*H283,2)</f>
        <v>0</v>
      </c>
      <c r="BL283" s="13" t="s">
        <v>306</v>
      </c>
      <c r="BM283" s="157" t="s">
        <v>1746</v>
      </c>
    </row>
    <row r="284" spans="2:65" s="1" customFormat="1" ht="10.199999999999999">
      <c r="B284" s="28"/>
      <c r="D284" s="159" t="s">
        <v>280</v>
      </c>
      <c r="F284" s="160" t="s">
        <v>1745</v>
      </c>
      <c r="I284" s="119"/>
      <c r="L284" s="28"/>
      <c r="M284" s="161"/>
      <c r="T284" s="52"/>
      <c r="AT284" s="13" t="s">
        <v>280</v>
      </c>
      <c r="AU284" s="13" t="s">
        <v>82</v>
      </c>
    </row>
    <row r="285" spans="2:65" s="1" customFormat="1" ht="16.5" customHeight="1">
      <c r="B285" s="28"/>
      <c r="C285" s="146" t="s">
        <v>601</v>
      </c>
      <c r="D285" s="146" t="s">
        <v>274</v>
      </c>
      <c r="E285" s="147" t="s">
        <v>1747</v>
      </c>
      <c r="F285" s="148" t="s">
        <v>1748</v>
      </c>
      <c r="G285" s="149" t="s">
        <v>692</v>
      </c>
      <c r="H285" s="150">
        <v>1</v>
      </c>
      <c r="I285" s="151"/>
      <c r="J285" s="152">
        <f>ROUND(I285*H285,2)</f>
        <v>0</v>
      </c>
      <c r="K285" s="153"/>
      <c r="L285" s="28"/>
      <c r="M285" s="154" t="s">
        <v>1</v>
      </c>
      <c r="N285" s="115" t="s">
        <v>38</v>
      </c>
      <c r="P285" s="155">
        <f>O285*H285</f>
        <v>0</v>
      </c>
      <c r="Q285" s="155">
        <v>0</v>
      </c>
      <c r="R285" s="155">
        <f>Q285*H285</f>
        <v>0</v>
      </c>
      <c r="S285" s="155">
        <v>0</v>
      </c>
      <c r="T285" s="156">
        <f>S285*H285</f>
        <v>0</v>
      </c>
      <c r="AR285" s="157" t="s">
        <v>306</v>
      </c>
      <c r="AT285" s="157" t="s">
        <v>274</v>
      </c>
      <c r="AU285" s="157" t="s">
        <v>82</v>
      </c>
      <c r="AY285" s="13" t="s">
        <v>271</v>
      </c>
      <c r="BE285" s="158">
        <f>IF(N285="základní",J285,0)</f>
        <v>0</v>
      </c>
      <c r="BF285" s="158">
        <f>IF(N285="snížená",J285,0)</f>
        <v>0</v>
      </c>
      <c r="BG285" s="158">
        <f>IF(N285="zákl. přenesená",J285,0)</f>
        <v>0</v>
      </c>
      <c r="BH285" s="158">
        <f>IF(N285="sníž. přenesená",J285,0)</f>
        <v>0</v>
      </c>
      <c r="BI285" s="158">
        <f>IF(N285="nulová",J285,0)</f>
        <v>0</v>
      </c>
      <c r="BJ285" s="13" t="s">
        <v>80</v>
      </c>
      <c r="BK285" s="158">
        <f>ROUND(I285*H285,2)</f>
        <v>0</v>
      </c>
      <c r="BL285" s="13" t="s">
        <v>306</v>
      </c>
      <c r="BM285" s="157" t="s">
        <v>1749</v>
      </c>
    </row>
    <row r="286" spans="2:65" s="1" customFormat="1" ht="19.2">
      <c r="B286" s="28"/>
      <c r="D286" s="159" t="s">
        <v>280</v>
      </c>
      <c r="F286" s="160" t="s">
        <v>1750</v>
      </c>
      <c r="I286" s="119"/>
      <c r="L286" s="28"/>
      <c r="M286" s="161"/>
      <c r="T286" s="52"/>
      <c r="AT286" s="13" t="s">
        <v>280</v>
      </c>
      <c r="AU286" s="13" t="s">
        <v>82</v>
      </c>
    </row>
    <row r="287" spans="2:65" s="1" customFormat="1" ht="16.5" customHeight="1">
      <c r="B287" s="28"/>
      <c r="C287" s="146" t="s">
        <v>605</v>
      </c>
      <c r="D287" s="146" t="s">
        <v>274</v>
      </c>
      <c r="E287" s="147" t="s">
        <v>623</v>
      </c>
      <c r="F287" s="148" t="s">
        <v>624</v>
      </c>
      <c r="G287" s="149" t="s">
        <v>301</v>
      </c>
      <c r="H287" s="150">
        <v>3</v>
      </c>
      <c r="I287" s="151"/>
      <c r="J287" s="152">
        <f>ROUND(I287*H287,2)</f>
        <v>0</v>
      </c>
      <c r="K287" s="153"/>
      <c r="L287" s="28"/>
      <c r="M287" s="154" t="s">
        <v>1</v>
      </c>
      <c r="N287" s="115" t="s">
        <v>38</v>
      </c>
      <c r="P287" s="155">
        <f>O287*H287</f>
        <v>0</v>
      </c>
      <c r="Q287" s="155">
        <v>0</v>
      </c>
      <c r="R287" s="155">
        <f>Q287*H287</f>
        <v>0</v>
      </c>
      <c r="S287" s="155">
        <v>0</v>
      </c>
      <c r="T287" s="156">
        <f>S287*H287</f>
        <v>0</v>
      </c>
      <c r="AR287" s="157" t="s">
        <v>306</v>
      </c>
      <c r="AT287" s="157" t="s">
        <v>274</v>
      </c>
      <c r="AU287" s="157" t="s">
        <v>82</v>
      </c>
      <c r="AY287" s="13" t="s">
        <v>271</v>
      </c>
      <c r="BE287" s="158">
        <f>IF(N287="základní",J287,0)</f>
        <v>0</v>
      </c>
      <c r="BF287" s="158">
        <f>IF(N287="snížená",J287,0)</f>
        <v>0</v>
      </c>
      <c r="BG287" s="158">
        <f>IF(N287="zákl. přenesená",J287,0)</f>
        <v>0</v>
      </c>
      <c r="BH287" s="158">
        <f>IF(N287="sníž. přenesená",J287,0)</f>
        <v>0</v>
      </c>
      <c r="BI287" s="158">
        <f>IF(N287="nulová",J287,0)</f>
        <v>0</v>
      </c>
      <c r="BJ287" s="13" t="s">
        <v>80</v>
      </c>
      <c r="BK287" s="158">
        <f>ROUND(I287*H287,2)</f>
        <v>0</v>
      </c>
      <c r="BL287" s="13" t="s">
        <v>306</v>
      </c>
      <c r="BM287" s="157" t="s">
        <v>1493</v>
      </c>
    </row>
    <row r="288" spans="2:65" s="1" customFormat="1" ht="10.199999999999999">
      <c r="B288" s="28"/>
      <c r="D288" s="159" t="s">
        <v>280</v>
      </c>
      <c r="F288" s="160" t="s">
        <v>1751</v>
      </c>
      <c r="I288" s="119"/>
      <c r="L288" s="28"/>
      <c r="M288" s="173"/>
      <c r="N288" s="174"/>
      <c r="O288" s="174"/>
      <c r="P288" s="174"/>
      <c r="Q288" s="174"/>
      <c r="R288" s="174"/>
      <c r="S288" s="174"/>
      <c r="T288" s="175"/>
      <c r="AT288" s="13" t="s">
        <v>280</v>
      </c>
      <c r="AU288" s="13" t="s">
        <v>82</v>
      </c>
    </row>
    <row r="289" spans="2:12" s="1" customFormat="1" ht="6.9" customHeight="1">
      <c r="B289" s="40"/>
      <c r="C289" s="41"/>
      <c r="D289" s="41"/>
      <c r="E289" s="41"/>
      <c r="F289" s="41"/>
      <c r="G289" s="41"/>
      <c r="H289" s="41"/>
      <c r="I289" s="41"/>
      <c r="J289" s="41"/>
      <c r="K289" s="41"/>
      <c r="L289" s="28"/>
    </row>
  </sheetData>
  <sheetProtection algorithmName="SHA-512" hashValue="7ohd81KKxawqOajXReRtyjzrwVUjzNmDMdXkZX1tN1SQRO5JMcYGUaMPMI08N0gfEiU6srlxiMTo1o6fAaJA9g==" saltValue="p7i2NawR/Bxt2IZUxzgNuaNroM0cd18dMdBQOZ10q4FgshLuFpDOnTCDySNgGsh7X8Pt1RbvlTKM7/pjUO/7fw==" spinCount="100000" sheet="1" objects="1" scenarios="1" formatColumns="0" formatRows="0" autoFilter="0"/>
  <autoFilter ref="C142:K288" xr:uid="{00000000-0009-0000-0000-00000A000000}"/>
  <mergeCells count="17">
    <mergeCell ref="E135:H135"/>
    <mergeCell ref="L2:V2"/>
    <mergeCell ref="D117:F117"/>
    <mergeCell ref="D118:F118"/>
    <mergeCell ref="D119:F119"/>
    <mergeCell ref="E131:H131"/>
    <mergeCell ref="E133:H133"/>
    <mergeCell ref="E85:H85"/>
    <mergeCell ref="E87:H87"/>
    <mergeCell ref="E89:H89"/>
    <mergeCell ref="D115:F115"/>
    <mergeCell ref="D116:F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575"/>
  <sheetViews>
    <sheetView showGridLines="0" topLeftCell="A102" workbookViewId="0">
      <selection activeCell="D120" sqref="D120:F120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126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1720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1752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J115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ROUND((SUM(BE115:BE122) + SUM(BE144:BE574)),  2)</f>
        <v>0</v>
      </c>
      <c r="I37" s="94">
        <v>0.21</v>
      </c>
      <c r="J37" s="82">
        <f>ROUND(((SUM(BE115:BE122) + SUM(BE144:BE574))*I37),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ROUND((SUM(BF115:BF122) + SUM(BF144:BF574)),  2)</f>
        <v>0</v>
      </c>
      <c r="I38" s="94">
        <v>0.12</v>
      </c>
      <c r="J38" s="82">
        <f>ROUND(((SUM(BF115:BF122) + SUM(BF144:BF574))*I38),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ROUND((SUM(BG115:BG122) + SUM(BG144:BG574)),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ROUND((SUM(BH115:BH122) + SUM(BH144:BH574)),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ROUND((SUM(BI115:BI122) + SUM(BI144:BI574)),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1720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61.7.2 - jazyková učebna dv. č. 14 - elektro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J144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J145</f>
        <v>0</v>
      </c>
      <c r="L99" s="106"/>
    </row>
    <row r="100" spans="2:47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J146</f>
        <v>0</v>
      </c>
      <c r="L100" s="110"/>
    </row>
    <row r="101" spans="2:47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J176</f>
        <v>0</v>
      </c>
      <c r="L102" s="110"/>
    </row>
    <row r="103" spans="2:47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J185</f>
        <v>0</v>
      </c>
      <c r="L103" s="106"/>
    </row>
    <row r="104" spans="2:47" s="9" customFormat="1" ht="19.95" customHeight="1">
      <c r="B104" s="110"/>
      <c r="D104" s="111" t="s">
        <v>628</v>
      </c>
      <c r="E104" s="112"/>
      <c r="F104" s="112"/>
      <c r="G104" s="112"/>
      <c r="H104" s="112"/>
      <c r="I104" s="112"/>
      <c r="J104" s="113">
        <f>J186</f>
        <v>0</v>
      </c>
      <c r="L104" s="110"/>
    </row>
    <row r="105" spans="2:47" s="9" customFormat="1" ht="14.85" customHeight="1">
      <c r="B105" s="110"/>
      <c r="D105" s="111" t="s">
        <v>629</v>
      </c>
      <c r="E105" s="112"/>
      <c r="F105" s="112"/>
      <c r="G105" s="112"/>
      <c r="H105" s="112"/>
      <c r="I105" s="112"/>
      <c r="J105" s="113">
        <f>J187</f>
        <v>0</v>
      </c>
      <c r="L105" s="110"/>
    </row>
    <row r="106" spans="2:47" s="9" customFormat="1" ht="14.85" customHeight="1">
      <c r="B106" s="110"/>
      <c r="D106" s="111" t="s">
        <v>630</v>
      </c>
      <c r="E106" s="112"/>
      <c r="F106" s="112"/>
      <c r="G106" s="112"/>
      <c r="H106" s="112"/>
      <c r="I106" s="112"/>
      <c r="J106" s="113">
        <f>J342</f>
        <v>0</v>
      </c>
      <c r="L106" s="110"/>
    </row>
    <row r="107" spans="2:47" s="9" customFormat="1" ht="14.85" customHeight="1">
      <c r="B107" s="110"/>
      <c r="D107" s="111" t="s">
        <v>631</v>
      </c>
      <c r="E107" s="112"/>
      <c r="F107" s="112"/>
      <c r="G107" s="112"/>
      <c r="H107" s="112"/>
      <c r="I107" s="112"/>
      <c r="J107" s="113">
        <f>J379</f>
        <v>0</v>
      </c>
      <c r="L107" s="110"/>
    </row>
    <row r="108" spans="2:47" s="9" customFormat="1" ht="14.85" customHeight="1">
      <c r="B108" s="110"/>
      <c r="D108" s="111" t="s">
        <v>632</v>
      </c>
      <c r="E108" s="112"/>
      <c r="F108" s="112"/>
      <c r="G108" s="112"/>
      <c r="H108" s="112"/>
      <c r="I108" s="112"/>
      <c r="J108" s="113">
        <f>J408</f>
        <v>0</v>
      </c>
      <c r="L108" s="110"/>
    </row>
    <row r="109" spans="2:47" s="9" customFormat="1" ht="19.95" customHeight="1">
      <c r="B109" s="110"/>
      <c r="D109" s="111" t="s">
        <v>633</v>
      </c>
      <c r="E109" s="112"/>
      <c r="F109" s="112"/>
      <c r="G109" s="112"/>
      <c r="H109" s="112"/>
      <c r="I109" s="112"/>
      <c r="J109" s="113">
        <f>J433</f>
        <v>0</v>
      </c>
      <c r="L109" s="110"/>
    </row>
    <row r="110" spans="2:47" s="9" customFormat="1" ht="14.85" customHeight="1">
      <c r="B110" s="110"/>
      <c r="D110" s="111" t="s">
        <v>634</v>
      </c>
      <c r="E110" s="112"/>
      <c r="F110" s="112"/>
      <c r="G110" s="112"/>
      <c r="H110" s="112"/>
      <c r="I110" s="112"/>
      <c r="J110" s="113">
        <f>J434</f>
        <v>0</v>
      </c>
      <c r="L110" s="110"/>
    </row>
    <row r="111" spans="2:47" s="9" customFormat="1" ht="14.85" customHeight="1">
      <c r="B111" s="110"/>
      <c r="D111" s="111" t="s">
        <v>635</v>
      </c>
      <c r="E111" s="112"/>
      <c r="F111" s="112"/>
      <c r="G111" s="112"/>
      <c r="H111" s="112"/>
      <c r="I111" s="112"/>
      <c r="J111" s="113">
        <f>J535</f>
        <v>0</v>
      </c>
      <c r="L111" s="110"/>
    </row>
    <row r="112" spans="2:47" s="9" customFormat="1" ht="19.95" customHeight="1">
      <c r="B112" s="110"/>
      <c r="D112" s="111" t="s">
        <v>636</v>
      </c>
      <c r="E112" s="112"/>
      <c r="F112" s="112"/>
      <c r="G112" s="112"/>
      <c r="H112" s="112"/>
      <c r="I112" s="112"/>
      <c r="J112" s="113">
        <f>J558</f>
        <v>0</v>
      </c>
      <c r="L112" s="110"/>
    </row>
    <row r="113" spans="2:65" s="1" customFormat="1" ht="21.75" customHeight="1">
      <c r="B113" s="28"/>
      <c r="L113" s="28"/>
    </row>
    <row r="114" spans="2:65" s="1" customFormat="1" ht="6.9" customHeight="1">
      <c r="B114" s="28"/>
      <c r="L114" s="28"/>
    </row>
    <row r="115" spans="2:65" s="1" customFormat="1" ht="29.25" customHeight="1">
      <c r="B115" s="28"/>
      <c r="C115" s="105" t="s">
        <v>249</v>
      </c>
      <c r="J115" s="114">
        <f>ROUND(J116 + J117 + J118 + J119 + J120 + J121,2)</f>
        <v>0</v>
      </c>
      <c r="L115" s="28"/>
      <c r="N115" s="115" t="s">
        <v>37</v>
      </c>
    </row>
    <row r="116" spans="2:65" s="1" customFormat="1" ht="18" customHeight="1">
      <c r="B116" s="28"/>
      <c r="D116" s="222" t="s">
        <v>250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ref="BE116:BE121" si="0">IF(N116="základní",J116,0)</f>
        <v>0</v>
      </c>
      <c r="BF116" s="122">
        <f t="shared" ref="BF116:BF121" si="1">IF(N116="snížená",J116,0)</f>
        <v>0</v>
      </c>
      <c r="BG116" s="122">
        <f t="shared" ref="BG116:BG121" si="2">IF(N116="zákl. přenesená",J116,0)</f>
        <v>0</v>
      </c>
      <c r="BH116" s="122">
        <f t="shared" ref="BH116:BH121" si="3">IF(N116="sníž. přenesená",J116,0)</f>
        <v>0</v>
      </c>
      <c r="BI116" s="122">
        <f t="shared" ref="BI116:BI121" si="4">IF(N116="nulová",J116,0)</f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252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2429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2427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222" t="s">
        <v>2430</v>
      </c>
      <c r="E120" s="223"/>
      <c r="F120" s="223"/>
      <c r="J120" s="117"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251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8" customHeight="1">
      <c r="B121" s="28"/>
      <c r="D121" s="116" t="s">
        <v>253</v>
      </c>
      <c r="J121" s="117">
        <f>ROUND(J32*T121,2)</f>
        <v>0</v>
      </c>
      <c r="L121" s="118"/>
      <c r="M121" s="119"/>
      <c r="N121" s="120" t="s">
        <v>38</v>
      </c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21" t="s">
        <v>254</v>
      </c>
      <c r="AZ121" s="119"/>
      <c r="BA121" s="119"/>
      <c r="BB121" s="119"/>
      <c r="BC121" s="119"/>
      <c r="BD121" s="119"/>
      <c r="BE121" s="122">
        <f t="shared" si="0"/>
        <v>0</v>
      </c>
      <c r="BF121" s="122">
        <f t="shared" si="1"/>
        <v>0</v>
      </c>
      <c r="BG121" s="122">
        <f t="shared" si="2"/>
        <v>0</v>
      </c>
      <c r="BH121" s="122">
        <f t="shared" si="3"/>
        <v>0</v>
      </c>
      <c r="BI121" s="122">
        <f t="shared" si="4"/>
        <v>0</v>
      </c>
      <c r="BJ121" s="121" t="s">
        <v>80</v>
      </c>
      <c r="BK121" s="119"/>
      <c r="BL121" s="119"/>
      <c r="BM121" s="119"/>
    </row>
    <row r="122" spans="2:65" s="1" customFormat="1" ht="10.199999999999999">
      <c r="B122" s="28"/>
      <c r="L122" s="28"/>
    </row>
    <row r="123" spans="2:65" s="1" customFormat="1" ht="29.25" customHeight="1">
      <c r="B123" s="28"/>
      <c r="C123" s="123" t="s">
        <v>255</v>
      </c>
      <c r="D123" s="95"/>
      <c r="E123" s="95"/>
      <c r="F123" s="95"/>
      <c r="G123" s="95"/>
      <c r="H123" s="95"/>
      <c r="I123" s="95"/>
      <c r="J123" s="124">
        <f>ROUND(J98+J115,2)</f>
        <v>0</v>
      </c>
      <c r="K123" s="95"/>
      <c r="L123" s="28"/>
    </row>
    <row r="124" spans="2:65" s="1" customFormat="1" ht="6.9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28"/>
    </row>
    <row r="128" spans="2:65" s="1" customFormat="1" ht="6.9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28"/>
    </row>
    <row r="129" spans="2:63" s="1" customFormat="1" ht="24.9" customHeight="1">
      <c r="B129" s="28"/>
      <c r="C129" s="17" t="s">
        <v>256</v>
      </c>
      <c r="L129" s="28"/>
    </row>
    <row r="130" spans="2:63" s="1" customFormat="1" ht="6.9" customHeight="1">
      <c r="B130" s="28"/>
      <c r="L130" s="28"/>
    </row>
    <row r="131" spans="2:63" s="1" customFormat="1" ht="12" customHeight="1">
      <c r="B131" s="28"/>
      <c r="C131" s="23" t="s">
        <v>16</v>
      </c>
      <c r="L131" s="28"/>
    </row>
    <row r="132" spans="2:63" s="1" customFormat="1" ht="26.25" customHeight="1">
      <c r="B132" s="28"/>
      <c r="E132" s="218" t="str">
        <f>E7</f>
        <v>Rekonstrukce silno a slaboproudé instalace, dobudování WC pro imobilní aj., ZŠ Ivanovice na Hané, ul. Tyršova 218/4</v>
      </c>
      <c r="F132" s="219"/>
      <c r="G132" s="219"/>
      <c r="H132" s="219"/>
      <c r="L132" s="28"/>
    </row>
    <row r="133" spans="2:63" ht="12" customHeight="1">
      <c r="B133" s="16"/>
      <c r="C133" s="23" t="s">
        <v>224</v>
      </c>
      <c r="L133" s="16"/>
    </row>
    <row r="134" spans="2:63" s="1" customFormat="1" ht="16.5" customHeight="1">
      <c r="B134" s="28"/>
      <c r="E134" s="218" t="s">
        <v>1720</v>
      </c>
      <c r="F134" s="220"/>
      <c r="G134" s="220"/>
      <c r="H134" s="220"/>
      <c r="L134" s="28"/>
    </row>
    <row r="135" spans="2:63" s="1" customFormat="1" ht="12" customHeight="1">
      <c r="B135" s="28"/>
      <c r="C135" s="23" t="s">
        <v>226</v>
      </c>
      <c r="L135" s="28"/>
    </row>
    <row r="136" spans="2:63" s="1" customFormat="1" ht="16.5" customHeight="1">
      <c r="B136" s="28"/>
      <c r="E136" s="200" t="str">
        <f>E11</f>
        <v>61.7.2 - jazyková učebna dv. č. 14 - elektro</v>
      </c>
      <c r="F136" s="220"/>
      <c r="G136" s="220"/>
      <c r="H136" s="220"/>
      <c r="L136" s="28"/>
    </row>
    <row r="137" spans="2:63" s="1" customFormat="1" ht="6.9" customHeight="1">
      <c r="B137" s="28"/>
      <c r="L137" s="28"/>
    </row>
    <row r="138" spans="2:63" s="1" customFormat="1" ht="12" customHeight="1">
      <c r="B138" s="28"/>
      <c r="C138" s="23" t="s">
        <v>20</v>
      </c>
      <c r="F138" s="21" t="str">
        <f>F14</f>
        <v>ZŠ Ivanovice na Hané, okres Vyškov p. o.</v>
      </c>
      <c r="I138" s="23" t="s">
        <v>22</v>
      </c>
      <c r="J138" s="48" t="str">
        <f>IF(J14="","",J14)</f>
        <v>xx.xx.xxxx</v>
      </c>
      <c r="L138" s="28"/>
    </row>
    <row r="139" spans="2:63" s="1" customFormat="1" ht="6.9" customHeight="1">
      <c r="B139" s="28"/>
      <c r="L139" s="28"/>
    </row>
    <row r="140" spans="2:63" s="1" customFormat="1" ht="15.15" customHeight="1">
      <c r="B140" s="28"/>
      <c r="C140" s="23" t="s">
        <v>23</v>
      </c>
      <c r="F140" s="21" t="str">
        <f>E17</f>
        <v xml:space="preserve"> </v>
      </c>
      <c r="I140" s="23" t="s">
        <v>29</v>
      </c>
      <c r="J140" s="26" t="str">
        <f>E23</f>
        <v xml:space="preserve"> </v>
      </c>
      <c r="L140" s="28"/>
    </row>
    <row r="141" spans="2:63" s="1" customFormat="1" ht="15.15" customHeight="1">
      <c r="B141" s="28"/>
      <c r="C141" s="23" t="s">
        <v>27</v>
      </c>
      <c r="F141" s="21" t="str">
        <f>IF(E20="","",E20)</f>
        <v>Vyplň údaj</v>
      </c>
      <c r="I141" s="23" t="s">
        <v>31</v>
      </c>
      <c r="J141" s="26" t="str">
        <f>E26</f>
        <v xml:space="preserve"> </v>
      </c>
      <c r="L141" s="28"/>
    </row>
    <row r="142" spans="2:63" s="1" customFormat="1" ht="10.35" customHeight="1">
      <c r="B142" s="28"/>
      <c r="L142" s="28"/>
    </row>
    <row r="143" spans="2:63" s="10" customFormat="1" ht="29.25" customHeight="1">
      <c r="B143" s="125"/>
      <c r="C143" s="126" t="s">
        <v>257</v>
      </c>
      <c r="D143" s="127" t="s">
        <v>58</v>
      </c>
      <c r="E143" s="127" t="s">
        <v>54</v>
      </c>
      <c r="F143" s="127" t="s">
        <v>55</v>
      </c>
      <c r="G143" s="127" t="s">
        <v>258</v>
      </c>
      <c r="H143" s="127" t="s">
        <v>259</v>
      </c>
      <c r="I143" s="127" t="s">
        <v>260</v>
      </c>
      <c r="J143" s="128" t="s">
        <v>232</v>
      </c>
      <c r="K143" s="129" t="s">
        <v>261</v>
      </c>
      <c r="L143" s="125"/>
      <c r="M143" s="55" t="s">
        <v>1</v>
      </c>
      <c r="N143" s="56" t="s">
        <v>37</v>
      </c>
      <c r="O143" s="56" t="s">
        <v>262</v>
      </c>
      <c r="P143" s="56" t="s">
        <v>263</v>
      </c>
      <c r="Q143" s="56" t="s">
        <v>264</v>
      </c>
      <c r="R143" s="56" t="s">
        <v>265</v>
      </c>
      <c r="S143" s="56" t="s">
        <v>266</v>
      </c>
      <c r="T143" s="57" t="s">
        <v>267</v>
      </c>
    </row>
    <row r="144" spans="2:63" s="1" customFormat="1" ht="22.8" customHeight="1">
      <c r="B144" s="28"/>
      <c r="C144" s="60" t="s">
        <v>268</v>
      </c>
      <c r="J144" s="130">
        <f>BK144</f>
        <v>0</v>
      </c>
      <c r="L144" s="28"/>
      <c r="M144" s="58"/>
      <c r="N144" s="49"/>
      <c r="O144" s="49"/>
      <c r="P144" s="131">
        <f>P145+P185</f>
        <v>0</v>
      </c>
      <c r="Q144" s="49"/>
      <c r="R144" s="131">
        <f>R145+R185</f>
        <v>0.21009</v>
      </c>
      <c r="S144" s="49"/>
      <c r="T144" s="132">
        <f>T145+T185</f>
        <v>0.80474999999999997</v>
      </c>
      <c r="AT144" s="13" t="s">
        <v>72</v>
      </c>
      <c r="AU144" s="13" t="s">
        <v>234</v>
      </c>
      <c r="BK144" s="133">
        <f>BK145+BK185</f>
        <v>0</v>
      </c>
    </row>
    <row r="145" spans="2:65" s="11" customFormat="1" ht="25.95" customHeight="1">
      <c r="B145" s="134"/>
      <c r="D145" s="135" t="s">
        <v>72</v>
      </c>
      <c r="E145" s="136" t="s">
        <v>269</v>
      </c>
      <c r="F145" s="136" t="s">
        <v>270</v>
      </c>
      <c r="I145" s="137"/>
      <c r="J145" s="138">
        <f>BK145</f>
        <v>0</v>
      </c>
      <c r="L145" s="134"/>
      <c r="M145" s="139"/>
      <c r="P145" s="140">
        <f>P146+P151+P176</f>
        <v>0</v>
      </c>
      <c r="R145" s="140">
        <f>R146+R151+R176</f>
        <v>0</v>
      </c>
      <c r="T145" s="141">
        <f>T146+T151+T176</f>
        <v>0.74299999999999999</v>
      </c>
      <c r="AR145" s="135" t="s">
        <v>80</v>
      </c>
      <c r="AT145" s="142" t="s">
        <v>72</v>
      </c>
      <c r="AU145" s="142" t="s">
        <v>73</v>
      </c>
      <c r="AY145" s="135" t="s">
        <v>271</v>
      </c>
      <c r="BK145" s="143">
        <f>BK146+BK151+BK176</f>
        <v>0</v>
      </c>
    </row>
    <row r="146" spans="2:65" s="11" customFormat="1" ht="22.8" customHeight="1">
      <c r="B146" s="134"/>
      <c r="D146" s="135" t="s">
        <v>72</v>
      </c>
      <c r="E146" s="144" t="s">
        <v>272</v>
      </c>
      <c r="F146" s="144" t="s">
        <v>273</v>
      </c>
      <c r="I146" s="137"/>
      <c r="J146" s="145">
        <f>BK146</f>
        <v>0</v>
      </c>
      <c r="L146" s="134"/>
      <c r="M146" s="139"/>
      <c r="P146" s="140">
        <f>SUM(P147:P150)</f>
        <v>0</v>
      </c>
      <c r="R146" s="140">
        <f>SUM(R147:R150)</f>
        <v>0</v>
      </c>
      <c r="T146" s="141">
        <f>SUM(T147:T150)</f>
        <v>0</v>
      </c>
      <c r="AR146" s="135" t="s">
        <v>80</v>
      </c>
      <c r="AT146" s="142" t="s">
        <v>72</v>
      </c>
      <c r="AU146" s="142" t="s">
        <v>80</v>
      </c>
      <c r="AY146" s="135" t="s">
        <v>271</v>
      </c>
      <c r="BK146" s="143">
        <f>SUM(BK147:BK150)</f>
        <v>0</v>
      </c>
    </row>
    <row r="147" spans="2:65" s="1" customFormat="1" ht="24.15" customHeight="1">
      <c r="B147" s="28"/>
      <c r="C147" s="146" t="s">
        <v>80</v>
      </c>
      <c r="D147" s="146" t="s">
        <v>274</v>
      </c>
      <c r="E147" s="147" t="s">
        <v>637</v>
      </c>
      <c r="F147" s="148" t="s">
        <v>638</v>
      </c>
      <c r="G147" s="149" t="s">
        <v>639</v>
      </c>
      <c r="H147" s="150">
        <v>10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278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278</v>
      </c>
      <c r="BM147" s="157" t="s">
        <v>640</v>
      </c>
    </row>
    <row r="148" spans="2:65" s="1" customFormat="1" ht="19.2">
      <c r="B148" s="28"/>
      <c r="D148" s="159" t="s">
        <v>280</v>
      </c>
      <c r="F148" s="160" t="s">
        <v>641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" customFormat="1" ht="24.15" customHeight="1">
      <c r="B149" s="28"/>
      <c r="C149" s="146" t="s">
        <v>82</v>
      </c>
      <c r="D149" s="146" t="s">
        <v>274</v>
      </c>
      <c r="E149" s="147" t="s">
        <v>642</v>
      </c>
      <c r="F149" s="148" t="s">
        <v>643</v>
      </c>
      <c r="G149" s="149" t="s">
        <v>639</v>
      </c>
      <c r="H149" s="150">
        <v>40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278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644</v>
      </c>
    </row>
    <row r="150" spans="2:65" s="1" customFormat="1" ht="28.8">
      <c r="B150" s="28"/>
      <c r="D150" s="159" t="s">
        <v>280</v>
      </c>
      <c r="F150" s="160" t="s">
        <v>645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1" customFormat="1" ht="22.8" customHeight="1">
      <c r="B151" s="134"/>
      <c r="D151" s="135" t="s">
        <v>72</v>
      </c>
      <c r="E151" s="144" t="s">
        <v>292</v>
      </c>
      <c r="F151" s="144" t="s">
        <v>293</v>
      </c>
      <c r="I151" s="137"/>
      <c r="J151" s="145">
        <f>BK151</f>
        <v>0</v>
      </c>
      <c r="L151" s="134"/>
      <c r="M151" s="139"/>
      <c r="P151" s="140">
        <f>SUM(P152:P175)</f>
        <v>0</v>
      </c>
      <c r="R151" s="140">
        <f>SUM(R152:R175)</f>
        <v>0</v>
      </c>
      <c r="T151" s="141">
        <f>SUM(T152:T175)</f>
        <v>0.74299999999999999</v>
      </c>
      <c r="AR151" s="135" t="s">
        <v>80</v>
      </c>
      <c r="AT151" s="142" t="s">
        <v>72</v>
      </c>
      <c r="AU151" s="142" t="s">
        <v>80</v>
      </c>
      <c r="AY151" s="135" t="s">
        <v>271</v>
      </c>
      <c r="BK151" s="143">
        <f>SUM(BK152:BK175)</f>
        <v>0</v>
      </c>
    </row>
    <row r="152" spans="2:65" s="1" customFormat="1" ht="33" customHeight="1">
      <c r="B152" s="28"/>
      <c r="C152" s="146" t="s">
        <v>272</v>
      </c>
      <c r="D152" s="146" t="s">
        <v>274</v>
      </c>
      <c r="E152" s="147" t="s">
        <v>646</v>
      </c>
      <c r="F152" s="148" t="s">
        <v>647</v>
      </c>
      <c r="G152" s="149" t="s">
        <v>338</v>
      </c>
      <c r="H152" s="150">
        <v>1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648</v>
      </c>
    </row>
    <row r="153" spans="2:65" s="1" customFormat="1" ht="28.8">
      <c r="B153" s="28"/>
      <c r="D153" s="159" t="s">
        <v>280</v>
      </c>
      <c r="F153" s="160" t="s">
        <v>649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33" customHeight="1">
      <c r="B154" s="28"/>
      <c r="C154" s="146" t="s">
        <v>278</v>
      </c>
      <c r="D154" s="146" t="s">
        <v>274</v>
      </c>
      <c r="E154" s="147" t="s">
        <v>650</v>
      </c>
      <c r="F154" s="148" t="s">
        <v>651</v>
      </c>
      <c r="G154" s="149" t="s">
        <v>338</v>
      </c>
      <c r="H154" s="150">
        <v>3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652</v>
      </c>
    </row>
    <row r="155" spans="2:65" s="1" customFormat="1" ht="38.4">
      <c r="B155" s="28"/>
      <c r="D155" s="159" t="s">
        <v>280</v>
      </c>
      <c r="F155" s="160" t="s">
        <v>653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" customFormat="1" ht="33" customHeight="1">
      <c r="B156" s="28"/>
      <c r="C156" s="146" t="s">
        <v>298</v>
      </c>
      <c r="D156" s="146" t="s">
        <v>274</v>
      </c>
      <c r="E156" s="147" t="s">
        <v>654</v>
      </c>
      <c r="F156" s="148" t="s">
        <v>655</v>
      </c>
      <c r="G156" s="149" t="s">
        <v>338</v>
      </c>
      <c r="H156" s="150">
        <v>1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278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278</v>
      </c>
      <c r="BM156" s="157" t="s">
        <v>656</v>
      </c>
    </row>
    <row r="157" spans="2:65" s="1" customFormat="1" ht="28.8">
      <c r="B157" s="28"/>
      <c r="D157" s="159" t="s">
        <v>280</v>
      </c>
      <c r="F157" s="160" t="s">
        <v>657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24.15" customHeight="1">
      <c r="B158" s="28"/>
      <c r="C158" s="146" t="s">
        <v>282</v>
      </c>
      <c r="D158" s="146" t="s">
        <v>274</v>
      </c>
      <c r="E158" s="147" t="s">
        <v>658</v>
      </c>
      <c r="F158" s="148" t="s">
        <v>659</v>
      </c>
      <c r="G158" s="149" t="s">
        <v>338</v>
      </c>
      <c r="H158" s="150">
        <v>1</v>
      </c>
      <c r="I158" s="151"/>
      <c r="J158" s="152">
        <f>ROUND(I158*H158,2)</f>
        <v>0</v>
      </c>
      <c r="K158" s="153"/>
      <c r="L158" s="28"/>
      <c r="M158" s="154" t="s">
        <v>1</v>
      </c>
      <c r="N158" s="115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0.11600000000000001</v>
      </c>
      <c r="T158" s="156">
        <f>S158*H158</f>
        <v>0.11600000000000001</v>
      </c>
      <c r="AR158" s="157" t="s">
        <v>278</v>
      </c>
      <c r="AT158" s="157" t="s">
        <v>274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660</v>
      </c>
    </row>
    <row r="159" spans="2:65" s="1" customFormat="1" ht="19.2">
      <c r="B159" s="28"/>
      <c r="D159" s="159" t="s">
        <v>280</v>
      </c>
      <c r="F159" s="160" t="s">
        <v>661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" customFormat="1" ht="24.15" customHeight="1">
      <c r="B160" s="28"/>
      <c r="C160" s="146" t="s">
        <v>308</v>
      </c>
      <c r="D160" s="146" t="s">
        <v>274</v>
      </c>
      <c r="E160" s="147" t="s">
        <v>662</v>
      </c>
      <c r="F160" s="148" t="s">
        <v>663</v>
      </c>
      <c r="G160" s="149" t="s">
        <v>338</v>
      </c>
      <c r="H160" s="150">
        <v>11</v>
      </c>
      <c r="I160" s="151"/>
      <c r="J160" s="152">
        <f>ROUND(I160*H160,2)</f>
        <v>0</v>
      </c>
      <c r="K160" s="153"/>
      <c r="L160" s="28"/>
      <c r="M160" s="154" t="s">
        <v>1</v>
      </c>
      <c r="N160" s="115" t="s">
        <v>38</v>
      </c>
      <c r="P160" s="155">
        <f>O160*H160</f>
        <v>0</v>
      </c>
      <c r="Q160" s="155">
        <v>0</v>
      </c>
      <c r="R160" s="155">
        <f>Q160*H160</f>
        <v>0</v>
      </c>
      <c r="S160" s="155">
        <v>1E-3</v>
      </c>
      <c r="T160" s="156">
        <f>S160*H160</f>
        <v>1.0999999999999999E-2</v>
      </c>
      <c r="AR160" s="157" t="s">
        <v>278</v>
      </c>
      <c r="AT160" s="157" t="s">
        <v>274</v>
      </c>
      <c r="AU160" s="157" t="s">
        <v>82</v>
      </c>
      <c r="AY160" s="13" t="s">
        <v>271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3" t="s">
        <v>80</v>
      </c>
      <c r="BK160" s="158">
        <f>ROUND(I160*H160,2)</f>
        <v>0</v>
      </c>
      <c r="BL160" s="13" t="s">
        <v>278</v>
      </c>
      <c r="BM160" s="157" t="s">
        <v>664</v>
      </c>
    </row>
    <row r="161" spans="2:65" s="1" customFormat="1" ht="19.2">
      <c r="B161" s="28"/>
      <c r="D161" s="159" t="s">
        <v>280</v>
      </c>
      <c r="F161" s="160" t="s">
        <v>665</v>
      </c>
      <c r="I161" s="119"/>
      <c r="L161" s="28"/>
      <c r="M161" s="161"/>
      <c r="T161" s="52"/>
      <c r="AT161" s="13" t="s">
        <v>280</v>
      </c>
      <c r="AU161" s="13" t="s">
        <v>82</v>
      </c>
    </row>
    <row r="162" spans="2:65" s="1" customFormat="1" ht="24.15" customHeight="1">
      <c r="B162" s="28"/>
      <c r="C162" s="146" t="s">
        <v>314</v>
      </c>
      <c r="D162" s="146" t="s">
        <v>274</v>
      </c>
      <c r="E162" s="147" t="s">
        <v>666</v>
      </c>
      <c r="F162" s="148" t="s">
        <v>667</v>
      </c>
      <c r="G162" s="149" t="s">
        <v>338</v>
      </c>
      <c r="H162" s="150">
        <v>2</v>
      </c>
      <c r="I162" s="151"/>
      <c r="J162" s="152">
        <f>ROUND(I162*H162,2)</f>
        <v>0</v>
      </c>
      <c r="K162" s="153"/>
      <c r="L162" s="28"/>
      <c r="M162" s="154" t="s">
        <v>1</v>
      </c>
      <c r="N162" s="115" t="s">
        <v>38</v>
      </c>
      <c r="P162" s="155">
        <f>O162*H162</f>
        <v>0</v>
      </c>
      <c r="Q162" s="155">
        <v>0</v>
      </c>
      <c r="R162" s="155">
        <f>Q162*H162</f>
        <v>0</v>
      </c>
      <c r="S162" s="155">
        <v>0.02</v>
      </c>
      <c r="T162" s="156">
        <f>S162*H162</f>
        <v>0.04</v>
      </c>
      <c r="AR162" s="157" t="s">
        <v>278</v>
      </c>
      <c r="AT162" s="157" t="s">
        <v>274</v>
      </c>
      <c r="AU162" s="157" t="s">
        <v>82</v>
      </c>
      <c r="AY162" s="13" t="s">
        <v>271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3" t="s">
        <v>80</v>
      </c>
      <c r="BK162" s="158">
        <f>ROUND(I162*H162,2)</f>
        <v>0</v>
      </c>
      <c r="BL162" s="13" t="s">
        <v>278</v>
      </c>
      <c r="BM162" s="157" t="s">
        <v>668</v>
      </c>
    </row>
    <row r="163" spans="2:65" s="1" customFormat="1" ht="28.8">
      <c r="B163" s="28"/>
      <c r="D163" s="159" t="s">
        <v>280</v>
      </c>
      <c r="F163" s="160" t="s">
        <v>669</v>
      </c>
      <c r="I163" s="119"/>
      <c r="L163" s="28"/>
      <c r="M163" s="161"/>
      <c r="T163" s="52"/>
      <c r="AT163" s="13" t="s">
        <v>280</v>
      </c>
      <c r="AU163" s="13" t="s">
        <v>82</v>
      </c>
    </row>
    <row r="164" spans="2:65" s="1" customFormat="1" ht="24.15" customHeight="1">
      <c r="B164" s="28"/>
      <c r="C164" s="146" t="s">
        <v>292</v>
      </c>
      <c r="D164" s="146" t="s">
        <v>274</v>
      </c>
      <c r="E164" s="147" t="s">
        <v>670</v>
      </c>
      <c r="F164" s="148" t="s">
        <v>671</v>
      </c>
      <c r="G164" s="149" t="s">
        <v>412</v>
      </c>
      <c r="H164" s="150">
        <v>2</v>
      </c>
      <c r="I164" s="151"/>
      <c r="J164" s="152">
        <f>ROUND(I164*H164,2)</f>
        <v>0</v>
      </c>
      <c r="K164" s="153"/>
      <c r="L164" s="28"/>
      <c r="M164" s="154" t="s">
        <v>1</v>
      </c>
      <c r="N164" s="115" t="s">
        <v>38</v>
      </c>
      <c r="P164" s="155">
        <f>O164*H164</f>
        <v>0</v>
      </c>
      <c r="Q164" s="155">
        <v>0</v>
      </c>
      <c r="R164" s="155">
        <f>Q164*H164</f>
        <v>0</v>
      </c>
      <c r="S164" s="155">
        <v>8.0000000000000002E-3</v>
      </c>
      <c r="T164" s="156">
        <f>S164*H164</f>
        <v>1.6E-2</v>
      </c>
      <c r="AR164" s="157" t="s">
        <v>278</v>
      </c>
      <c r="AT164" s="157" t="s">
        <v>274</v>
      </c>
      <c r="AU164" s="157" t="s">
        <v>82</v>
      </c>
      <c r="AY164" s="13" t="s">
        <v>271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3" t="s">
        <v>80</v>
      </c>
      <c r="BK164" s="158">
        <f>ROUND(I164*H164,2)</f>
        <v>0</v>
      </c>
      <c r="BL164" s="13" t="s">
        <v>278</v>
      </c>
      <c r="BM164" s="157" t="s">
        <v>672</v>
      </c>
    </row>
    <row r="165" spans="2:65" s="1" customFormat="1" ht="19.2">
      <c r="B165" s="28"/>
      <c r="D165" s="159" t="s">
        <v>280</v>
      </c>
      <c r="F165" s="160" t="s">
        <v>673</v>
      </c>
      <c r="I165" s="119"/>
      <c r="L165" s="28"/>
      <c r="M165" s="161"/>
      <c r="T165" s="52"/>
      <c r="AT165" s="13" t="s">
        <v>280</v>
      </c>
      <c r="AU165" s="13" t="s">
        <v>82</v>
      </c>
    </row>
    <row r="166" spans="2:65" s="1" customFormat="1" ht="24.15" customHeight="1">
      <c r="B166" s="28"/>
      <c r="C166" s="146" t="s">
        <v>325</v>
      </c>
      <c r="D166" s="146" t="s">
        <v>274</v>
      </c>
      <c r="E166" s="147" t="s">
        <v>674</v>
      </c>
      <c r="F166" s="148" t="s">
        <v>675</v>
      </c>
      <c r="G166" s="149" t="s">
        <v>412</v>
      </c>
      <c r="H166" s="150">
        <v>4</v>
      </c>
      <c r="I166" s="151"/>
      <c r="J166" s="152">
        <f>ROUND(I166*H166,2)</f>
        <v>0</v>
      </c>
      <c r="K166" s="153"/>
      <c r="L166" s="28"/>
      <c r="M166" s="154" t="s">
        <v>1</v>
      </c>
      <c r="N166" s="115" t="s">
        <v>38</v>
      </c>
      <c r="P166" s="155">
        <f>O166*H166</f>
        <v>0</v>
      </c>
      <c r="Q166" s="155">
        <v>0</v>
      </c>
      <c r="R166" s="155">
        <f>Q166*H166</f>
        <v>0</v>
      </c>
      <c r="S166" s="155">
        <v>4.5999999999999999E-2</v>
      </c>
      <c r="T166" s="156">
        <f>S166*H166</f>
        <v>0.184</v>
      </c>
      <c r="AR166" s="157" t="s">
        <v>278</v>
      </c>
      <c r="AT166" s="157" t="s">
        <v>274</v>
      </c>
      <c r="AU166" s="157" t="s">
        <v>82</v>
      </c>
      <c r="AY166" s="13" t="s">
        <v>271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3" t="s">
        <v>80</v>
      </c>
      <c r="BK166" s="158">
        <f>ROUND(I166*H166,2)</f>
        <v>0</v>
      </c>
      <c r="BL166" s="13" t="s">
        <v>278</v>
      </c>
      <c r="BM166" s="157" t="s">
        <v>676</v>
      </c>
    </row>
    <row r="167" spans="2:65" s="1" customFormat="1" ht="19.2">
      <c r="B167" s="28"/>
      <c r="D167" s="159" t="s">
        <v>280</v>
      </c>
      <c r="F167" s="160" t="s">
        <v>677</v>
      </c>
      <c r="I167" s="119"/>
      <c r="L167" s="28"/>
      <c r="M167" s="161"/>
      <c r="T167" s="52"/>
      <c r="AT167" s="13" t="s">
        <v>280</v>
      </c>
      <c r="AU167" s="13" t="s">
        <v>82</v>
      </c>
    </row>
    <row r="168" spans="2:65" s="1" customFormat="1" ht="24.15" customHeight="1">
      <c r="B168" s="28"/>
      <c r="C168" s="146" t="s">
        <v>330</v>
      </c>
      <c r="D168" s="146" t="s">
        <v>274</v>
      </c>
      <c r="E168" s="147" t="s">
        <v>678</v>
      </c>
      <c r="F168" s="148" t="s">
        <v>679</v>
      </c>
      <c r="G168" s="149" t="s">
        <v>412</v>
      </c>
      <c r="H168" s="150">
        <v>25</v>
      </c>
      <c r="I168" s="151"/>
      <c r="J168" s="152">
        <f>ROUND(I168*H168,2)</f>
        <v>0</v>
      </c>
      <c r="K168" s="153"/>
      <c r="L168" s="28"/>
      <c r="M168" s="154" t="s">
        <v>1</v>
      </c>
      <c r="N168" s="115" t="s">
        <v>38</v>
      </c>
      <c r="P168" s="155">
        <f>O168*H168</f>
        <v>0</v>
      </c>
      <c r="Q168" s="155">
        <v>0</v>
      </c>
      <c r="R168" s="155">
        <f>Q168*H168</f>
        <v>0</v>
      </c>
      <c r="S168" s="155">
        <v>2E-3</v>
      </c>
      <c r="T168" s="156">
        <f>S168*H168</f>
        <v>0.05</v>
      </c>
      <c r="AR168" s="157" t="s">
        <v>278</v>
      </c>
      <c r="AT168" s="157" t="s">
        <v>274</v>
      </c>
      <c r="AU168" s="157" t="s">
        <v>82</v>
      </c>
      <c r="AY168" s="13" t="s">
        <v>271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3" t="s">
        <v>80</v>
      </c>
      <c r="BK168" s="158">
        <f>ROUND(I168*H168,2)</f>
        <v>0</v>
      </c>
      <c r="BL168" s="13" t="s">
        <v>278</v>
      </c>
      <c r="BM168" s="157" t="s">
        <v>680</v>
      </c>
    </row>
    <row r="169" spans="2:65" s="1" customFormat="1" ht="19.2">
      <c r="B169" s="28"/>
      <c r="D169" s="159" t="s">
        <v>280</v>
      </c>
      <c r="F169" s="160" t="s">
        <v>681</v>
      </c>
      <c r="I169" s="119"/>
      <c r="L169" s="28"/>
      <c r="M169" s="161"/>
      <c r="T169" s="52"/>
      <c r="AT169" s="13" t="s">
        <v>280</v>
      </c>
      <c r="AU169" s="13" t="s">
        <v>82</v>
      </c>
    </row>
    <row r="170" spans="2:65" s="1" customFormat="1" ht="24.15" customHeight="1">
      <c r="B170" s="28"/>
      <c r="C170" s="146" t="s">
        <v>8</v>
      </c>
      <c r="D170" s="146" t="s">
        <v>274</v>
      </c>
      <c r="E170" s="147" t="s">
        <v>682</v>
      </c>
      <c r="F170" s="148" t="s">
        <v>683</v>
      </c>
      <c r="G170" s="149" t="s">
        <v>412</v>
      </c>
      <c r="H170" s="150">
        <v>25</v>
      </c>
      <c r="I170" s="151"/>
      <c r="J170" s="152">
        <f>ROUND(I170*H170,2)</f>
        <v>0</v>
      </c>
      <c r="K170" s="153"/>
      <c r="L170" s="28"/>
      <c r="M170" s="154" t="s">
        <v>1</v>
      </c>
      <c r="N170" s="115" t="s">
        <v>38</v>
      </c>
      <c r="P170" s="155">
        <f>O170*H170</f>
        <v>0</v>
      </c>
      <c r="Q170" s="155">
        <v>0</v>
      </c>
      <c r="R170" s="155">
        <f>Q170*H170</f>
        <v>0</v>
      </c>
      <c r="S170" s="155">
        <v>1.0999999999999999E-2</v>
      </c>
      <c r="T170" s="156">
        <f>S170*H170</f>
        <v>0.27499999999999997</v>
      </c>
      <c r="AR170" s="157" t="s">
        <v>278</v>
      </c>
      <c r="AT170" s="157" t="s">
        <v>274</v>
      </c>
      <c r="AU170" s="157" t="s">
        <v>82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278</v>
      </c>
      <c r="BM170" s="157" t="s">
        <v>684</v>
      </c>
    </row>
    <row r="171" spans="2:65" s="1" customFormat="1" ht="19.2">
      <c r="B171" s="28"/>
      <c r="D171" s="159" t="s">
        <v>280</v>
      </c>
      <c r="F171" s="160" t="s">
        <v>685</v>
      </c>
      <c r="I171" s="119"/>
      <c r="L171" s="28"/>
      <c r="M171" s="161"/>
      <c r="T171" s="52"/>
      <c r="AT171" s="13" t="s">
        <v>280</v>
      </c>
      <c r="AU171" s="13" t="s">
        <v>82</v>
      </c>
    </row>
    <row r="172" spans="2:65" s="1" customFormat="1" ht="24.15" customHeight="1">
      <c r="B172" s="28"/>
      <c r="C172" s="146" t="s">
        <v>345</v>
      </c>
      <c r="D172" s="146" t="s">
        <v>274</v>
      </c>
      <c r="E172" s="147" t="s">
        <v>686</v>
      </c>
      <c r="F172" s="148" t="s">
        <v>687</v>
      </c>
      <c r="G172" s="149" t="s">
        <v>338</v>
      </c>
      <c r="H172" s="150">
        <v>3</v>
      </c>
      <c r="I172" s="151"/>
      <c r="J172" s="152">
        <f>ROUND(I172*H172,2)</f>
        <v>0</v>
      </c>
      <c r="K172" s="153"/>
      <c r="L172" s="28"/>
      <c r="M172" s="154" t="s">
        <v>1</v>
      </c>
      <c r="N172" s="115" t="s">
        <v>38</v>
      </c>
      <c r="P172" s="155">
        <f>O172*H172</f>
        <v>0</v>
      </c>
      <c r="Q172" s="155">
        <v>0</v>
      </c>
      <c r="R172" s="155">
        <f>Q172*H172</f>
        <v>0</v>
      </c>
      <c r="S172" s="155">
        <v>1.7000000000000001E-2</v>
      </c>
      <c r="T172" s="156">
        <f>S172*H172</f>
        <v>5.1000000000000004E-2</v>
      </c>
      <c r="AR172" s="157" t="s">
        <v>278</v>
      </c>
      <c r="AT172" s="157" t="s">
        <v>274</v>
      </c>
      <c r="AU172" s="157" t="s">
        <v>82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278</v>
      </c>
      <c r="BM172" s="157" t="s">
        <v>688</v>
      </c>
    </row>
    <row r="173" spans="2:65" s="1" customFormat="1" ht="28.8">
      <c r="B173" s="28"/>
      <c r="D173" s="159" t="s">
        <v>280</v>
      </c>
      <c r="F173" s="160" t="s">
        <v>689</v>
      </c>
      <c r="I173" s="119"/>
      <c r="L173" s="28"/>
      <c r="M173" s="161"/>
      <c r="T173" s="52"/>
      <c r="AT173" s="13" t="s">
        <v>280</v>
      </c>
      <c r="AU173" s="13" t="s">
        <v>82</v>
      </c>
    </row>
    <row r="174" spans="2:65" s="1" customFormat="1" ht="33" customHeight="1">
      <c r="B174" s="28"/>
      <c r="C174" s="146" t="s">
        <v>351</v>
      </c>
      <c r="D174" s="146" t="s">
        <v>274</v>
      </c>
      <c r="E174" s="147" t="s">
        <v>690</v>
      </c>
      <c r="F174" s="148" t="s">
        <v>691</v>
      </c>
      <c r="G174" s="149" t="s">
        <v>692</v>
      </c>
      <c r="H174" s="150">
        <v>115</v>
      </c>
      <c r="I174" s="151"/>
      <c r="J174" s="152">
        <f>ROUND(I174*H174,2)</f>
        <v>0</v>
      </c>
      <c r="K174" s="153"/>
      <c r="L174" s="28"/>
      <c r="M174" s="154" t="s">
        <v>1</v>
      </c>
      <c r="N174" s="115" t="s">
        <v>38</v>
      </c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AR174" s="157" t="s">
        <v>278</v>
      </c>
      <c r="AT174" s="157" t="s">
        <v>274</v>
      </c>
      <c r="AU174" s="157" t="s">
        <v>82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278</v>
      </c>
      <c r="BM174" s="157" t="s">
        <v>693</v>
      </c>
    </row>
    <row r="175" spans="2:65" s="1" customFormat="1" ht="19.2">
      <c r="B175" s="28"/>
      <c r="D175" s="159" t="s">
        <v>280</v>
      </c>
      <c r="F175" s="160" t="s">
        <v>691</v>
      </c>
      <c r="I175" s="119"/>
      <c r="L175" s="28"/>
      <c r="M175" s="161"/>
      <c r="T175" s="52"/>
      <c r="AT175" s="13" t="s">
        <v>280</v>
      </c>
      <c r="AU175" s="13" t="s">
        <v>82</v>
      </c>
    </row>
    <row r="176" spans="2:65" s="11" customFormat="1" ht="22.8" customHeight="1">
      <c r="B176" s="134"/>
      <c r="D176" s="135" t="s">
        <v>72</v>
      </c>
      <c r="E176" s="144" t="s">
        <v>318</v>
      </c>
      <c r="F176" s="144" t="s">
        <v>319</v>
      </c>
      <c r="I176" s="137"/>
      <c r="J176" s="145">
        <f>BK176</f>
        <v>0</v>
      </c>
      <c r="L176" s="134"/>
      <c r="M176" s="139"/>
      <c r="P176" s="140">
        <f>SUM(P177:P184)</f>
        <v>0</v>
      </c>
      <c r="R176" s="140">
        <f>SUM(R177:R184)</f>
        <v>0</v>
      </c>
      <c r="T176" s="141">
        <f>SUM(T177:T184)</f>
        <v>0</v>
      </c>
      <c r="AR176" s="135" t="s">
        <v>80</v>
      </c>
      <c r="AT176" s="142" t="s">
        <v>72</v>
      </c>
      <c r="AU176" s="142" t="s">
        <v>80</v>
      </c>
      <c r="AY176" s="135" t="s">
        <v>271</v>
      </c>
      <c r="BK176" s="143">
        <f>SUM(BK177:BK184)</f>
        <v>0</v>
      </c>
    </row>
    <row r="177" spans="2:65" s="1" customFormat="1" ht="24.15" customHeight="1">
      <c r="B177" s="28"/>
      <c r="C177" s="146" t="s">
        <v>356</v>
      </c>
      <c r="D177" s="146" t="s">
        <v>274</v>
      </c>
      <c r="E177" s="147" t="s">
        <v>320</v>
      </c>
      <c r="F177" s="148" t="s">
        <v>321</v>
      </c>
      <c r="G177" s="149" t="s">
        <v>322</v>
      </c>
      <c r="H177" s="150">
        <v>0.80500000000000005</v>
      </c>
      <c r="I177" s="151"/>
      <c r="J177" s="152">
        <f>ROUND(I177*H177,2)</f>
        <v>0</v>
      </c>
      <c r="K177" s="153"/>
      <c r="L177" s="28"/>
      <c r="M177" s="154" t="s">
        <v>1</v>
      </c>
      <c r="N177" s="115" t="s">
        <v>38</v>
      </c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AR177" s="157" t="s">
        <v>278</v>
      </c>
      <c r="AT177" s="157" t="s">
        <v>274</v>
      </c>
      <c r="AU177" s="157" t="s">
        <v>82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278</v>
      </c>
      <c r="BM177" s="157" t="s">
        <v>694</v>
      </c>
    </row>
    <row r="178" spans="2:65" s="1" customFormat="1" ht="28.8">
      <c r="B178" s="28"/>
      <c r="D178" s="159" t="s">
        <v>280</v>
      </c>
      <c r="F178" s="160" t="s">
        <v>324</v>
      </c>
      <c r="I178" s="119"/>
      <c r="L178" s="28"/>
      <c r="M178" s="161"/>
      <c r="T178" s="52"/>
      <c r="AT178" s="13" t="s">
        <v>280</v>
      </c>
      <c r="AU178" s="13" t="s">
        <v>82</v>
      </c>
    </row>
    <row r="179" spans="2:65" s="1" customFormat="1" ht="24.15" customHeight="1">
      <c r="B179" s="28"/>
      <c r="C179" s="146" t="s">
        <v>348</v>
      </c>
      <c r="D179" s="146" t="s">
        <v>274</v>
      </c>
      <c r="E179" s="147" t="s">
        <v>326</v>
      </c>
      <c r="F179" s="148" t="s">
        <v>327</v>
      </c>
      <c r="G179" s="149" t="s">
        <v>322</v>
      </c>
      <c r="H179" s="150">
        <v>0.80500000000000005</v>
      </c>
      <c r="I179" s="151"/>
      <c r="J179" s="152">
        <f>ROUND(I179*H179,2)</f>
        <v>0</v>
      </c>
      <c r="K179" s="153"/>
      <c r="L179" s="28"/>
      <c r="M179" s="154" t="s">
        <v>1</v>
      </c>
      <c r="N179" s="115" t="s">
        <v>38</v>
      </c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AR179" s="157" t="s">
        <v>278</v>
      </c>
      <c r="AT179" s="157" t="s">
        <v>274</v>
      </c>
      <c r="AU179" s="157" t="s">
        <v>82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278</v>
      </c>
      <c r="BM179" s="157" t="s">
        <v>695</v>
      </c>
    </row>
    <row r="180" spans="2:65" s="1" customFormat="1" ht="19.2">
      <c r="B180" s="28"/>
      <c r="D180" s="159" t="s">
        <v>280</v>
      </c>
      <c r="F180" s="160" t="s">
        <v>329</v>
      </c>
      <c r="I180" s="119"/>
      <c r="L180" s="28"/>
      <c r="M180" s="161"/>
      <c r="T180" s="52"/>
      <c r="AT180" s="13" t="s">
        <v>280</v>
      </c>
      <c r="AU180" s="13" t="s">
        <v>82</v>
      </c>
    </row>
    <row r="181" spans="2:65" s="1" customFormat="1" ht="24.15" customHeight="1">
      <c r="B181" s="28"/>
      <c r="C181" s="146" t="s">
        <v>365</v>
      </c>
      <c r="D181" s="146" t="s">
        <v>274</v>
      </c>
      <c r="E181" s="147" t="s">
        <v>696</v>
      </c>
      <c r="F181" s="148" t="s">
        <v>697</v>
      </c>
      <c r="G181" s="149" t="s">
        <v>322</v>
      </c>
      <c r="H181" s="150">
        <v>40</v>
      </c>
      <c r="I181" s="151"/>
      <c r="J181" s="152">
        <f>ROUND(I181*H181,2)</f>
        <v>0</v>
      </c>
      <c r="K181" s="153"/>
      <c r="L181" s="28"/>
      <c r="M181" s="154" t="s">
        <v>1</v>
      </c>
      <c r="N181" s="115" t="s">
        <v>38</v>
      </c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AR181" s="157" t="s">
        <v>278</v>
      </c>
      <c r="AT181" s="157" t="s">
        <v>274</v>
      </c>
      <c r="AU181" s="157" t="s">
        <v>82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278</v>
      </c>
      <c r="BM181" s="157" t="s">
        <v>698</v>
      </c>
    </row>
    <row r="182" spans="2:65" s="1" customFormat="1" ht="28.8">
      <c r="B182" s="28"/>
      <c r="D182" s="159" t="s">
        <v>280</v>
      </c>
      <c r="F182" s="160" t="s">
        <v>699</v>
      </c>
      <c r="I182" s="119"/>
      <c r="L182" s="28"/>
      <c r="M182" s="161"/>
      <c r="T182" s="52"/>
      <c r="AT182" s="13" t="s">
        <v>280</v>
      </c>
      <c r="AU182" s="13" t="s">
        <v>82</v>
      </c>
    </row>
    <row r="183" spans="2:65" s="1" customFormat="1" ht="49.05" customHeight="1">
      <c r="B183" s="28"/>
      <c r="C183" s="146" t="s">
        <v>370</v>
      </c>
      <c r="D183" s="146" t="s">
        <v>274</v>
      </c>
      <c r="E183" s="147" t="s">
        <v>700</v>
      </c>
      <c r="F183" s="148" t="s">
        <v>701</v>
      </c>
      <c r="G183" s="149" t="s">
        <v>322</v>
      </c>
      <c r="H183" s="150">
        <v>0.80500000000000005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AR183" s="157" t="s">
        <v>278</v>
      </c>
      <c r="AT183" s="157" t="s">
        <v>274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278</v>
      </c>
      <c r="BM183" s="157" t="s">
        <v>702</v>
      </c>
    </row>
    <row r="184" spans="2:65" s="1" customFormat="1" ht="38.4">
      <c r="B184" s="28"/>
      <c r="D184" s="159" t="s">
        <v>280</v>
      </c>
      <c r="F184" s="160" t="s">
        <v>703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1" customFormat="1" ht="25.95" customHeight="1">
      <c r="B185" s="134"/>
      <c r="D185" s="135" t="s">
        <v>72</v>
      </c>
      <c r="E185" s="136" t="s">
        <v>341</v>
      </c>
      <c r="F185" s="136" t="s">
        <v>342</v>
      </c>
      <c r="I185" s="137"/>
      <c r="J185" s="138">
        <f>BK185</f>
        <v>0</v>
      </c>
      <c r="L185" s="134"/>
      <c r="M185" s="139"/>
      <c r="P185" s="140">
        <f>P186+P433+P558</f>
        <v>0</v>
      </c>
      <c r="R185" s="140">
        <f>R186+R433+R558</f>
        <v>0.21009</v>
      </c>
      <c r="T185" s="141">
        <f>T186+T433+T558</f>
        <v>6.1749999999999999E-2</v>
      </c>
      <c r="AR185" s="135" t="s">
        <v>82</v>
      </c>
      <c r="AT185" s="142" t="s">
        <v>72</v>
      </c>
      <c r="AU185" s="142" t="s">
        <v>73</v>
      </c>
      <c r="AY185" s="135" t="s">
        <v>271</v>
      </c>
      <c r="BK185" s="143">
        <f>BK186+BK433+BK558</f>
        <v>0</v>
      </c>
    </row>
    <row r="186" spans="2:65" s="11" customFormat="1" ht="22.8" customHeight="1">
      <c r="B186" s="134"/>
      <c r="D186" s="135" t="s">
        <v>72</v>
      </c>
      <c r="E186" s="144" t="s">
        <v>704</v>
      </c>
      <c r="F186" s="144" t="s">
        <v>705</v>
      </c>
      <c r="I186" s="137"/>
      <c r="J186" s="145">
        <f>BK186</f>
        <v>0</v>
      </c>
      <c r="L186" s="134"/>
      <c r="M186" s="139"/>
      <c r="P186" s="140">
        <f>P187+P342+P379+P408</f>
        <v>0</v>
      </c>
      <c r="R186" s="140">
        <f>R187+R342+R379+R408</f>
        <v>0.17238999999999999</v>
      </c>
      <c r="T186" s="141">
        <f>T187+T342+T379+T408</f>
        <v>5.4149999999999997E-2</v>
      </c>
      <c r="AR186" s="135" t="s">
        <v>82</v>
      </c>
      <c r="AT186" s="142" t="s">
        <v>72</v>
      </c>
      <c r="AU186" s="142" t="s">
        <v>80</v>
      </c>
      <c r="AY186" s="135" t="s">
        <v>271</v>
      </c>
      <c r="BK186" s="143">
        <f>BK187+BK342+BK379+BK408</f>
        <v>0</v>
      </c>
    </row>
    <row r="187" spans="2:65" s="11" customFormat="1" ht="20.85" customHeight="1">
      <c r="B187" s="134"/>
      <c r="D187" s="135" t="s">
        <v>72</v>
      </c>
      <c r="E187" s="144" t="s">
        <v>706</v>
      </c>
      <c r="F187" s="144" t="s">
        <v>707</v>
      </c>
      <c r="I187" s="137"/>
      <c r="J187" s="145">
        <f>BK187</f>
        <v>0</v>
      </c>
      <c r="L187" s="134"/>
      <c r="M187" s="139"/>
      <c r="P187" s="140">
        <f>SUM(P188:P341)</f>
        <v>0</v>
      </c>
      <c r="R187" s="140">
        <f>SUM(R188:R341)</f>
        <v>8.3159999999999998E-2</v>
      </c>
      <c r="T187" s="141">
        <f>SUM(T188:T341)</f>
        <v>1.5000000000000001E-4</v>
      </c>
      <c r="AR187" s="135" t="s">
        <v>82</v>
      </c>
      <c r="AT187" s="142" t="s">
        <v>72</v>
      </c>
      <c r="AU187" s="142" t="s">
        <v>82</v>
      </c>
      <c r="AY187" s="135" t="s">
        <v>271</v>
      </c>
      <c r="BK187" s="143">
        <f>SUM(BK188:BK341)</f>
        <v>0</v>
      </c>
    </row>
    <row r="188" spans="2:65" s="1" customFormat="1" ht="24.15" customHeight="1">
      <c r="B188" s="28"/>
      <c r="C188" s="146" t="s">
        <v>376</v>
      </c>
      <c r="D188" s="146" t="s">
        <v>274</v>
      </c>
      <c r="E188" s="147" t="s">
        <v>708</v>
      </c>
      <c r="F188" s="148" t="s">
        <v>709</v>
      </c>
      <c r="G188" s="149" t="s">
        <v>338</v>
      </c>
      <c r="H188" s="150">
        <v>1</v>
      </c>
      <c r="I188" s="151"/>
      <c r="J188" s="152">
        <f>ROUND(I188*H188,2)</f>
        <v>0</v>
      </c>
      <c r="K188" s="153"/>
      <c r="L188" s="28"/>
      <c r="M188" s="154" t="s">
        <v>1</v>
      </c>
      <c r="N188" s="115" t="s">
        <v>38</v>
      </c>
      <c r="P188" s="155">
        <f>O188*H188</f>
        <v>0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AR188" s="157" t="s">
        <v>348</v>
      </c>
      <c r="AT188" s="157" t="s">
        <v>274</v>
      </c>
      <c r="AU188" s="157" t="s">
        <v>272</v>
      </c>
      <c r="AY188" s="13" t="s">
        <v>271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3" t="s">
        <v>80</v>
      </c>
      <c r="BK188" s="158">
        <f>ROUND(I188*H188,2)</f>
        <v>0</v>
      </c>
      <c r="BL188" s="13" t="s">
        <v>348</v>
      </c>
      <c r="BM188" s="157" t="s">
        <v>710</v>
      </c>
    </row>
    <row r="189" spans="2:65" s="1" customFormat="1" ht="19.2">
      <c r="B189" s="28"/>
      <c r="D189" s="159" t="s">
        <v>280</v>
      </c>
      <c r="F189" s="160" t="s">
        <v>711</v>
      </c>
      <c r="I189" s="119"/>
      <c r="L189" s="28"/>
      <c r="M189" s="161"/>
      <c r="T189" s="52"/>
      <c r="AT189" s="13" t="s">
        <v>280</v>
      </c>
      <c r="AU189" s="13" t="s">
        <v>272</v>
      </c>
    </row>
    <row r="190" spans="2:65" s="1" customFormat="1" ht="16.5" customHeight="1">
      <c r="B190" s="28"/>
      <c r="C190" s="162" t="s">
        <v>381</v>
      </c>
      <c r="D190" s="162" t="s">
        <v>335</v>
      </c>
      <c r="E190" s="163" t="s">
        <v>712</v>
      </c>
      <c r="F190" s="164" t="s">
        <v>713</v>
      </c>
      <c r="G190" s="165" t="s">
        <v>338</v>
      </c>
      <c r="H190" s="166">
        <v>1</v>
      </c>
      <c r="I190" s="167"/>
      <c r="J190" s="168">
        <f>ROUND(I190*H190,2)</f>
        <v>0</v>
      </c>
      <c r="K190" s="169"/>
      <c r="L190" s="170"/>
      <c r="M190" s="171" t="s">
        <v>1</v>
      </c>
      <c r="N190" s="172" t="s">
        <v>38</v>
      </c>
      <c r="P190" s="155">
        <f>O190*H190</f>
        <v>0</v>
      </c>
      <c r="Q190" s="155">
        <v>2.3000000000000001E-4</v>
      </c>
      <c r="R190" s="155">
        <f>Q190*H190</f>
        <v>2.3000000000000001E-4</v>
      </c>
      <c r="S190" s="155">
        <v>0</v>
      </c>
      <c r="T190" s="156">
        <f>S190*H190</f>
        <v>0</v>
      </c>
      <c r="AR190" s="157" t="s">
        <v>373</v>
      </c>
      <c r="AT190" s="157" t="s">
        <v>335</v>
      </c>
      <c r="AU190" s="157" t="s">
        <v>272</v>
      </c>
      <c r="AY190" s="13" t="s">
        <v>271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3" t="s">
        <v>80</v>
      </c>
      <c r="BK190" s="158">
        <f>ROUND(I190*H190,2)</f>
        <v>0</v>
      </c>
      <c r="BL190" s="13" t="s">
        <v>348</v>
      </c>
      <c r="BM190" s="157" t="s">
        <v>714</v>
      </c>
    </row>
    <row r="191" spans="2:65" s="1" customFormat="1" ht="10.199999999999999">
      <c r="B191" s="28"/>
      <c r="D191" s="159" t="s">
        <v>280</v>
      </c>
      <c r="F191" s="160" t="s">
        <v>713</v>
      </c>
      <c r="I191" s="119"/>
      <c r="L191" s="28"/>
      <c r="M191" s="161"/>
      <c r="T191" s="52"/>
      <c r="AT191" s="13" t="s">
        <v>280</v>
      </c>
      <c r="AU191" s="13" t="s">
        <v>272</v>
      </c>
    </row>
    <row r="192" spans="2:65" s="1" customFormat="1" ht="24.15" customHeight="1">
      <c r="B192" s="28"/>
      <c r="C192" s="146" t="s">
        <v>7</v>
      </c>
      <c r="D192" s="146" t="s">
        <v>274</v>
      </c>
      <c r="E192" s="147" t="s">
        <v>715</v>
      </c>
      <c r="F192" s="148" t="s">
        <v>716</v>
      </c>
      <c r="G192" s="149" t="s">
        <v>338</v>
      </c>
      <c r="H192" s="150">
        <v>1</v>
      </c>
      <c r="I192" s="151"/>
      <c r="J192" s="152">
        <f>ROUND(I192*H192,2)</f>
        <v>0</v>
      </c>
      <c r="K192" s="153"/>
      <c r="L192" s="28"/>
      <c r="M192" s="154" t="s">
        <v>1</v>
      </c>
      <c r="N192" s="115" t="s">
        <v>38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348</v>
      </c>
      <c r="AT192" s="157" t="s">
        <v>274</v>
      </c>
      <c r="AU192" s="157" t="s">
        <v>272</v>
      </c>
      <c r="AY192" s="13" t="s">
        <v>271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3" t="s">
        <v>80</v>
      </c>
      <c r="BK192" s="158">
        <f>ROUND(I192*H192,2)</f>
        <v>0</v>
      </c>
      <c r="BL192" s="13" t="s">
        <v>348</v>
      </c>
      <c r="BM192" s="157" t="s">
        <v>717</v>
      </c>
    </row>
    <row r="193" spans="2:65" s="1" customFormat="1" ht="19.2">
      <c r="B193" s="28"/>
      <c r="D193" s="159" t="s">
        <v>280</v>
      </c>
      <c r="F193" s="160" t="s">
        <v>718</v>
      </c>
      <c r="I193" s="119"/>
      <c r="L193" s="28"/>
      <c r="M193" s="161"/>
      <c r="T193" s="52"/>
      <c r="AT193" s="13" t="s">
        <v>280</v>
      </c>
      <c r="AU193" s="13" t="s">
        <v>272</v>
      </c>
    </row>
    <row r="194" spans="2:65" s="1" customFormat="1" ht="24.15" customHeight="1">
      <c r="B194" s="28"/>
      <c r="C194" s="162" t="s">
        <v>390</v>
      </c>
      <c r="D194" s="162" t="s">
        <v>335</v>
      </c>
      <c r="E194" s="163" t="s">
        <v>719</v>
      </c>
      <c r="F194" s="164" t="s">
        <v>720</v>
      </c>
      <c r="G194" s="165" t="s">
        <v>338</v>
      </c>
      <c r="H194" s="166">
        <v>1</v>
      </c>
      <c r="I194" s="167"/>
      <c r="J194" s="168">
        <f>ROUND(I194*H194,2)</f>
        <v>0</v>
      </c>
      <c r="K194" s="169"/>
      <c r="L194" s="170"/>
      <c r="M194" s="171" t="s">
        <v>1</v>
      </c>
      <c r="N194" s="172" t="s">
        <v>38</v>
      </c>
      <c r="P194" s="155">
        <f>O194*H194</f>
        <v>0</v>
      </c>
      <c r="Q194" s="155">
        <v>5.8700000000000002E-3</v>
      </c>
      <c r="R194" s="155">
        <f>Q194*H194</f>
        <v>5.8700000000000002E-3</v>
      </c>
      <c r="S194" s="155">
        <v>0</v>
      </c>
      <c r="T194" s="156">
        <f>S194*H194</f>
        <v>0</v>
      </c>
      <c r="AR194" s="157" t="s">
        <v>373</v>
      </c>
      <c r="AT194" s="157" t="s">
        <v>335</v>
      </c>
      <c r="AU194" s="157" t="s">
        <v>272</v>
      </c>
      <c r="AY194" s="13" t="s">
        <v>271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3" t="s">
        <v>80</v>
      </c>
      <c r="BK194" s="158">
        <f>ROUND(I194*H194,2)</f>
        <v>0</v>
      </c>
      <c r="BL194" s="13" t="s">
        <v>348</v>
      </c>
      <c r="BM194" s="157" t="s">
        <v>721</v>
      </c>
    </row>
    <row r="195" spans="2:65" s="1" customFormat="1" ht="19.2">
      <c r="B195" s="28"/>
      <c r="D195" s="159" t="s">
        <v>280</v>
      </c>
      <c r="F195" s="160" t="s">
        <v>720</v>
      </c>
      <c r="I195" s="119"/>
      <c r="L195" s="28"/>
      <c r="M195" s="161"/>
      <c r="T195" s="52"/>
      <c r="AT195" s="13" t="s">
        <v>280</v>
      </c>
      <c r="AU195" s="13" t="s">
        <v>272</v>
      </c>
    </row>
    <row r="196" spans="2:65" s="1" customFormat="1" ht="24.15" customHeight="1">
      <c r="B196" s="28"/>
      <c r="C196" s="162" t="s">
        <v>395</v>
      </c>
      <c r="D196" s="162" t="s">
        <v>335</v>
      </c>
      <c r="E196" s="163" t="s">
        <v>722</v>
      </c>
      <c r="F196" s="164" t="s">
        <v>723</v>
      </c>
      <c r="G196" s="165" t="s">
        <v>338</v>
      </c>
      <c r="H196" s="166">
        <v>1</v>
      </c>
      <c r="I196" s="167"/>
      <c r="J196" s="168">
        <f>ROUND(I196*H196,2)</f>
        <v>0</v>
      </c>
      <c r="K196" s="169"/>
      <c r="L196" s="170"/>
      <c r="M196" s="171" t="s">
        <v>1</v>
      </c>
      <c r="N196" s="172" t="s">
        <v>38</v>
      </c>
      <c r="P196" s="155">
        <f>O196*H196</f>
        <v>0</v>
      </c>
      <c r="Q196" s="155">
        <v>5.0299999999999997E-3</v>
      </c>
      <c r="R196" s="155">
        <f>Q196*H196</f>
        <v>5.0299999999999997E-3</v>
      </c>
      <c r="S196" s="155">
        <v>0</v>
      </c>
      <c r="T196" s="156">
        <f>S196*H196</f>
        <v>0</v>
      </c>
      <c r="AR196" s="157" t="s">
        <v>373</v>
      </c>
      <c r="AT196" s="157" t="s">
        <v>335</v>
      </c>
      <c r="AU196" s="157" t="s">
        <v>272</v>
      </c>
      <c r="AY196" s="13" t="s">
        <v>271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3" t="s">
        <v>80</v>
      </c>
      <c r="BK196" s="158">
        <f>ROUND(I196*H196,2)</f>
        <v>0</v>
      </c>
      <c r="BL196" s="13" t="s">
        <v>348</v>
      </c>
      <c r="BM196" s="157" t="s">
        <v>724</v>
      </c>
    </row>
    <row r="197" spans="2:65" s="1" customFormat="1" ht="19.2">
      <c r="B197" s="28"/>
      <c r="D197" s="159" t="s">
        <v>280</v>
      </c>
      <c r="F197" s="160" t="s">
        <v>723</v>
      </c>
      <c r="I197" s="119"/>
      <c r="L197" s="28"/>
      <c r="M197" s="161"/>
      <c r="T197" s="52"/>
      <c r="AT197" s="13" t="s">
        <v>280</v>
      </c>
      <c r="AU197" s="13" t="s">
        <v>272</v>
      </c>
    </row>
    <row r="198" spans="2:65" s="1" customFormat="1" ht="33" customHeight="1">
      <c r="B198" s="28"/>
      <c r="C198" s="146" t="s">
        <v>399</v>
      </c>
      <c r="D198" s="146" t="s">
        <v>274</v>
      </c>
      <c r="E198" s="147" t="s">
        <v>725</v>
      </c>
      <c r="F198" s="148" t="s">
        <v>726</v>
      </c>
      <c r="G198" s="149" t="s">
        <v>338</v>
      </c>
      <c r="H198" s="150">
        <v>9</v>
      </c>
      <c r="I198" s="151"/>
      <c r="J198" s="152">
        <f>ROUND(I198*H198,2)</f>
        <v>0</v>
      </c>
      <c r="K198" s="153"/>
      <c r="L198" s="28"/>
      <c r="M198" s="154" t="s">
        <v>1</v>
      </c>
      <c r="N198" s="115" t="s">
        <v>38</v>
      </c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AR198" s="157" t="s">
        <v>348</v>
      </c>
      <c r="AT198" s="157" t="s">
        <v>274</v>
      </c>
      <c r="AU198" s="157" t="s">
        <v>272</v>
      </c>
      <c r="AY198" s="13" t="s">
        <v>271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3" t="s">
        <v>80</v>
      </c>
      <c r="BK198" s="158">
        <f>ROUND(I198*H198,2)</f>
        <v>0</v>
      </c>
      <c r="BL198" s="13" t="s">
        <v>348</v>
      </c>
      <c r="BM198" s="157" t="s">
        <v>727</v>
      </c>
    </row>
    <row r="199" spans="2:65" s="1" customFormat="1" ht="19.2">
      <c r="B199" s="28"/>
      <c r="D199" s="159" t="s">
        <v>280</v>
      </c>
      <c r="F199" s="160" t="s">
        <v>726</v>
      </c>
      <c r="I199" s="119"/>
      <c r="L199" s="28"/>
      <c r="M199" s="161"/>
      <c r="T199" s="52"/>
      <c r="AT199" s="13" t="s">
        <v>280</v>
      </c>
      <c r="AU199" s="13" t="s">
        <v>272</v>
      </c>
    </row>
    <row r="200" spans="2:65" s="1" customFormat="1" ht="24.15" customHeight="1">
      <c r="B200" s="28"/>
      <c r="C200" s="162" t="s">
        <v>404</v>
      </c>
      <c r="D200" s="162" t="s">
        <v>335</v>
      </c>
      <c r="E200" s="163" t="s">
        <v>728</v>
      </c>
      <c r="F200" s="164" t="s">
        <v>729</v>
      </c>
      <c r="G200" s="165" t="s">
        <v>338</v>
      </c>
      <c r="H200" s="166">
        <v>9</v>
      </c>
      <c r="I200" s="167"/>
      <c r="J200" s="168">
        <f>ROUND(I200*H200,2)</f>
        <v>0</v>
      </c>
      <c r="K200" s="169"/>
      <c r="L200" s="170"/>
      <c r="M200" s="171" t="s">
        <v>1</v>
      </c>
      <c r="N200" s="172" t="s">
        <v>38</v>
      </c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AR200" s="157" t="s">
        <v>373</v>
      </c>
      <c r="AT200" s="157" t="s">
        <v>335</v>
      </c>
      <c r="AU200" s="157" t="s">
        <v>272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348</v>
      </c>
      <c r="BM200" s="157" t="s">
        <v>730</v>
      </c>
    </row>
    <row r="201" spans="2:65" s="1" customFormat="1" ht="19.2">
      <c r="B201" s="28"/>
      <c r="D201" s="159" t="s">
        <v>280</v>
      </c>
      <c r="F201" s="160" t="s">
        <v>729</v>
      </c>
      <c r="I201" s="119"/>
      <c r="L201" s="28"/>
      <c r="M201" s="161"/>
      <c r="T201" s="52"/>
      <c r="AT201" s="13" t="s">
        <v>280</v>
      </c>
      <c r="AU201" s="13" t="s">
        <v>272</v>
      </c>
    </row>
    <row r="202" spans="2:65" s="1" customFormat="1" ht="24.15" customHeight="1">
      <c r="B202" s="28"/>
      <c r="C202" s="146" t="s">
        <v>409</v>
      </c>
      <c r="D202" s="146" t="s">
        <v>274</v>
      </c>
      <c r="E202" s="147" t="s">
        <v>1753</v>
      </c>
      <c r="F202" s="148" t="s">
        <v>1754</v>
      </c>
      <c r="G202" s="149" t="s">
        <v>338</v>
      </c>
      <c r="H202" s="150">
        <v>1</v>
      </c>
      <c r="I202" s="151"/>
      <c r="J202" s="152">
        <f>ROUND(I202*H202,2)</f>
        <v>0</v>
      </c>
      <c r="K202" s="153"/>
      <c r="L202" s="28"/>
      <c r="M202" s="154" t="s">
        <v>1</v>
      </c>
      <c r="N202" s="115" t="s">
        <v>38</v>
      </c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AR202" s="157" t="s">
        <v>348</v>
      </c>
      <c r="AT202" s="157" t="s">
        <v>274</v>
      </c>
      <c r="AU202" s="157" t="s">
        <v>272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1755</v>
      </c>
    </row>
    <row r="203" spans="2:65" s="1" customFormat="1" ht="19.2">
      <c r="B203" s="28"/>
      <c r="D203" s="159" t="s">
        <v>280</v>
      </c>
      <c r="F203" s="160" t="s">
        <v>1756</v>
      </c>
      <c r="I203" s="119"/>
      <c r="L203" s="28"/>
      <c r="M203" s="161"/>
      <c r="T203" s="52"/>
      <c r="AT203" s="13" t="s">
        <v>280</v>
      </c>
      <c r="AU203" s="13" t="s">
        <v>272</v>
      </c>
    </row>
    <row r="204" spans="2:65" s="1" customFormat="1" ht="24.15" customHeight="1">
      <c r="B204" s="28"/>
      <c r="C204" s="162" t="s">
        <v>415</v>
      </c>
      <c r="D204" s="162" t="s">
        <v>335</v>
      </c>
      <c r="E204" s="163" t="s">
        <v>1757</v>
      </c>
      <c r="F204" s="164" t="s">
        <v>1758</v>
      </c>
      <c r="G204" s="165" t="s">
        <v>338</v>
      </c>
      <c r="H204" s="166">
        <v>1</v>
      </c>
      <c r="I204" s="167"/>
      <c r="J204" s="168">
        <f>ROUND(I204*H204,2)</f>
        <v>0</v>
      </c>
      <c r="K204" s="169"/>
      <c r="L204" s="170"/>
      <c r="M204" s="171" t="s">
        <v>1</v>
      </c>
      <c r="N204" s="172" t="s">
        <v>38</v>
      </c>
      <c r="P204" s="155">
        <f>O204*H204</f>
        <v>0</v>
      </c>
      <c r="Q204" s="155">
        <v>4.0000000000000002E-4</v>
      </c>
      <c r="R204" s="155">
        <f>Q204*H204</f>
        <v>4.0000000000000002E-4</v>
      </c>
      <c r="S204" s="155">
        <v>0</v>
      </c>
      <c r="T204" s="156">
        <f>S204*H204</f>
        <v>0</v>
      </c>
      <c r="AR204" s="157" t="s">
        <v>373</v>
      </c>
      <c r="AT204" s="157" t="s">
        <v>335</v>
      </c>
      <c r="AU204" s="157" t="s">
        <v>272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1759</v>
      </c>
    </row>
    <row r="205" spans="2:65" s="1" customFormat="1" ht="19.2">
      <c r="B205" s="28"/>
      <c r="D205" s="159" t="s">
        <v>280</v>
      </c>
      <c r="F205" s="160" t="s">
        <v>1758</v>
      </c>
      <c r="I205" s="119"/>
      <c r="L205" s="28"/>
      <c r="M205" s="161"/>
      <c r="T205" s="52"/>
      <c r="AT205" s="13" t="s">
        <v>280</v>
      </c>
      <c r="AU205" s="13" t="s">
        <v>272</v>
      </c>
    </row>
    <row r="206" spans="2:65" s="1" customFormat="1" ht="33" customHeight="1">
      <c r="B206" s="28"/>
      <c r="C206" s="146" t="s">
        <v>419</v>
      </c>
      <c r="D206" s="146" t="s">
        <v>274</v>
      </c>
      <c r="E206" s="147" t="s">
        <v>731</v>
      </c>
      <c r="F206" s="148" t="s">
        <v>732</v>
      </c>
      <c r="G206" s="149" t="s">
        <v>338</v>
      </c>
      <c r="H206" s="150">
        <v>1</v>
      </c>
      <c r="I206" s="151"/>
      <c r="J206" s="152">
        <f>ROUND(I206*H206,2)</f>
        <v>0</v>
      </c>
      <c r="K206" s="153"/>
      <c r="L206" s="28"/>
      <c r="M206" s="154" t="s">
        <v>1</v>
      </c>
      <c r="N206" s="115" t="s">
        <v>38</v>
      </c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AR206" s="157" t="s">
        <v>348</v>
      </c>
      <c r="AT206" s="157" t="s">
        <v>274</v>
      </c>
      <c r="AU206" s="157" t="s">
        <v>272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733</v>
      </c>
    </row>
    <row r="207" spans="2:65" s="1" customFormat="1" ht="19.2">
      <c r="B207" s="28"/>
      <c r="D207" s="159" t="s">
        <v>280</v>
      </c>
      <c r="F207" s="160" t="s">
        <v>734</v>
      </c>
      <c r="I207" s="119"/>
      <c r="L207" s="28"/>
      <c r="M207" s="161"/>
      <c r="T207" s="52"/>
      <c r="AT207" s="13" t="s">
        <v>280</v>
      </c>
      <c r="AU207" s="13" t="s">
        <v>272</v>
      </c>
    </row>
    <row r="208" spans="2:65" s="1" customFormat="1" ht="24.15" customHeight="1">
      <c r="B208" s="28"/>
      <c r="C208" s="162" t="s">
        <v>423</v>
      </c>
      <c r="D208" s="162" t="s">
        <v>335</v>
      </c>
      <c r="E208" s="163" t="s">
        <v>735</v>
      </c>
      <c r="F208" s="164" t="s">
        <v>736</v>
      </c>
      <c r="G208" s="165" t="s">
        <v>338</v>
      </c>
      <c r="H208" s="166">
        <v>1</v>
      </c>
      <c r="I208" s="167"/>
      <c r="J208" s="168">
        <f>ROUND(I208*H208,2)</f>
        <v>0</v>
      </c>
      <c r="K208" s="169"/>
      <c r="L208" s="170"/>
      <c r="M208" s="171" t="s">
        <v>1</v>
      </c>
      <c r="N208" s="172" t="s">
        <v>38</v>
      </c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AR208" s="157" t="s">
        <v>373</v>
      </c>
      <c r="AT208" s="157" t="s">
        <v>335</v>
      </c>
      <c r="AU208" s="157" t="s">
        <v>272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737</v>
      </c>
    </row>
    <row r="209" spans="2:65" s="1" customFormat="1" ht="19.2">
      <c r="B209" s="28"/>
      <c r="D209" s="159" t="s">
        <v>280</v>
      </c>
      <c r="F209" s="160" t="s">
        <v>736</v>
      </c>
      <c r="I209" s="119"/>
      <c r="L209" s="28"/>
      <c r="M209" s="161"/>
      <c r="T209" s="52"/>
      <c r="AT209" s="13" t="s">
        <v>280</v>
      </c>
      <c r="AU209" s="13" t="s">
        <v>272</v>
      </c>
    </row>
    <row r="210" spans="2:65" s="1" customFormat="1" ht="16.5" customHeight="1">
      <c r="B210" s="28"/>
      <c r="C210" s="146" t="s">
        <v>428</v>
      </c>
      <c r="D210" s="146" t="s">
        <v>274</v>
      </c>
      <c r="E210" s="147" t="s">
        <v>738</v>
      </c>
      <c r="F210" s="148" t="s">
        <v>739</v>
      </c>
      <c r="G210" s="149" t="s">
        <v>338</v>
      </c>
      <c r="H210" s="150">
        <v>1</v>
      </c>
      <c r="I210" s="151"/>
      <c r="J210" s="152">
        <f>ROUND(I210*H210,2)</f>
        <v>0</v>
      </c>
      <c r="K210" s="153"/>
      <c r="L210" s="28"/>
      <c r="M210" s="154" t="s">
        <v>1</v>
      </c>
      <c r="N210" s="115" t="s">
        <v>38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348</v>
      </c>
      <c r="AT210" s="157" t="s">
        <v>274</v>
      </c>
      <c r="AU210" s="157" t="s">
        <v>272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740</v>
      </c>
    </row>
    <row r="211" spans="2:65" s="1" customFormat="1" ht="19.2">
      <c r="B211" s="28"/>
      <c r="D211" s="159" t="s">
        <v>280</v>
      </c>
      <c r="F211" s="160" t="s">
        <v>741</v>
      </c>
      <c r="I211" s="119"/>
      <c r="L211" s="28"/>
      <c r="M211" s="161"/>
      <c r="T211" s="52"/>
      <c r="AT211" s="13" t="s">
        <v>280</v>
      </c>
      <c r="AU211" s="13" t="s">
        <v>272</v>
      </c>
    </row>
    <row r="212" spans="2:65" s="1" customFormat="1" ht="33" customHeight="1">
      <c r="B212" s="28"/>
      <c r="C212" s="162" t="s">
        <v>432</v>
      </c>
      <c r="D212" s="162" t="s">
        <v>335</v>
      </c>
      <c r="E212" s="163" t="s">
        <v>742</v>
      </c>
      <c r="F212" s="164" t="s">
        <v>743</v>
      </c>
      <c r="G212" s="165" t="s">
        <v>338</v>
      </c>
      <c r="H212" s="166">
        <v>1</v>
      </c>
      <c r="I212" s="167"/>
      <c r="J212" s="168">
        <f>ROUND(I212*H212,2)</f>
        <v>0</v>
      </c>
      <c r="K212" s="169"/>
      <c r="L212" s="170"/>
      <c r="M212" s="171" t="s">
        <v>1</v>
      </c>
      <c r="N212" s="172" t="s">
        <v>38</v>
      </c>
      <c r="P212" s="155">
        <f>O212*H212</f>
        <v>0</v>
      </c>
      <c r="Q212" s="155">
        <v>5.0000000000000002E-5</v>
      </c>
      <c r="R212" s="155">
        <f>Q212*H212</f>
        <v>5.0000000000000002E-5</v>
      </c>
      <c r="S212" s="155">
        <v>0</v>
      </c>
      <c r="T212" s="156">
        <f>S212*H212</f>
        <v>0</v>
      </c>
      <c r="AR212" s="157" t="s">
        <v>373</v>
      </c>
      <c r="AT212" s="157" t="s">
        <v>335</v>
      </c>
      <c r="AU212" s="157" t="s">
        <v>272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744</v>
      </c>
    </row>
    <row r="213" spans="2:65" s="1" customFormat="1" ht="19.2">
      <c r="B213" s="28"/>
      <c r="D213" s="159" t="s">
        <v>280</v>
      </c>
      <c r="F213" s="160" t="s">
        <v>743</v>
      </c>
      <c r="I213" s="119"/>
      <c r="L213" s="28"/>
      <c r="M213" s="161"/>
      <c r="T213" s="52"/>
      <c r="AT213" s="13" t="s">
        <v>280</v>
      </c>
      <c r="AU213" s="13" t="s">
        <v>272</v>
      </c>
    </row>
    <row r="214" spans="2:65" s="1" customFormat="1" ht="24.15" customHeight="1">
      <c r="B214" s="28"/>
      <c r="C214" s="146" t="s">
        <v>373</v>
      </c>
      <c r="D214" s="146" t="s">
        <v>274</v>
      </c>
      <c r="E214" s="147" t="s">
        <v>745</v>
      </c>
      <c r="F214" s="148" t="s">
        <v>746</v>
      </c>
      <c r="G214" s="149" t="s">
        <v>412</v>
      </c>
      <c r="H214" s="150">
        <v>10</v>
      </c>
      <c r="I214" s="151"/>
      <c r="J214" s="152">
        <f>ROUND(I214*H214,2)</f>
        <v>0</v>
      </c>
      <c r="K214" s="153"/>
      <c r="L214" s="28"/>
      <c r="M214" s="154" t="s">
        <v>1</v>
      </c>
      <c r="N214" s="115" t="s">
        <v>38</v>
      </c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AR214" s="157" t="s">
        <v>348</v>
      </c>
      <c r="AT214" s="157" t="s">
        <v>274</v>
      </c>
      <c r="AU214" s="157" t="s">
        <v>272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747</v>
      </c>
    </row>
    <row r="215" spans="2:65" s="1" customFormat="1" ht="28.8">
      <c r="B215" s="28"/>
      <c r="D215" s="159" t="s">
        <v>280</v>
      </c>
      <c r="F215" s="160" t="s">
        <v>748</v>
      </c>
      <c r="I215" s="119"/>
      <c r="L215" s="28"/>
      <c r="M215" s="161"/>
      <c r="T215" s="52"/>
      <c r="AT215" s="13" t="s">
        <v>280</v>
      </c>
      <c r="AU215" s="13" t="s">
        <v>272</v>
      </c>
    </row>
    <row r="216" spans="2:65" s="1" customFormat="1" ht="37.799999999999997" customHeight="1">
      <c r="B216" s="28"/>
      <c r="C216" s="162" t="s">
        <v>442</v>
      </c>
      <c r="D216" s="162" t="s">
        <v>335</v>
      </c>
      <c r="E216" s="163" t="s">
        <v>749</v>
      </c>
      <c r="F216" s="164" t="s">
        <v>750</v>
      </c>
      <c r="G216" s="165" t="s">
        <v>412</v>
      </c>
      <c r="H216" s="166">
        <v>6</v>
      </c>
      <c r="I216" s="167"/>
      <c r="J216" s="168">
        <f>ROUND(I216*H216,2)</f>
        <v>0</v>
      </c>
      <c r="K216" s="169"/>
      <c r="L216" s="170"/>
      <c r="M216" s="171" t="s">
        <v>1</v>
      </c>
      <c r="N216" s="172" t="s">
        <v>38</v>
      </c>
      <c r="P216" s="155">
        <f>O216*H216</f>
        <v>0</v>
      </c>
      <c r="Q216" s="155">
        <v>6.9999999999999994E-5</v>
      </c>
      <c r="R216" s="155">
        <f>Q216*H216</f>
        <v>4.1999999999999996E-4</v>
      </c>
      <c r="S216" s="155">
        <v>0</v>
      </c>
      <c r="T216" s="156">
        <f>S216*H216</f>
        <v>0</v>
      </c>
      <c r="AR216" s="157" t="s">
        <v>373</v>
      </c>
      <c r="AT216" s="157" t="s">
        <v>335</v>
      </c>
      <c r="AU216" s="157" t="s">
        <v>272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751</v>
      </c>
    </row>
    <row r="217" spans="2:65" s="1" customFormat="1" ht="28.8">
      <c r="B217" s="28"/>
      <c r="D217" s="159" t="s">
        <v>280</v>
      </c>
      <c r="F217" s="160" t="s">
        <v>750</v>
      </c>
      <c r="I217" s="119"/>
      <c r="L217" s="28"/>
      <c r="M217" s="161"/>
      <c r="T217" s="52"/>
      <c r="AT217" s="13" t="s">
        <v>280</v>
      </c>
      <c r="AU217" s="13" t="s">
        <v>272</v>
      </c>
    </row>
    <row r="218" spans="2:65" s="1" customFormat="1" ht="33" customHeight="1">
      <c r="B218" s="28"/>
      <c r="C218" s="162" t="s">
        <v>447</v>
      </c>
      <c r="D218" s="162" t="s">
        <v>335</v>
      </c>
      <c r="E218" s="163" t="s">
        <v>752</v>
      </c>
      <c r="F218" s="164" t="s">
        <v>753</v>
      </c>
      <c r="G218" s="165" t="s">
        <v>412</v>
      </c>
      <c r="H218" s="166">
        <v>2</v>
      </c>
      <c r="I218" s="167"/>
      <c r="J218" s="168">
        <f>ROUND(I218*H218,2)</f>
        <v>0</v>
      </c>
      <c r="K218" s="169"/>
      <c r="L218" s="170"/>
      <c r="M218" s="171" t="s">
        <v>1</v>
      </c>
      <c r="N218" s="172" t="s">
        <v>38</v>
      </c>
      <c r="P218" s="155">
        <f>O218*H218</f>
        <v>0</v>
      </c>
      <c r="Q218" s="155">
        <v>6.9999999999999994E-5</v>
      </c>
      <c r="R218" s="155">
        <f>Q218*H218</f>
        <v>1.3999999999999999E-4</v>
      </c>
      <c r="S218" s="155">
        <v>0</v>
      </c>
      <c r="T218" s="156">
        <f>S218*H218</f>
        <v>0</v>
      </c>
      <c r="AR218" s="157" t="s">
        <v>373</v>
      </c>
      <c r="AT218" s="157" t="s">
        <v>335</v>
      </c>
      <c r="AU218" s="157" t="s">
        <v>272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754</v>
      </c>
    </row>
    <row r="219" spans="2:65" s="1" customFormat="1" ht="19.2">
      <c r="B219" s="28"/>
      <c r="D219" s="159" t="s">
        <v>280</v>
      </c>
      <c r="F219" s="160" t="s">
        <v>753</v>
      </c>
      <c r="I219" s="119"/>
      <c r="L219" s="28"/>
      <c r="M219" s="161"/>
      <c r="T219" s="52"/>
      <c r="AT219" s="13" t="s">
        <v>280</v>
      </c>
      <c r="AU219" s="13" t="s">
        <v>272</v>
      </c>
    </row>
    <row r="220" spans="2:65" s="1" customFormat="1" ht="37.799999999999997" customHeight="1">
      <c r="B220" s="28"/>
      <c r="C220" s="162" t="s">
        <v>452</v>
      </c>
      <c r="D220" s="162" t="s">
        <v>335</v>
      </c>
      <c r="E220" s="163" t="s">
        <v>755</v>
      </c>
      <c r="F220" s="164" t="s">
        <v>756</v>
      </c>
      <c r="G220" s="165" t="s">
        <v>412</v>
      </c>
      <c r="H220" s="166">
        <v>2</v>
      </c>
      <c r="I220" s="167"/>
      <c r="J220" s="168">
        <f>ROUND(I220*H220,2)</f>
        <v>0</v>
      </c>
      <c r="K220" s="169"/>
      <c r="L220" s="170"/>
      <c r="M220" s="171" t="s">
        <v>1</v>
      </c>
      <c r="N220" s="172" t="s">
        <v>38</v>
      </c>
      <c r="P220" s="155">
        <f>O220*H220</f>
        <v>0</v>
      </c>
      <c r="Q220" s="155">
        <v>6.9999999999999994E-5</v>
      </c>
      <c r="R220" s="155">
        <f>Q220*H220</f>
        <v>1.3999999999999999E-4</v>
      </c>
      <c r="S220" s="155">
        <v>0</v>
      </c>
      <c r="T220" s="156">
        <f>S220*H220</f>
        <v>0</v>
      </c>
      <c r="AR220" s="157" t="s">
        <v>373</v>
      </c>
      <c r="AT220" s="157" t="s">
        <v>335</v>
      </c>
      <c r="AU220" s="157" t="s">
        <v>272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757</v>
      </c>
    </row>
    <row r="221" spans="2:65" s="1" customFormat="1" ht="19.2">
      <c r="B221" s="28"/>
      <c r="D221" s="159" t="s">
        <v>280</v>
      </c>
      <c r="F221" s="160" t="s">
        <v>756</v>
      </c>
      <c r="I221" s="119"/>
      <c r="L221" s="28"/>
      <c r="M221" s="161"/>
      <c r="T221" s="52"/>
      <c r="AT221" s="13" t="s">
        <v>280</v>
      </c>
      <c r="AU221" s="13" t="s">
        <v>272</v>
      </c>
    </row>
    <row r="222" spans="2:65" s="1" customFormat="1" ht="24.15" customHeight="1">
      <c r="B222" s="28"/>
      <c r="C222" s="146" t="s">
        <v>457</v>
      </c>
      <c r="D222" s="146" t="s">
        <v>274</v>
      </c>
      <c r="E222" s="147" t="s">
        <v>758</v>
      </c>
      <c r="F222" s="148" t="s">
        <v>759</v>
      </c>
      <c r="G222" s="149" t="s">
        <v>338</v>
      </c>
      <c r="H222" s="150">
        <v>1</v>
      </c>
      <c r="I222" s="151"/>
      <c r="J222" s="152">
        <f>ROUND(I222*H222,2)</f>
        <v>0</v>
      </c>
      <c r="K222" s="153"/>
      <c r="L222" s="28"/>
      <c r="M222" s="154" t="s">
        <v>1</v>
      </c>
      <c r="N222" s="115" t="s">
        <v>38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AR222" s="157" t="s">
        <v>348</v>
      </c>
      <c r="AT222" s="157" t="s">
        <v>274</v>
      </c>
      <c r="AU222" s="157" t="s">
        <v>272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760</v>
      </c>
    </row>
    <row r="223" spans="2:65" s="1" customFormat="1" ht="28.8">
      <c r="B223" s="28"/>
      <c r="D223" s="159" t="s">
        <v>280</v>
      </c>
      <c r="F223" s="160" t="s">
        <v>761</v>
      </c>
      <c r="I223" s="119"/>
      <c r="L223" s="28"/>
      <c r="M223" s="161"/>
      <c r="T223" s="52"/>
      <c r="AT223" s="13" t="s">
        <v>280</v>
      </c>
      <c r="AU223" s="13" t="s">
        <v>272</v>
      </c>
    </row>
    <row r="224" spans="2:65" s="1" customFormat="1" ht="16.5" customHeight="1">
      <c r="B224" s="28"/>
      <c r="C224" s="162" t="s">
        <v>461</v>
      </c>
      <c r="D224" s="162" t="s">
        <v>335</v>
      </c>
      <c r="E224" s="163" t="s">
        <v>762</v>
      </c>
      <c r="F224" s="164" t="s">
        <v>763</v>
      </c>
      <c r="G224" s="165" t="s">
        <v>338</v>
      </c>
      <c r="H224" s="166">
        <v>1</v>
      </c>
      <c r="I224" s="167"/>
      <c r="J224" s="168">
        <f>ROUND(I224*H224,2)</f>
        <v>0</v>
      </c>
      <c r="K224" s="169"/>
      <c r="L224" s="170"/>
      <c r="M224" s="171" t="s">
        <v>1</v>
      </c>
      <c r="N224" s="172" t="s">
        <v>38</v>
      </c>
      <c r="P224" s="155">
        <f>O224*H224</f>
        <v>0</v>
      </c>
      <c r="Q224" s="155">
        <v>5.0000000000000002E-5</v>
      </c>
      <c r="R224" s="155">
        <f>Q224*H224</f>
        <v>5.0000000000000002E-5</v>
      </c>
      <c r="S224" s="155">
        <v>0</v>
      </c>
      <c r="T224" s="156">
        <f>S224*H224</f>
        <v>0</v>
      </c>
      <c r="AR224" s="157" t="s">
        <v>373</v>
      </c>
      <c r="AT224" s="157" t="s">
        <v>335</v>
      </c>
      <c r="AU224" s="157" t="s">
        <v>272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764</v>
      </c>
    </row>
    <row r="225" spans="2:65" s="1" customFormat="1" ht="10.199999999999999">
      <c r="B225" s="28"/>
      <c r="D225" s="159" t="s">
        <v>280</v>
      </c>
      <c r="F225" s="160" t="s">
        <v>763</v>
      </c>
      <c r="I225" s="119"/>
      <c r="L225" s="28"/>
      <c r="M225" s="161"/>
      <c r="T225" s="52"/>
      <c r="AT225" s="13" t="s">
        <v>280</v>
      </c>
      <c r="AU225" s="13" t="s">
        <v>272</v>
      </c>
    </row>
    <row r="226" spans="2:65" s="1" customFormat="1" ht="44.25" customHeight="1">
      <c r="B226" s="28"/>
      <c r="C226" s="146" t="s">
        <v>466</v>
      </c>
      <c r="D226" s="146" t="s">
        <v>274</v>
      </c>
      <c r="E226" s="147" t="s">
        <v>765</v>
      </c>
      <c r="F226" s="148" t="s">
        <v>766</v>
      </c>
      <c r="G226" s="149" t="s">
        <v>338</v>
      </c>
      <c r="H226" s="150">
        <v>1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AR226" s="157" t="s">
        <v>348</v>
      </c>
      <c r="AT226" s="157" t="s">
        <v>274</v>
      </c>
      <c r="AU226" s="157" t="s">
        <v>272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767</v>
      </c>
    </row>
    <row r="227" spans="2:65" s="1" customFormat="1" ht="28.8">
      <c r="B227" s="28"/>
      <c r="D227" s="159" t="s">
        <v>280</v>
      </c>
      <c r="F227" s="160" t="s">
        <v>766</v>
      </c>
      <c r="I227" s="119"/>
      <c r="L227" s="28"/>
      <c r="M227" s="161"/>
      <c r="T227" s="52"/>
      <c r="AT227" s="13" t="s">
        <v>280</v>
      </c>
      <c r="AU227" s="13" t="s">
        <v>272</v>
      </c>
    </row>
    <row r="228" spans="2:65" s="1" customFormat="1" ht="55.5" customHeight="1">
      <c r="B228" s="28"/>
      <c r="C228" s="162" t="s">
        <v>471</v>
      </c>
      <c r="D228" s="162" t="s">
        <v>335</v>
      </c>
      <c r="E228" s="163" t="s">
        <v>768</v>
      </c>
      <c r="F228" s="164" t="s">
        <v>769</v>
      </c>
      <c r="G228" s="165" t="s">
        <v>338</v>
      </c>
      <c r="H228" s="166">
        <v>1</v>
      </c>
      <c r="I228" s="167"/>
      <c r="J228" s="168">
        <f>ROUND(I228*H228,2)</f>
        <v>0</v>
      </c>
      <c r="K228" s="169"/>
      <c r="L228" s="170"/>
      <c r="M228" s="171" t="s">
        <v>1</v>
      </c>
      <c r="N228" s="172" t="s">
        <v>38</v>
      </c>
      <c r="P228" s="155">
        <f>O228*H228</f>
        <v>0</v>
      </c>
      <c r="Q228" s="155">
        <v>5.0000000000000002E-5</v>
      </c>
      <c r="R228" s="155">
        <f>Q228*H228</f>
        <v>5.0000000000000002E-5</v>
      </c>
      <c r="S228" s="155">
        <v>0</v>
      </c>
      <c r="T228" s="156">
        <f>S228*H228</f>
        <v>0</v>
      </c>
      <c r="AR228" s="157" t="s">
        <v>373</v>
      </c>
      <c r="AT228" s="157" t="s">
        <v>335</v>
      </c>
      <c r="AU228" s="157" t="s">
        <v>272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770</v>
      </c>
    </row>
    <row r="229" spans="2:65" s="1" customFormat="1" ht="38.4">
      <c r="B229" s="28"/>
      <c r="D229" s="159" t="s">
        <v>280</v>
      </c>
      <c r="F229" s="160" t="s">
        <v>769</v>
      </c>
      <c r="I229" s="119"/>
      <c r="L229" s="28"/>
      <c r="M229" s="161"/>
      <c r="T229" s="52"/>
      <c r="AT229" s="13" t="s">
        <v>280</v>
      </c>
      <c r="AU229" s="13" t="s">
        <v>272</v>
      </c>
    </row>
    <row r="230" spans="2:65" s="1" customFormat="1" ht="49.05" customHeight="1">
      <c r="B230" s="28"/>
      <c r="C230" s="146" t="s">
        <v>476</v>
      </c>
      <c r="D230" s="146" t="s">
        <v>274</v>
      </c>
      <c r="E230" s="147" t="s">
        <v>771</v>
      </c>
      <c r="F230" s="148" t="s">
        <v>772</v>
      </c>
      <c r="G230" s="149" t="s">
        <v>338</v>
      </c>
      <c r="H230" s="150">
        <v>2</v>
      </c>
      <c r="I230" s="151"/>
      <c r="J230" s="152">
        <f>ROUND(I230*H230,2)</f>
        <v>0</v>
      </c>
      <c r="K230" s="153"/>
      <c r="L230" s="28"/>
      <c r="M230" s="154" t="s">
        <v>1</v>
      </c>
      <c r="N230" s="115" t="s">
        <v>38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AR230" s="157" t="s">
        <v>348</v>
      </c>
      <c r="AT230" s="157" t="s">
        <v>274</v>
      </c>
      <c r="AU230" s="157" t="s">
        <v>272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348</v>
      </c>
      <c r="BM230" s="157" t="s">
        <v>773</v>
      </c>
    </row>
    <row r="231" spans="2:65" s="1" customFormat="1" ht="28.8">
      <c r="B231" s="28"/>
      <c r="D231" s="159" t="s">
        <v>280</v>
      </c>
      <c r="F231" s="160" t="s">
        <v>772</v>
      </c>
      <c r="I231" s="119"/>
      <c r="L231" s="28"/>
      <c r="M231" s="161"/>
      <c r="T231" s="52"/>
      <c r="AT231" s="13" t="s">
        <v>280</v>
      </c>
      <c r="AU231" s="13" t="s">
        <v>272</v>
      </c>
    </row>
    <row r="232" spans="2:65" s="1" customFormat="1" ht="37.799999999999997" customHeight="1">
      <c r="B232" s="28"/>
      <c r="C232" s="162" t="s">
        <v>480</v>
      </c>
      <c r="D232" s="162" t="s">
        <v>335</v>
      </c>
      <c r="E232" s="163" t="s">
        <v>774</v>
      </c>
      <c r="F232" s="164" t="s">
        <v>775</v>
      </c>
      <c r="G232" s="165" t="s">
        <v>338</v>
      </c>
      <c r="H232" s="166">
        <v>1</v>
      </c>
      <c r="I232" s="167"/>
      <c r="J232" s="168">
        <f>ROUND(I232*H232,2)</f>
        <v>0</v>
      </c>
      <c r="K232" s="169"/>
      <c r="L232" s="170"/>
      <c r="M232" s="171" t="s">
        <v>1</v>
      </c>
      <c r="N232" s="172" t="s">
        <v>38</v>
      </c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AR232" s="157" t="s">
        <v>373</v>
      </c>
      <c r="AT232" s="157" t="s">
        <v>335</v>
      </c>
      <c r="AU232" s="157" t="s">
        <v>272</v>
      </c>
      <c r="AY232" s="13" t="s">
        <v>271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3" t="s">
        <v>80</v>
      </c>
      <c r="BK232" s="158">
        <f>ROUND(I232*H232,2)</f>
        <v>0</v>
      </c>
      <c r="BL232" s="13" t="s">
        <v>348</v>
      </c>
      <c r="BM232" s="157" t="s">
        <v>776</v>
      </c>
    </row>
    <row r="233" spans="2:65" s="1" customFormat="1" ht="28.8">
      <c r="B233" s="28"/>
      <c r="D233" s="159" t="s">
        <v>280</v>
      </c>
      <c r="F233" s="160" t="s">
        <v>775</v>
      </c>
      <c r="I233" s="119"/>
      <c r="L233" s="28"/>
      <c r="M233" s="161"/>
      <c r="T233" s="52"/>
      <c r="AT233" s="13" t="s">
        <v>280</v>
      </c>
      <c r="AU233" s="13" t="s">
        <v>272</v>
      </c>
    </row>
    <row r="234" spans="2:65" s="1" customFormat="1" ht="24.15" customHeight="1">
      <c r="B234" s="28"/>
      <c r="C234" s="162" t="s">
        <v>485</v>
      </c>
      <c r="D234" s="162" t="s">
        <v>335</v>
      </c>
      <c r="E234" s="163" t="s">
        <v>777</v>
      </c>
      <c r="F234" s="164" t="s">
        <v>778</v>
      </c>
      <c r="G234" s="165" t="s">
        <v>338</v>
      </c>
      <c r="H234" s="166">
        <v>1</v>
      </c>
      <c r="I234" s="167"/>
      <c r="J234" s="168">
        <f>ROUND(I234*H234,2)</f>
        <v>0</v>
      </c>
      <c r="K234" s="169"/>
      <c r="L234" s="170"/>
      <c r="M234" s="171" t="s">
        <v>1</v>
      </c>
      <c r="N234" s="172" t="s">
        <v>38</v>
      </c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AR234" s="157" t="s">
        <v>373</v>
      </c>
      <c r="AT234" s="157" t="s">
        <v>335</v>
      </c>
      <c r="AU234" s="157" t="s">
        <v>272</v>
      </c>
      <c r="AY234" s="13" t="s">
        <v>271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3" t="s">
        <v>80</v>
      </c>
      <c r="BK234" s="158">
        <f>ROUND(I234*H234,2)</f>
        <v>0</v>
      </c>
      <c r="BL234" s="13" t="s">
        <v>348</v>
      </c>
      <c r="BM234" s="157" t="s">
        <v>779</v>
      </c>
    </row>
    <row r="235" spans="2:65" s="1" customFormat="1" ht="19.2">
      <c r="B235" s="28"/>
      <c r="D235" s="159" t="s">
        <v>280</v>
      </c>
      <c r="F235" s="160" t="s">
        <v>778</v>
      </c>
      <c r="I235" s="119"/>
      <c r="L235" s="28"/>
      <c r="M235" s="161"/>
      <c r="T235" s="52"/>
      <c r="AT235" s="13" t="s">
        <v>280</v>
      </c>
      <c r="AU235" s="13" t="s">
        <v>272</v>
      </c>
    </row>
    <row r="236" spans="2:65" s="1" customFormat="1" ht="37.799999999999997" customHeight="1">
      <c r="B236" s="28"/>
      <c r="C236" s="146" t="s">
        <v>490</v>
      </c>
      <c r="D236" s="146" t="s">
        <v>274</v>
      </c>
      <c r="E236" s="147" t="s">
        <v>780</v>
      </c>
      <c r="F236" s="148" t="s">
        <v>781</v>
      </c>
      <c r="G236" s="149" t="s">
        <v>338</v>
      </c>
      <c r="H236" s="150">
        <v>4</v>
      </c>
      <c r="I236" s="151"/>
      <c r="J236" s="152">
        <f>ROUND(I236*H236,2)</f>
        <v>0</v>
      </c>
      <c r="K236" s="153"/>
      <c r="L236" s="28"/>
      <c r="M236" s="154" t="s">
        <v>1</v>
      </c>
      <c r="N236" s="115" t="s">
        <v>38</v>
      </c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AR236" s="157" t="s">
        <v>348</v>
      </c>
      <c r="AT236" s="157" t="s">
        <v>274</v>
      </c>
      <c r="AU236" s="157" t="s">
        <v>272</v>
      </c>
      <c r="AY236" s="13" t="s">
        <v>271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3" t="s">
        <v>80</v>
      </c>
      <c r="BK236" s="158">
        <f>ROUND(I236*H236,2)</f>
        <v>0</v>
      </c>
      <c r="BL236" s="13" t="s">
        <v>348</v>
      </c>
      <c r="BM236" s="157" t="s">
        <v>782</v>
      </c>
    </row>
    <row r="237" spans="2:65" s="1" customFormat="1" ht="19.2">
      <c r="B237" s="28"/>
      <c r="D237" s="159" t="s">
        <v>280</v>
      </c>
      <c r="F237" s="160" t="s">
        <v>781</v>
      </c>
      <c r="I237" s="119"/>
      <c r="L237" s="28"/>
      <c r="M237" s="161"/>
      <c r="T237" s="52"/>
      <c r="AT237" s="13" t="s">
        <v>280</v>
      </c>
      <c r="AU237" s="13" t="s">
        <v>272</v>
      </c>
    </row>
    <row r="238" spans="2:65" s="1" customFormat="1" ht="55.5" customHeight="1">
      <c r="B238" s="28"/>
      <c r="C238" s="146" t="s">
        <v>494</v>
      </c>
      <c r="D238" s="146" t="s">
        <v>274</v>
      </c>
      <c r="E238" s="147" t="s">
        <v>783</v>
      </c>
      <c r="F238" s="148" t="s">
        <v>784</v>
      </c>
      <c r="G238" s="149" t="s">
        <v>338</v>
      </c>
      <c r="H238" s="150">
        <v>11</v>
      </c>
      <c r="I238" s="151"/>
      <c r="J238" s="152">
        <f>ROUND(I238*H238,2)</f>
        <v>0</v>
      </c>
      <c r="K238" s="153"/>
      <c r="L238" s="28"/>
      <c r="M238" s="154" t="s">
        <v>1</v>
      </c>
      <c r="N238" s="115" t="s">
        <v>38</v>
      </c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AR238" s="157" t="s">
        <v>348</v>
      </c>
      <c r="AT238" s="157" t="s">
        <v>274</v>
      </c>
      <c r="AU238" s="157" t="s">
        <v>272</v>
      </c>
      <c r="AY238" s="13" t="s">
        <v>271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3" t="s">
        <v>80</v>
      </c>
      <c r="BK238" s="158">
        <f>ROUND(I238*H238,2)</f>
        <v>0</v>
      </c>
      <c r="BL238" s="13" t="s">
        <v>348</v>
      </c>
      <c r="BM238" s="157" t="s">
        <v>785</v>
      </c>
    </row>
    <row r="239" spans="2:65" s="1" customFormat="1" ht="38.4">
      <c r="B239" s="28"/>
      <c r="D239" s="159" t="s">
        <v>280</v>
      </c>
      <c r="F239" s="160" t="s">
        <v>784</v>
      </c>
      <c r="I239" s="119"/>
      <c r="L239" s="28"/>
      <c r="M239" s="161"/>
      <c r="T239" s="52"/>
      <c r="AT239" s="13" t="s">
        <v>280</v>
      </c>
      <c r="AU239" s="13" t="s">
        <v>272</v>
      </c>
    </row>
    <row r="240" spans="2:65" s="1" customFormat="1" ht="24.15" customHeight="1">
      <c r="B240" s="28"/>
      <c r="C240" s="162" t="s">
        <v>499</v>
      </c>
      <c r="D240" s="162" t="s">
        <v>335</v>
      </c>
      <c r="E240" s="163" t="s">
        <v>786</v>
      </c>
      <c r="F240" s="164" t="s">
        <v>787</v>
      </c>
      <c r="G240" s="165" t="s">
        <v>338</v>
      </c>
      <c r="H240" s="166">
        <v>4</v>
      </c>
      <c r="I240" s="167"/>
      <c r="J240" s="168">
        <f>ROUND(I240*H240,2)</f>
        <v>0</v>
      </c>
      <c r="K240" s="169"/>
      <c r="L240" s="170"/>
      <c r="M240" s="171" t="s">
        <v>1</v>
      </c>
      <c r="N240" s="172" t="s">
        <v>38</v>
      </c>
      <c r="P240" s="155">
        <f>O240*H240</f>
        <v>0</v>
      </c>
      <c r="Q240" s="155">
        <v>1E-4</v>
      </c>
      <c r="R240" s="155">
        <f>Q240*H240</f>
        <v>4.0000000000000002E-4</v>
      </c>
      <c r="S240" s="155">
        <v>0</v>
      </c>
      <c r="T240" s="156">
        <f>S240*H240</f>
        <v>0</v>
      </c>
      <c r="AR240" s="157" t="s">
        <v>373</v>
      </c>
      <c r="AT240" s="157" t="s">
        <v>335</v>
      </c>
      <c r="AU240" s="157" t="s">
        <v>272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788</v>
      </c>
    </row>
    <row r="241" spans="2:65" s="1" customFormat="1" ht="19.2">
      <c r="B241" s="28"/>
      <c r="D241" s="159" t="s">
        <v>280</v>
      </c>
      <c r="F241" s="160" t="s">
        <v>787</v>
      </c>
      <c r="I241" s="119"/>
      <c r="L241" s="28"/>
      <c r="M241" s="161"/>
      <c r="T241" s="52"/>
      <c r="AT241" s="13" t="s">
        <v>280</v>
      </c>
      <c r="AU241" s="13" t="s">
        <v>272</v>
      </c>
    </row>
    <row r="242" spans="2:65" s="1" customFormat="1" ht="37.799999999999997" customHeight="1">
      <c r="B242" s="28"/>
      <c r="C242" s="162" t="s">
        <v>504</v>
      </c>
      <c r="D242" s="162" t="s">
        <v>335</v>
      </c>
      <c r="E242" s="163" t="s">
        <v>789</v>
      </c>
      <c r="F242" s="164" t="s">
        <v>790</v>
      </c>
      <c r="G242" s="165" t="s">
        <v>338</v>
      </c>
      <c r="H242" s="166">
        <v>11</v>
      </c>
      <c r="I242" s="167"/>
      <c r="J242" s="168">
        <f>ROUND(I242*H242,2)</f>
        <v>0</v>
      </c>
      <c r="K242" s="169"/>
      <c r="L242" s="170"/>
      <c r="M242" s="171" t="s">
        <v>1</v>
      </c>
      <c r="N242" s="172" t="s">
        <v>38</v>
      </c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AR242" s="157" t="s">
        <v>373</v>
      </c>
      <c r="AT242" s="157" t="s">
        <v>335</v>
      </c>
      <c r="AU242" s="157" t="s">
        <v>272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348</v>
      </c>
      <c r="BM242" s="157" t="s">
        <v>791</v>
      </c>
    </row>
    <row r="243" spans="2:65" s="1" customFormat="1" ht="28.8">
      <c r="B243" s="28"/>
      <c r="D243" s="159" t="s">
        <v>280</v>
      </c>
      <c r="F243" s="160" t="s">
        <v>790</v>
      </c>
      <c r="I243" s="119"/>
      <c r="L243" s="28"/>
      <c r="M243" s="161"/>
      <c r="T243" s="52"/>
      <c r="AT243" s="13" t="s">
        <v>280</v>
      </c>
      <c r="AU243" s="13" t="s">
        <v>272</v>
      </c>
    </row>
    <row r="244" spans="2:65" s="1" customFormat="1" ht="33" customHeight="1">
      <c r="B244" s="28"/>
      <c r="C244" s="146" t="s">
        <v>511</v>
      </c>
      <c r="D244" s="146" t="s">
        <v>274</v>
      </c>
      <c r="E244" s="147" t="s">
        <v>792</v>
      </c>
      <c r="F244" s="148" t="s">
        <v>793</v>
      </c>
      <c r="G244" s="149" t="s">
        <v>338</v>
      </c>
      <c r="H244" s="150">
        <v>1</v>
      </c>
      <c r="I244" s="151"/>
      <c r="J244" s="152">
        <f>ROUND(I244*H244,2)</f>
        <v>0</v>
      </c>
      <c r="K244" s="153"/>
      <c r="L244" s="28"/>
      <c r="M244" s="154" t="s">
        <v>1</v>
      </c>
      <c r="N244" s="115" t="s">
        <v>38</v>
      </c>
      <c r="P244" s="155">
        <f>O244*H244</f>
        <v>0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AR244" s="157" t="s">
        <v>348</v>
      </c>
      <c r="AT244" s="157" t="s">
        <v>274</v>
      </c>
      <c r="AU244" s="157" t="s">
        <v>272</v>
      </c>
      <c r="AY244" s="13" t="s">
        <v>271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3" t="s">
        <v>80</v>
      </c>
      <c r="BK244" s="158">
        <f>ROUND(I244*H244,2)</f>
        <v>0</v>
      </c>
      <c r="BL244" s="13" t="s">
        <v>348</v>
      </c>
      <c r="BM244" s="157" t="s">
        <v>794</v>
      </c>
    </row>
    <row r="245" spans="2:65" s="1" customFormat="1" ht="28.8">
      <c r="B245" s="28"/>
      <c r="D245" s="159" t="s">
        <v>280</v>
      </c>
      <c r="F245" s="160" t="s">
        <v>795</v>
      </c>
      <c r="I245" s="119"/>
      <c r="L245" s="28"/>
      <c r="M245" s="161"/>
      <c r="T245" s="52"/>
      <c r="AT245" s="13" t="s">
        <v>280</v>
      </c>
      <c r="AU245" s="13" t="s">
        <v>272</v>
      </c>
    </row>
    <row r="246" spans="2:65" s="1" customFormat="1" ht="55.5" customHeight="1">
      <c r="B246" s="28"/>
      <c r="C246" s="146" t="s">
        <v>516</v>
      </c>
      <c r="D246" s="146" t="s">
        <v>274</v>
      </c>
      <c r="E246" s="147" t="s">
        <v>796</v>
      </c>
      <c r="F246" s="148" t="s">
        <v>797</v>
      </c>
      <c r="G246" s="149" t="s">
        <v>338</v>
      </c>
      <c r="H246" s="150">
        <v>14</v>
      </c>
      <c r="I246" s="151"/>
      <c r="J246" s="152">
        <f>ROUND(I246*H246,2)</f>
        <v>0</v>
      </c>
      <c r="K246" s="153"/>
      <c r="L246" s="28"/>
      <c r="M246" s="154" t="s">
        <v>1</v>
      </c>
      <c r="N246" s="115" t="s">
        <v>38</v>
      </c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AR246" s="157" t="s">
        <v>348</v>
      </c>
      <c r="AT246" s="157" t="s">
        <v>274</v>
      </c>
      <c r="AU246" s="157" t="s">
        <v>272</v>
      </c>
      <c r="AY246" s="13" t="s">
        <v>271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3" t="s">
        <v>80</v>
      </c>
      <c r="BK246" s="158">
        <f>ROUND(I246*H246,2)</f>
        <v>0</v>
      </c>
      <c r="BL246" s="13" t="s">
        <v>348</v>
      </c>
      <c r="BM246" s="157" t="s">
        <v>798</v>
      </c>
    </row>
    <row r="247" spans="2:65" s="1" customFormat="1" ht="38.4">
      <c r="B247" s="28"/>
      <c r="D247" s="159" t="s">
        <v>280</v>
      </c>
      <c r="F247" s="160" t="s">
        <v>799</v>
      </c>
      <c r="I247" s="119"/>
      <c r="L247" s="28"/>
      <c r="M247" s="161"/>
      <c r="T247" s="52"/>
      <c r="AT247" s="13" t="s">
        <v>280</v>
      </c>
      <c r="AU247" s="13" t="s">
        <v>272</v>
      </c>
    </row>
    <row r="248" spans="2:65" s="1" customFormat="1" ht="33" customHeight="1">
      <c r="B248" s="28"/>
      <c r="C248" s="162" t="s">
        <v>521</v>
      </c>
      <c r="D248" s="162" t="s">
        <v>335</v>
      </c>
      <c r="E248" s="163" t="s">
        <v>800</v>
      </c>
      <c r="F248" s="164" t="s">
        <v>801</v>
      </c>
      <c r="G248" s="165" t="s">
        <v>338</v>
      </c>
      <c r="H248" s="166">
        <v>1</v>
      </c>
      <c r="I248" s="167"/>
      <c r="J248" s="168">
        <f>ROUND(I248*H248,2)</f>
        <v>0</v>
      </c>
      <c r="K248" s="169"/>
      <c r="L248" s="170"/>
      <c r="M248" s="171" t="s">
        <v>1</v>
      </c>
      <c r="N248" s="172" t="s">
        <v>38</v>
      </c>
      <c r="P248" s="155">
        <f>O248*H248</f>
        <v>0</v>
      </c>
      <c r="Q248" s="155">
        <v>6.9999999999999994E-5</v>
      </c>
      <c r="R248" s="155">
        <f>Q248*H248</f>
        <v>6.9999999999999994E-5</v>
      </c>
      <c r="S248" s="155">
        <v>0</v>
      </c>
      <c r="T248" s="156">
        <f>S248*H248</f>
        <v>0</v>
      </c>
      <c r="AR248" s="157" t="s">
        <v>373</v>
      </c>
      <c r="AT248" s="157" t="s">
        <v>335</v>
      </c>
      <c r="AU248" s="157" t="s">
        <v>272</v>
      </c>
      <c r="AY248" s="13" t="s">
        <v>271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3" t="s">
        <v>80</v>
      </c>
      <c r="BK248" s="158">
        <f>ROUND(I248*H248,2)</f>
        <v>0</v>
      </c>
      <c r="BL248" s="13" t="s">
        <v>348</v>
      </c>
      <c r="BM248" s="157" t="s">
        <v>802</v>
      </c>
    </row>
    <row r="249" spans="2:65" s="1" customFormat="1" ht="19.2">
      <c r="B249" s="28"/>
      <c r="D249" s="159" t="s">
        <v>280</v>
      </c>
      <c r="F249" s="160" t="s">
        <v>801</v>
      </c>
      <c r="I249" s="119"/>
      <c r="L249" s="28"/>
      <c r="M249" s="161"/>
      <c r="T249" s="52"/>
      <c r="AT249" s="13" t="s">
        <v>280</v>
      </c>
      <c r="AU249" s="13" t="s">
        <v>272</v>
      </c>
    </row>
    <row r="250" spans="2:65" s="1" customFormat="1" ht="33" customHeight="1">
      <c r="B250" s="28"/>
      <c r="C250" s="162" t="s">
        <v>526</v>
      </c>
      <c r="D250" s="162" t="s">
        <v>335</v>
      </c>
      <c r="E250" s="163" t="s">
        <v>803</v>
      </c>
      <c r="F250" s="164" t="s">
        <v>804</v>
      </c>
      <c r="G250" s="165" t="s">
        <v>338</v>
      </c>
      <c r="H250" s="166">
        <v>14</v>
      </c>
      <c r="I250" s="167"/>
      <c r="J250" s="168">
        <f>ROUND(I250*H250,2)</f>
        <v>0</v>
      </c>
      <c r="K250" s="169"/>
      <c r="L250" s="170"/>
      <c r="M250" s="171" t="s">
        <v>1</v>
      </c>
      <c r="N250" s="172" t="s">
        <v>38</v>
      </c>
      <c r="P250" s="155">
        <f>O250*H250</f>
        <v>0</v>
      </c>
      <c r="Q250" s="155">
        <v>0</v>
      </c>
      <c r="R250" s="155">
        <f>Q250*H250</f>
        <v>0</v>
      </c>
      <c r="S250" s="155">
        <v>0</v>
      </c>
      <c r="T250" s="156">
        <f>S250*H250</f>
        <v>0</v>
      </c>
      <c r="AR250" s="157" t="s">
        <v>373</v>
      </c>
      <c r="AT250" s="157" t="s">
        <v>335</v>
      </c>
      <c r="AU250" s="157" t="s">
        <v>272</v>
      </c>
      <c r="AY250" s="13" t="s">
        <v>271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3" t="s">
        <v>80</v>
      </c>
      <c r="BK250" s="158">
        <f>ROUND(I250*H250,2)</f>
        <v>0</v>
      </c>
      <c r="BL250" s="13" t="s">
        <v>348</v>
      </c>
      <c r="BM250" s="157" t="s">
        <v>805</v>
      </c>
    </row>
    <row r="251" spans="2:65" s="1" customFormat="1" ht="19.2">
      <c r="B251" s="28"/>
      <c r="D251" s="159" t="s">
        <v>280</v>
      </c>
      <c r="F251" s="160" t="s">
        <v>804</v>
      </c>
      <c r="I251" s="119"/>
      <c r="L251" s="28"/>
      <c r="M251" s="161"/>
      <c r="T251" s="52"/>
      <c r="AT251" s="13" t="s">
        <v>280</v>
      </c>
      <c r="AU251" s="13" t="s">
        <v>272</v>
      </c>
    </row>
    <row r="252" spans="2:65" s="1" customFormat="1" ht="49.05" customHeight="1">
      <c r="B252" s="28"/>
      <c r="C252" s="146" t="s">
        <v>530</v>
      </c>
      <c r="D252" s="146" t="s">
        <v>274</v>
      </c>
      <c r="E252" s="147" t="s">
        <v>806</v>
      </c>
      <c r="F252" s="148" t="s">
        <v>807</v>
      </c>
      <c r="G252" s="149" t="s">
        <v>338</v>
      </c>
      <c r="H252" s="150">
        <v>12</v>
      </c>
      <c r="I252" s="151"/>
      <c r="J252" s="152">
        <f>ROUND(I252*H252,2)</f>
        <v>0</v>
      </c>
      <c r="K252" s="153"/>
      <c r="L252" s="28"/>
      <c r="M252" s="154" t="s">
        <v>1</v>
      </c>
      <c r="N252" s="115" t="s">
        <v>38</v>
      </c>
      <c r="P252" s="155">
        <f>O252*H252</f>
        <v>0</v>
      </c>
      <c r="Q252" s="155">
        <v>0</v>
      </c>
      <c r="R252" s="155">
        <f>Q252*H252</f>
        <v>0</v>
      </c>
      <c r="S252" s="155">
        <v>0</v>
      </c>
      <c r="T252" s="156">
        <f>S252*H252</f>
        <v>0</v>
      </c>
      <c r="AR252" s="157" t="s">
        <v>348</v>
      </c>
      <c r="AT252" s="157" t="s">
        <v>274</v>
      </c>
      <c r="AU252" s="157" t="s">
        <v>272</v>
      </c>
      <c r="AY252" s="13" t="s">
        <v>271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3" t="s">
        <v>80</v>
      </c>
      <c r="BK252" s="158">
        <f>ROUND(I252*H252,2)</f>
        <v>0</v>
      </c>
      <c r="BL252" s="13" t="s">
        <v>348</v>
      </c>
      <c r="BM252" s="157" t="s">
        <v>808</v>
      </c>
    </row>
    <row r="253" spans="2:65" s="1" customFormat="1" ht="28.8">
      <c r="B253" s="28"/>
      <c r="D253" s="159" t="s">
        <v>280</v>
      </c>
      <c r="F253" s="160" t="s">
        <v>807</v>
      </c>
      <c r="I253" s="119"/>
      <c r="L253" s="28"/>
      <c r="M253" s="161"/>
      <c r="T253" s="52"/>
      <c r="AT253" s="13" t="s">
        <v>280</v>
      </c>
      <c r="AU253" s="13" t="s">
        <v>272</v>
      </c>
    </row>
    <row r="254" spans="2:65" s="1" customFormat="1" ht="37.799999999999997" customHeight="1">
      <c r="B254" s="28"/>
      <c r="C254" s="162" t="s">
        <v>535</v>
      </c>
      <c r="D254" s="162" t="s">
        <v>335</v>
      </c>
      <c r="E254" s="163" t="s">
        <v>809</v>
      </c>
      <c r="F254" s="164" t="s">
        <v>810</v>
      </c>
      <c r="G254" s="165" t="s">
        <v>338</v>
      </c>
      <c r="H254" s="166">
        <v>1</v>
      </c>
      <c r="I254" s="167"/>
      <c r="J254" s="168">
        <f>ROUND(I254*H254,2)</f>
        <v>0</v>
      </c>
      <c r="K254" s="169"/>
      <c r="L254" s="170"/>
      <c r="M254" s="171" t="s">
        <v>1</v>
      </c>
      <c r="N254" s="172" t="s">
        <v>38</v>
      </c>
      <c r="P254" s="155">
        <f>O254*H254</f>
        <v>0</v>
      </c>
      <c r="Q254" s="155">
        <v>6.9999999999999994E-5</v>
      </c>
      <c r="R254" s="155">
        <f>Q254*H254</f>
        <v>6.9999999999999994E-5</v>
      </c>
      <c r="S254" s="155">
        <v>0</v>
      </c>
      <c r="T254" s="156">
        <f>S254*H254</f>
        <v>0</v>
      </c>
      <c r="AR254" s="157" t="s">
        <v>373</v>
      </c>
      <c r="AT254" s="157" t="s">
        <v>335</v>
      </c>
      <c r="AU254" s="157" t="s">
        <v>272</v>
      </c>
      <c r="AY254" s="13" t="s">
        <v>271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3" t="s">
        <v>80</v>
      </c>
      <c r="BK254" s="158">
        <f>ROUND(I254*H254,2)</f>
        <v>0</v>
      </c>
      <c r="BL254" s="13" t="s">
        <v>348</v>
      </c>
      <c r="BM254" s="157" t="s">
        <v>811</v>
      </c>
    </row>
    <row r="255" spans="2:65" s="1" customFormat="1" ht="19.2">
      <c r="B255" s="28"/>
      <c r="D255" s="159" t="s">
        <v>280</v>
      </c>
      <c r="F255" s="160" t="s">
        <v>810</v>
      </c>
      <c r="I255" s="119"/>
      <c r="L255" s="28"/>
      <c r="M255" s="161"/>
      <c r="T255" s="52"/>
      <c r="AT255" s="13" t="s">
        <v>280</v>
      </c>
      <c r="AU255" s="13" t="s">
        <v>272</v>
      </c>
    </row>
    <row r="256" spans="2:65" s="1" customFormat="1" ht="33" customHeight="1">
      <c r="B256" s="28"/>
      <c r="C256" s="162" t="s">
        <v>541</v>
      </c>
      <c r="D256" s="162" t="s">
        <v>335</v>
      </c>
      <c r="E256" s="163" t="s">
        <v>812</v>
      </c>
      <c r="F256" s="164" t="s">
        <v>813</v>
      </c>
      <c r="G256" s="165" t="s">
        <v>338</v>
      </c>
      <c r="H256" s="166">
        <v>11</v>
      </c>
      <c r="I256" s="167"/>
      <c r="J256" s="168">
        <f>ROUND(I256*H256,2)</f>
        <v>0</v>
      </c>
      <c r="K256" s="169"/>
      <c r="L256" s="170"/>
      <c r="M256" s="171" t="s">
        <v>1</v>
      </c>
      <c r="N256" s="172" t="s">
        <v>38</v>
      </c>
      <c r="P256" s="155">
        <f>O256*H256</f>
        <v>0</v>
      </c>
      <c r="Q256" s="155">
        <v>0</v>
      </c>
      <c r="R256" s="155">
        <f>Q256*H256</f>
        <v>0</v>
      </c>
      <c r="S256" s="155">
        <v>0</v>
      </c>
      <c r="T256" s="156">
        <f>S256*H256</f>
        <v>0</v>
      </c>
      <c r="AR256" s="157" t="s">
        <v>373</v>
      </c>
      <c r="AT256" s="157" t="s">
        <v>335</v>
      </c>
      <c r="AU256" s="157" t="s">
        <v>272</v>
      </c>
      <c r="AY256" s="13" t="s">
        <v>271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3" t="s">
        <v>80</v>
      </c>
      <c r="BK256" s="158">
        <f>ROUND(I256*H256,2)</f>
        <v>0</v>
      </c>
      <c r="BL256" s="13" t="s">
        <v>348</v>
      </c>
      <c r="BM256" s="157" t="s">
        <v>814</v>
      </c>
    </row>
    <row r="257" spans="2:65" s="1" customFormat="1" ht="19.2">
      <c r="B257" s="28"/>
      <c r="D257" s="159" t="s">
        <v>280</v>
      </c>
      <c r="F257" s="160" t="s">
        <v>813</v>
      </c>
      <c r="I257" s="119"/>
      <c r="L257" s="28"/>
      <c r="M257" s="161"/>
      <c r="T257" s="52"/>
      <c r="AT257" s="13" t="s">
        <v>280</v>
      </c>
      <c r="AU257" s="13" t="s">
        <v>272</v>
      </c>
    </row>
    <row r="258" spans="2:65" s="1" customFormat="1" ht="24.15" customHeight="1">
      <c r="B258" s="28"/>
      <c r="C258" s="162" t="s">
        <v>546</v>
      </c>
      <c r="D258" s="162" t="s">
        <v>335</v>
      </c>
      <c r="E258" s="163" t="s">
        <v>1311</v>
      </c>
      <c r="F258" s="164" t="s">
        <v>1312</v>
      </c>
      <c r="G258" s="165" t="s">
        <v>338</v>
      </c>
      <c r="H258" s="166">
        <v>1</v>
      </c>
      <c r="I258" s="167"/>
      <c r="J258" s="168">
        <f>ROUND(I258*H258,2)</f>
        <v>0</v>
      </c>
      <c r="K258" s="169"/>
      <c r="L258" s="170"/>
      <c r="M258" s="171" t="s">
        <v>1</v>
      </c>
      <c r="N258" s="172" t="s">
        <v>38</v>
      </c>
      <c r="P258" s="155">
        <f>O258*H258</f>
        <v>0</v>
      </c>
      <c r="Q258" s="155">
        <v>1.0000000000000001E-5</v>
      </c>
      <c r="R258" s="155">
        <f>Q258*H258</f>
        <v>1.0000000000000001E-5</v>
      </c>
      <c r="S258" s="155">
        <v>0</v>
      </c>
      <c r="T258" s="156">
        <f>S258*H258</f>
        <v>0</v>
      </c>
      <c r="AR258" s="157" t="s">
        <v>373</v>
      </c>
      <c r="AT258" s="157" t="s">
        <v>335</v>
      </c>
      <c r="AU258" s="157" t="s">
        <v>272</v>
      </c>
      <c r="AY258" s="13" t="s">
        <v>271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3" t="s">
        <v>80</v>
      </c>
      <c r="BK258" s="158">
        <f>ROUND(I258*H258,2)</f>
        <v>0</v>
      </c>
      <c r="BL258" s="13" t="s">
        <v>348</v>
      </c>
      <c r="BM258" s="157" t="s">
        <v>1700</v>
      </c>
    </row>
    <row r="259" spans="2:65" s="1" customFormat="1" ht="10.199999999999999">
      <c r="B259" s="28"/>
      <c r="D259" s="159" t="s">
        <v>280</v>
      </c>
      <c r="F259" s="160" t="s">
        <v>1312</v>
      </c>
      <c r="I259" s="119"/>
      <c r="L259" s="28"/>
      <c r="M259" s="161"/>
      <c r="T259" s="52"/>
      <c r="AT259" s="13" t="s">
        <v>280</v>
      </c>
      <c r="AU259" s="13" t="s">
        <v>272</v>
      </c>
    </row>
    <row r="260" spans="2:65" s="1" customFormat="1" ht="21.75" customHeight="1">
      <c r="B260" s="28"/>
      <c r="C260" s="162" t="s">
        <v>551</v>
      </c>
      <c r="D260" s="162" t="s">
        <v>335</v>
      </c>
      <c r="E260" s="163" t="s">
        <v>818</v>
      </c>
      <c r="F260" s="164" t="s">
        <v>819</v>
      </c>
      <c r="G260" s="165" t="s">
        <v>338</v>
      </c>
      <c r="H260" s="166">
        <v>1</v>
      </c>
      <c r="I260" s="167"/>
      <c r="J260" s="168">
        <f>ROUND(I260*H260,2)</f>
        <v>0</v>
      </c>
      <c r="K260" s="169"/>
      <c r="L260" s="170"/>
      <c r="M260" s="171" t="s">
        <v>1</v>
      </c>
      <c r="N260" s="172" t="s">
        <v>38</v>
      </c>
      <c r="P260" s="155">
        <f>O260*H260</f>
        <v>0</v>
      </c>
      <c r="Q260" s="155">
        <v>6.0000000000000002E-5</v>
      </c>
      <c r="R260" s="155">
        <f>Q260*H260</f>
        <v>6.0000000000000002E-5</v>
      </c>
      <c r="S260" s="155">
        <v>0</v>
      </c>
      <c r="T260" s="156">
        <f>S260*H260</f>
        <v>0</v>
      </c>
      <c r="AR260" s="157" t="s">
        <v>373</v>
      </c>
      <c r="AT260" s="157" t="s">
        <v>335</v>
      </c>
      <c r="AU260" s="157" t="s">
        <v>272</v>
      </c>
      <c r="AY260" s="13" t="s">
        <v>271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3" t="s">
        <v>80</v>
      </c>
      <c r="BK260" s="158">
        <f>ROUND(I260*H260,2)</f>
        <v>0</v>
      </c>
      <c r="BL260" s="13" t="s">
        <v>348</v>
      </c>
      <c r="BM260" s="157" t="s">
        <v>820</v>
      </c>
    </row>
    <row r="261" spans="2:65" s="1" customFormat="1" ht="10.199999999999999">
      <c r="B261" s="28"/>
      <c r="D261" s="159" t="s">
        <v>280</v>
      </c>
      <c r="F261" s="160" t="s">
        <v>819</v>
      </c>
      <c r="I261" s="119"/>
      <c r="L261" s="28"/>
      <c r="M261" s="161"/>
      <c r="T261" s="52"/>
      <c r="AT261" s="13" t="s">
        <v>280</v>
      </c>
      <c r="AU261" s="13" t="s">
        <v>272</v>
      </c>
    </row>
    <row r="262" spans="2:65" s="1" customFormat="1" ht="44.25" customHeight="1">
      <c r="B262" s="28"/>
      <c r="C262" s="146" t="s">
        <v>556</v>
      </c>
      <c r="D262" s="146" t="s">
        <v>274</v>
      </c>
      <c r="E262" s="147" t="s">
        <v>821</v>
      </c>
      <c r="F262" s="148" t="s">
        <v>822</v>
      </c>
      <c r="G262" s="149" t="s">
        <v>338</v>
      </c>
      <c r="H262" s="150">
        <v>3</v>
      </c>
      <c r="I262" s="151"/>
      <c r="J262" s="152">
        <f>ROUND(I262*H262,2)</f>
        <v>0</v>
      </c>
      <c r="K262" s="153"/>
      <c r="L262" s="28"/>
      <c r="M262" s="154" t="s">
        <v>1</v>
      </c>
      <c r="N262" s="115" t="s">
        <v>38</v>
      </c>
      <c r="P262" s="155">
        <f>O262*H262</f>
        <v>0</v>
      </c>
      <c r="Q262" s="155">
        <v>0</v>
      </c>
      <c r="R262" s="155">
        <f>Q262*H262</f>
        <v>0</v>
      </c>
      <c r="S262" s="155">
        <v>0</v>
      </c>
      <c r="T262" s="156">
        <f>S262*H262</f>
        <v>0</v>
      </c>
      <c r="AR262" s="157" t="s">
        <v>348</v>
      </c>
      <c r="AT262" s="157" t="s">
        <v>274</v>
      </c>
      <c r="AU262" s="157" t="s">
        <v>272</v>
      </c>
      <c r="AY262" s="13" t="s">
        <v>271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3" t="s">
        <v>80</v>
      </c>
      <c r="BK262" s="158">
        <f>ROUND(I262*H262,2)</f>
        <v>0</v>
      </c>
      <c r="BL262" s="13" t="s">
        <v>348</v>
      </c>
      <c r="BM262" s="157" t="s">
        <v>823</v>
      </c>
    </row>
    <row r="263" spans="2:65" s="1" customFormat="1" ht="38.4">
      <c r="B263" s="28"/>
      <c r="D263" s="159" t="s">
        <v>280</v>
      </c>
      <c r="F263" s="160" t="s">
        <v>824</v>
      </c>
      <c r="I263" s="119"/>
      <c r="L263" s="28"/>
      <c r="M263" s="161"/>
      <c r="T263" s="52"/>
      <c r="AT263" s="13" t="s">
        <v>280</v>
      </c>
      <c r="AU263" s="13" t="s">
        <v>272</v>
      </c>
    </row>
    <row r="264" spans="2:65" s="1" customFormat="1" ht="37.799999999999997" customHeight="1">
      <c r="B264" s="28"/>
      <c r="C264" s="146" t="s">
        <v>561</v>
      </c>
      <c r="D264" s="146" t="s">
        <v>274</v>
      </c>
      <c r="E264" s="147" t="s">
        <v>825</v>
      </c>
      <c r="F264" s="148" t="s">
        <v>826</v>
      </c>
      <c r="G264" s="149" t="s">
        <v>338</v>
      </c>
      <c r="H264" s="150">
        <v>18</v>
      </c>
      <c r="I264" s="151"/>
      <c r="J264" s="152">
        <f>ROUND(I264*H264,2)</f>
        <v>0</v>
      </c>
      <c r="K264" s="153"/>
      <c r="L264" s="28"/>
      <c r="M264" s="154" t="s">
        <v>1</v>
      </c>
      <c r="N264" s="115" t="s">
        <v>38</v>
      </c>
      <c r="P264" s="155">
        <f>O264*H264</f>
        <v>0</v>
      </c>
      <c r="Q264" s="155">
        <v>0</v>
      </c>
      <c r="R264" s="155">
        <f>Q264*H264</f>
        <v>0</v>
      </c>
      <c r="S264" s="155">
        <v>0</v>
      </c>
      <c r="T264" s="156">
        <f>S264*H264</f>
        <v>0</v>
      </c>
      <c r="AR264" s="157" t="s">
        <v>348</v>
      </c>
      <c r="AT264" s="157" t="s">
        <v>274</v>
      </c>
      <c r="AU264" s="157" t="s">
        <v>272</v>
      </c>
      <c r="AY264" s="13" t="s">
        <v>271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3" t="s">
        <v>80</v>
      </c>
      <c r="BK264" s="158">
        <f>ROUND(I264*H264,2)</f>
        <v>0</v>
      </c>
      <c r="BL264" s="13" t="s">
        <v>348</v>
      </c>
      <c r="BM264" s="157" t="s">
        <v>827</v>
      </c>
    </row>
    <row r="265" spans="2:65" s="1" customFormat="1" ht="28.8">
      <c r="B265" s="28"/>
      <c r="D265" s="159" t="s">
        <v>280</v>
      </c>
      <c r="F265" s="160" t="s">
        <v>826</v>
      </c>
      <c r="I265" s="119"/>
      <c r="L265" s="28"/>
      <c r="M265" s="161"/>
      <c r="T265" s="52"/>
      <c r="AT265" s="13" t="s">
        <v>280</v>
      </c>
      <c r="AU265" s="13" t="s">
        <v>272</v>
      </c>
    </row>
    <row r="266" spans="2:65" s="1" customFormat="1" ht="24.15" customHeight="1">
      <c r="B266" s="28"/>
      <c r="C266" s="162" t="s">
        <v>566</v>
      </c>
      <c r="D266" s="162" t="s">
        <v>335</v>
      </c>
      <c r="E266" s="163" t="s">
        <v>828</v>
      </c>
      <c r="F266" s="164" t="s">
        <v>829</v>
      </c>
      <c r="G266" s="165" t="s">
        <v>338</v>
      </c>
      <c r="H266" s="166">
        <v>3</v>
      </c>
      <c r="I266" s="167"/>
      <c r="J266" s="168">
        <f>ROUND(I266*H266,2)</f>
        <v>0</v>
      </c>
      <c r="K266" s="169"/>
      <c r="L266" s="170"/>
      <c r="M266" s="171" t="s">
        <v>1</v>
      </c>
      <c r="N266" s="172" t="s">
        <v>38</v>
      </c>
      <c r="P266" s="155">
        <f>O266*H266</f>
        <v>0</v>
      </c>
      <c r="Q266" s="155">
        <v>0</v>
      </c>
      <c r="R266" s="155">
        <f>Q266*H266</f>
        <v>0</v>
      </c>
      <c r="S266" s="155">
        <v>0</v>
      </c>
      <c r="T266" s="156">
        <f>S266*H266</f>
        <v>0</v>
      </c>
      <c r="AR266" s="157" t="s">
        <v>373</v>
      </c>
      <c r="AT266" s="157" t="s">
        <v>335</v>
      </c>
      <c r="AU266" s="157" t="s">
        <v>272</v>
      </c>
      <c r="AY266" s="13" t="s">
        <v>271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3" t="s">
        <v>80</v>
      </c>
      <c r="BK266" s="158">
        <f>ROUND(I266*H266,2)</f>
        <v>0</v>
      </c>
      <c r="BL266" s="13" t="s">
        <v>348</v>
      </c>
      <c r="BM266" s="157" t="s">
        <v>830</v>
      </c>
    </row>
    <row r="267" spans="2:65" s="1" customFormat="1" ht="19.2">
      <c r="B267" s="28"/>
      <c r="D267" s="159" t="s">
        <v>280</v>
      </c>
      <c r="F267" s="160" t="s">
        <v>829</v>
      </c>
      <c r="I267" s="119"/>
      <c r="L267" s="28"/>
      <c r="M267" s="161"/>
      <c r="T267" s="52"/>
      <c r="AT267" s="13" t="s">
        <v>280</v>
      </c>
      <c r="AU267" s="13" t="s">
        <v>272</v>
      </c>
    </row>
    <row r="268" spans="2:65" s="1" customFormat="1" ht="24.15" customHeight="1">
      <c r="B268" s="28"/>
      <c r="C268" s="162" t="s">
        <v>571</v>
      </c>
      <c r="D268" s="162" t="s">
        <v>335</v>
      </c>
      <c r="E268" s="163" t="s">
        <v>831</v>
      </c>
      <c r="F268" s="164" t="s">
        <v>832</v>
      </c>
      <c r="G268" s="165" t="s">
        <v>338</v>
      </c>
      <c r="H268" s="166">
        <v>18</v>
      </c>
      <c r="I268" s="167"/>
      <c r="J268" s="168">
        <f>ROUND(I268*H268,2)</f>
        <v>0</v>
      </c>
      <c r="K268" s="169"/>
      <c r="L268" s="170"/>
      <c r="M268" s="171" t="s">
        <v>1</v>
      </c>
      <c r="N268" s="172" t="s">
        <v>38</v>
      </c>
      <c r="P268" s="155">
        <f>O268*H268</f>
        <v>0</v>
      </c>
      <c r="Q268" s="155">
        <v>0</v>
      </c>
      <c r="R268" s="155">
        <f>Q268*H268</f>
        <v>0</v>
      </c>
      <c r="S268" s="155">
        <v>0</v>
      </c>
      <c r="T268" s="156">
        <f>S268*H268</f>
        <v>0</v>
      </c>
      <c r="AR268" s="157" t="s">
        <v>373</v>
      </c>
      <c r="AT268" s="157" t="s">
        <v>335</v>
      </c>
      <c r="AU268" s="157" t="s">
        <v>272</v>
      </c>
      <c r="AY268" s="13" t="s">
        <v>271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3" t="s">
        <v>80</v>
      </c>
      <c r="BK268" s="158">
        <f>ROUND(I268*H268,2)</f>
        <v>0</v>
      </c>
      <c r="BL268" s="13" t="s">
        <v>348</v>
      </c>
      <c r="BM268" s="157" t="s">
        <v>833</v>
      </c>
    </row>
    <row r="269" spans="2:65" s="1" customFormat="1" ht="19.2">
      <c r="B269" s="28"/>
      <c r="D269" s="159" t="s">
        <v>280</v>
      </c>
      <c r="F269" s="160" t="s">
        <v>832</v>
      </c>
      <c r="I269" s="119"/>
      <c r="L269" s="28"/>
      <c r="M269" s="161"/>
      <c r="T269" s="52"/>
      <c r="AT269" s="13" t="s">
        <v>280</v>
      </c>
      <c r="AU269" s="13" t="s">
        <v>272</v>
      </c>
    </row>
    <row r="270" spans="2:65" s="1" customFormat="1" ht="24.15" customHeight="1">
      <c r="B270" s="28"/>
      <c r="C270" s="162" t="s">
        <v>576</v>
      </c>
      <c r="D270" s="162" t="s">
        <v>335</v>
      </c>
      <c r="E270" s="163" t="s">
        <v>834</v>
      </c>
      <c r="F270" s="164" t="s">
        <v>835</v>
      </c>
      <c r="G270" s="165" t="s">
        <v>338</v>
      </c>
      <c r="H270" s="166">
        <v>3</v>
      </c>
      <c r="I270" s="167"/>
      <c r="J270" s="168">
        <f>ROUND(I270*H270,2)</f>
        <v>0</v>
      </c>
      <c r="K270" s="169"/>
      <c r="L270" s="170"/>
      <c r="M270" s="171" t="s">
        <v>1</v>
      </c>
      <c r="N270" s="172" t="s">
        <v>38</v>
      </c>
      <c r="P270" s="155">
        <f>O270*H270</f>
        <v>0</v>
      </c>
      <c r="Q270" s="155">
        <v>0</v>
      </c>
      <c r="R270" s="155">
        <f>Q270*H270</f>
        <v>0</v>
      </c>
      <c r="S270" s="155">
        <v>0</v>
      </c>
      <c r="T270" s="156">
        <f>S270*H270</f>
        <v>0</v>
      </c>
      <c r="AR270" s="157" t="s">
        <v>373</v>
      </c>
      <c r="AT270" s="157" t="s">
        <v>335</v>
      </c>
      <c r="AU270" s="157" t="s">
        <v>272</v>
      </c>
      <c r="AY270" s="13" t="s">
        <v>271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3" t="s">
        <v>80</v>
      </c>
      <c r="BK270" s="158">
        <f>ROUND(I270*H270,2)</f>
        <v>0</v>
      </c>
      <c r="BL270" s="13" t="s">
        <v>348</v>
      </c>
      <c r="BM270" s="157" t="s">
        <v>836</v>
      </c>
    </row>
    <row r="271" spans="2:65" s="1" customFormat="1" ht="10.199999999999999">
      <c r="B271" s="28"/>
      <c r="D271" s="159" t="s">
        <v>280</v>
      </c>
      <c r="F271" s="160" t="s">
        <v>835</v>
      </c>
      <c r="I271" s="119"/>
      <c r="L271" s="28"/>
      <c r="M271" s="161"/>
      <c r="T271" s="52"/>
      <c r="AT271" s="13" t="s">
        <v>280</v>
      </c>
      <c r="AU271" s="13" t="s">
        <v>272</v>
      </c>
    </row>
    <row r="272" spans="2:65" s="1" customFormat="1" ht="24.15" customHeight="1">
      <c r="B272" s="28"/>
      <c r="C272" s="162" t="s">
        <v>14</v>
      </c>
      <c r="D272" s="162" t="s">
        <v>335</v>
      </c>
      <c r="E272" s="163" t="s">
        <v>837</v>
      </c>
      <c r="F272" s="164" t="s">
        <v>838</v>
      </c>
      <c r="G272" s="165" t="s">
        <v>338</v>
      </c>
      <c r="H272" s="166">
        <v>18</v>
      </c>
      <c r="I272" s="167"/>
      <c r="J272" s="168">
        <f>ROUND(I272*H272,2)</f>
        <v>0</v>
      </c>
      <c r="K272" s="169"/>
      <c r="L272" s="170"/>
      <c r="M272" s="171" t="s">
        <v>1</v>
      </c>
      <c r="N272" s="172" t="s">
        <v>38</v>
      </c>
      <c r="P272" s="155">
        <f>O272*H272</f>
        <v>0</v>
      </c>
      <c r="Q272" s="155">
        <v>0</v>
      </c>
      <c r="R272" s="155">
        <f>Q272*H272</f>
        <v>0</v>
      </c>
      <c r="S272" s="155">
        <v>0</v>
      </c>
      <c r="T272" s="156">
        <f>S272*H272</f>
        <v>0</v>
      </c>
      <c r="AR272" s="157" t="s">
        <v>373</v>
      </c>
      <c r="AT272" s="157" t="s">
        <v>335</v>
      </c>
      <c r="AU272" s="157" t="s">
        <v>272</v>
      </c>
      <c r="AY272" s="13" t="s">
        <v>271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3" t="s">
        <v>80</v>
      </c>
      <c r="BK272" s="158">
        <f>ROUND(I272*H272,2)</f>
        <v>0</v>
      </c>
      <c r="BL272" s="13" t="s">
        <v>348</v>
      </c>
      <c r="BM272" s="157" t="s">
        <v>839</v>
      </c>
    </row>
    <row r="273" spans="2:65" s="1" customFormat="1" ht="19.2">
      <c r="B273" s="28"/>
      <c r="D273" s="159" t="s">
        <v>280</v>
      </c>
      <c r="F273" s="160" t="s">
        <v>838</v>
      </c>
      <c r="I273" s="119"/>
      <c r="L273" s="28"/>
      <c r="M273" s="161"/>
      <c r="T273" s="52"/>
      <c r="AT273" s="13" t="s">
        <v>280</v>
      </c>
      <c r="AU273" s="13" t="s">
        <v>272</v>
      </c>
    </row>
    <row r="274" spans="2:65" s="1" customFormat="1" ht="24.15" customHeight="1">
      <c r="B274" s="28"/>
      <c r="C274" s="162" t="s">
        <v>586</v>
      </c>
      <c r="D274" s="162" t="s">
        <v>335</v>
      </c>
      <c r="E274" s="163" t="s">
        <v>840</v>
      </c>
      <c r="F274" s="164" t="s">
        <v>841</v>
      </c>
      <c r="G274" s="165" t="s">
        <v>338</v>
      </c>
      <c r="H274" s="166">
        <v>3</v>
      </c>
      <c r="I274" s="167"/>
      <c r="J274" s="168">
        <f>ROUND(I274*H274,2)</f>
        <v>0</v>
      </c>
      <c r="K274" s="169"/>
      <c r="L274" s="170"/>
      <c r="M274" s="171" t="s">
        <v>1</v>
      </c>
      <c r="N274" s="172" t="s">
        <v>38</v>
      </c>
      <c r="P274" s="155">
        <f>O274*H274</f>
        <v>0</v>
      </c>
      <c r="Q274" s="155">
        <v>0</v>
      </c>
      <c r="R274" s="155">
        <f>Q274*H274</f>
        <v>0</v>
      </c>
      <c r="S274" s="155">
        <v>0</v>
      </c>
      <c r="T274" s="156">
        <f>S274*H274</f>
        <v>0</v>
      </c>
      <c r="AR274" s="157" t="s">
        <v>373</v>
      </c>
      <c r="AT274" s="157" t="s">
        <v>335</v>
      </c>
      <c r="AU274" s="157" t="s">
        <v>272</v>
      </c>
      <c r="AY274" s="13" t="s">
        <v>271</v>
      </c>
      <c r="BE274" s="158">
        <f>IF(N274="základní",J274,0)</f>
        <v>0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3" t="s">
        <v>80</v>
      </c>
      <c r="BK274" s="158">
        <f>ROUND(I274*H274,2)</f>
        <v>0</v>
      </c>
      <c r="BL274" s="13" t="s">
        <v>348</v>
      </c>
      <c r="BM274" s="157" t="s">
        <v>842</v>
      </c>
    </row>
    <row r="275" spans="2:65" s="1" customFormat="1" ht="19.2">
      <c r="B275" s="28"/>
      <c r="D275" s="159" t="s">
        <v>280</v>
      </c>
      <c r="F275" s="160" t="s">
        <v>841</v>
      </c>
      <c r="I275" s="119"/>
      <c r="L275" s="28"/>
      <c r="M275" s="161"/>
      <c r="T275" s="52"/>
      <c r="AT275" s="13" t="s">
        <v>280</v>
      </c>
      <c r="AU275" s="13" t="s">
        <v>272</v>
      </c>
    </row>
    <row r="276" spans="2:65" s="1" customFormat="1" ht="24.15" customHeight="1">
      <c r="B276" s="28"/>
      <c r="C276" s="162" t="s">
        <v>591</v>
      </c>
      <c r="D276" s="162" t="s">
        <v>335</v>
      </c>
      <c r="E276" s="163" t="s">
        <v>843</v>
      </c>
      <c r="F276" s="164" t="s">
        <v>844</v>
      </c>
      <c r="G276" s="165" t="s">
        <v>338</v>
      </c>
      <c r="H276" s="166">
        <v>18</v>
      </c>
      <c r="I276" s="167"/>
      <c r="J276" s="168">
        <f>ROUND(I276*H276,2)</f>
        <v>0</v>
      </c>
      <c r="K276" s="169"/>
      <c r="L276" s="170"/>
      <c r="M276" s="171" t="s">
        <v>1</v>
      </c>
      <c r="N276" s="172" t="s">
        <v>38</v>
      </c>
      <c r="P276" s="155">
        <f>O276*H276</f>
        <v>0</v>
      </c>
      <c r="Q276" s="155">
        <v>0</v>
      </c>
      <c r="R276" s="155">
        <f>Q276*H276</f>
        <v>0</v>
      </c>
      <c r="S276" s="155">
        <v>0</v>
      </c>
      <c r="T276" s="156">
        <f>S276*H276</f>
        <v>0</v>
      </c>
      <c r="AR276" s="157" t="s">
        <v>373</v>
      </c>
      <c r="AT276" s="157" t="s">
        <v>335</v>
      </c>
      <c r="AU276" s="157" t="s">
        <v>272</v>
      </c>
      <c r="AY276" s="13" t="s">
        <v>271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3" t="s">
        <v>80</v>
      </c>
      <c r="BK276" s="158">
        <f>ROUND(I276*H276,2)</f>
        <v>0</v>
      </c>
      <c r="BL276" s="13" t="s">
        <v>348</v>
      </c>
      <c r="BM276" s="157" t="s">
        <v>845</v>
      </c>
    </row>
    <row r="277" spans="2:65" s="1" customFormat="1" ht="19.2">
      <c r="B277" s="28"/>
      <c r="D277" s="159" t="s">
        <v>280</v>
      </c>
      <c r="F277" s="160" t="s">
        <v>844</v>
      </c>
      <c r="I277" s="119"/>
      <c r="L277" s="28"/>
      <c r="M277" s="161"/>
      <c r="T277" s="52"/>
      <c r="AT277" s="13" t="s">
        <v>280</v>
      </c>
      <c r="AU277" s="13" t="s">
        <v>272</v>
      </c>
    </row>
    <row r="278" spans="2:65" s="1" customFormat="1" ht="24.15" customHeight="1">
      <c r="B278" s="28"/>
      <c r="C278" s="146" t="s">
        <v>596</v>
      </c>
      <c r="D278" s="146" t="s">
        <v>274</v>
      </c>
      <c r="E278" s="147" t="s">
        <v>846</v>
      </c>
      <c r="F278" s="148" t="s">
        <v>847</v>
      </c>
      <c r="G278" s="149" t="s">
        <v>338</v>
      </c>
      <c r="H278" s="150">
        <v>21</v>
      </c>
      <c r="I278" s="151"/>
      <c r="J278" s="152">
        <f>ROUND(I278*H278,2)</f>
        <v>0</v>
      </c>
      <c r="K278" s="153"/>
      <c r="L278" s="28"/>
      <c r="M278" s="154" t="s">
        <v>1</v>
      </c>
      <c r="N278" s="115" t="s">
        <v>38</v>
      </c>
      <c r="P278" s="155">
        <f>O278*H278</f>
        <v>0</v>
      </c>
      <c r="Q278" s="155">
        <v>0</v>
      </c>
      <c r="R278" s="155">
        <f>Q278*H278</f>
        <v>0</v>
      </c>
      <c r="S278" s="155">
        <v>0</v>
      </c>
      <c r="T278" s="156">
        <f>S278*H278</f>
        <v>0</v>
      </c>
      <c r="AR278" s="157" t="s">
        <v>348</v>
      </c>
      <c r="AT278" s="157" t="s">
        <v>274</v>
      </c>
      <c r="AU278" s="157" t="s">
        <v>272</v>
      </c>
      <c r="AY278" s="13" t="s">
        <v>271</v>
      </c>
      <c r="BE278" s="158">
        <f>IF(N278="základní",J278,0)</f>
        <v>0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3" t="s">
        <v>80</v>
      </c>
      <c r="BK278" s="158">
        <f>ROUND(I278*H278,2)</f>
        <v>0</v>
      </c>
      <c r="BL278" s="13" t="s">
        <v>348</v>
      </c>
      <c r="BM278" s="157" t="s">
        <v>848</v>
      </c>
    </row>
    <row r="279" spans="2:65" s="1" customFormat="1" ht="19.2">
      <c r="B279" s="28"/>
      <c r="D279" s="159" t="s">
        <v>280</v>
      </c>
      <c r="F279" s="160" t="s">
        <v>847</v>
      </c>
      <c r="I279" s="119"/>
      <c r="L279" s="28"/>
      <c r="M279" s="161"/>
      <c r="T279" s="52"/>
      <c r="AT279" s="13" t="s">
        <v>280</v>
      </c>
      <c r="AU279" s="13" t="s">
        <v>272</v>
      </c>
    </row>
    <row r="280" spans="2:65" s="1" customFormat="1" ht="21.75" customHeight="1">
      <c r="B280" s="28"/>
      <c r="C280" s="162" t="s">
        <v>601</v>
      </c>
      <c r="D280" s="162" t="s">
        <v>335</v>
      </c>
      <c r="E280" s="163" t="s">
        <v>849</v>
      </c>
      <c r="F280" s="164" t="s">
        <v>850</v>
      </c>
      <c r="G280" s="165" t="s">
        <v>338</v>
      </c>
      <c r="H280" s="166">
        <v>3</v>
      </c>
      <c r="I280" s="167"/>
      <c r="J280" s="168">
        <f>ROUND(I280*H280,2)</f>
        <v>0</v>
      </c>
      <c r="K280" s="169"/>
      <c r="L280" s="170"/>
      <c r="M280" s="171" t="s">
        <v>1</v>
      </c>
      <c r="N280" s="172" t="s">
        <v>38</v>
      </c>
      <c r="P280" s="155">
        <f>O280*H280</f>
        <v>0</v>
      </c>
      <c r="Q280" s="155">
        <v>5.0000000000000002E-5</v>
      </c>
      <c r="R280" s="155">
        <f>Q280*H280</f>
        <v>1.5000000000000001E-4</v>
      </c>
      <c r="S280" s="155">
        <v>0</v>
      </c>
      <c r="T280" s="156">
        <f>S280*H280</f>
        <v>0</v>
      </c>
      <c r="AR280" s="157" t="s">
        <v>373</v>
      </c>
      <c r="AT280" s="157" t="s">
        <v>335</v>
      </c>
      <c r="AU280" s="157" t="s">
        <v>272</v>
      </c>
      <c r="AY280" s="13" t="s">
        <v>271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3" t="s">
        <v>80</v>
      </c>
      <c r="BK280" s="158">
        <f>ROUND(I280*H280,2)</f>
        <v>0</v>
      </c>
      <c r="BL280" s="13" t="s">
        <v>348</v>
      </c>
      <c r="BM280" s="157" t="s">
        <v>851</v>
      </c>
    </row>
    <row r="281" spans="2:65" s="1" customFormat="1" ht="10.199999999999999">
      <c r="B281" s="28"/>
      <c r="D281" s="159" t="s">
        <v>280</v>
      </c>
      <c r="F281" s="160" t="s">
        <v>850</v>
      </c>
      <c r="I281" s="119"/>
      <c r="L281" s="28"/>
      <c r="M281" s="161"/>
      <c r="T281" s="52"/>
      <c r="AT281" s="13" t="s">
        <v>280</v>
      </c>
      <c r="AU281" s="13" t="s">
        <v>272</v>
      </c>
    </row>
    <row r="282" spans="2:65" s="1" customFormat="1" ht="21.75" customHeight="1">
      <c r="B282" s="28"/>
      <c r="C282" s="162" t="s">
        <v>605</v>
      </c>
      <c r="D282" s="162" t="s">
        <v>335</v>
      </c>
      <c r="E282" s="163" t="s">
        <v>852</v>
      </c>
      <c r="F282" s="164" t="s">
        <v>853</v>
      </c>
      <c r="G282" s="165" t="s">
        <v>338</v>
      </c>
      <c r="H282" s="166">
        <v>18</v>
      </c>
      <c r="I282" s="167"/>
      <c r="J282" s="168">
        <f>ROUND(I282*H282,2)</f>
        <v>0</v>
      </c>
      <c r="K282" s="169"/>
      <c r="L282" s="170"/>
      <c r="M282" s="171" t="s">
        <v>1</v>
      </c>
      <c r="N282" s="172" t="s">
        <v>38</v>
      </c>
      <c r="P282" s="155">
        <f>O282*H282</f>
        <v>0</v>
      </c>
      <c r="Q282" s="155">
        <v>5.0000000000000002E-5</v>
      </c>
      <c r="R282" s="155">
        <f>Q282*H282</f>
        <v>9.0000000000000008E-4</v>
      </c>
      <c r="S282" s="155">
        <v>0</v>
      </c>
      <c r="T282" s="156">
        <f>S282*H282</f>
        <v>0</v>
      </c>
      <c r="AR282" s="157" t="s">
        <v>373</v>
      </c>
      <c r="AT282" s="157" t="s">
        <v>335</v>
      </c>
      <c r="AU282" s="157" t="s">
        <v>272</v>
      </c>
      <c r="AY282" s="13" t="s">
        <v>271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3" t="s">
        <v>80</v>
      </c>
      <c r="BK282" s="158">
        <f>ROUND(I282*H282,2)</f>
        <v>0</v>
      </c>
      <c r="BL282" s="13" t="s">
        <v>348</v>
      </c>
      <c r="BM282" s="157" t="s">
        <v>854</v>
      </c>
    </row>
    <row r="283" spans="2:65" s="1" customFormat="1" ht="10.199999999999999">
      <c r="B283" s="28"/>
      <c r="D283" s="159" t="s">
        <v>280</v>
      </c>
      <c r="F283" s="160" t="s">
        <v>853</v>
      </c>
      <c r="I283" s="119"/>
      <c r="L283" s="28"/>
      <c r="M283" s="161"/>
      <c r="T283" s="52"/>
      <c r="AT283" s="13" t="s">
        <v>280</v>
      </c>
      <c r="AU283" s="13" t="s">
        <v>272</v>
      </c>
    </row>
    <row r="284" spans="2:65" s="1" customFormat="1" ht="16.5" customHeight="1">
      <c r="B284" s="28"/>
      <c r="C284" s="146" t="s">
        <v>607</v>
      </c>
      <c r="D284" s="146" t="s">
        <v>274</v>
      </c>
      <c r="E284" s="147" t="s">
        <v>858</v>
      </c>
      <c r="F284" s="148" t="s">
        <v>859</v>
      </c>
      <c r="G284" s="149" t="s">
        <v>338</v>
      </c>
      <c r="H284" s="150">
        <v>8</v>
      </c>
      <c r="I284" s="151"/>
      <c r="J284" s="152">
        <f>ROUND(I284*H284,2)</f>
        <v>0</v>
      </c>
      <c r="K284" s="153"/>
      <c r="L284" s="28"/>
      <c r="M284" s="154" t="s">
        <v>1</v>
      </c>
      <c r="N284" s="115" t="s">
        <v>38</v>
      </c>
      <c r="P284" s="155">
        <f>O284*H284</f>
        <v>0</v>
      </c>
      <c r="Q284" s="155">
        <v>0</v>
      </c>
      <c r="R284" s="155">
        <f>Q284*H284</f>
        <v>0</v>
      </c>
      <c r="S284" s="155">
        <v>0</v>
      </c>
      <c r="T284" s="156">
        <f>S284*H284</f>
        <v>0</v>
      </c>
      <c r="AR284" s="157" t="s">
        <v>348</v>
      </c>
      <c r="AT284" s="157" t="s">
        <v>274</v>
      </c>
      <c r="AU284" s="157" t="s">
        <v>272</v>
      </c>
      <c r="AY284" s="13" t="s">
        <v>271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3" t="s">
        <v>80</v>
      </c>
      <c r="BK284" s="158">
        <f>ROUND(I284*H284,2)</f>
        <v>0</v>
      </c>
      <c r="BL284" s="13" t="s">
        <v>348</v>
      </c>
      <c r="BM284" s="157" t="s">
        <v>860</v>
      </c>
    </row>
    <row r="285" spans="2:65" s="1" customFormat="1" ht="28.8">
      <c r="B285" s="28"/>
      <c r="D285" s="159" t="s">
        <v>280</v>
      </c>
      <c r="F285" s="160" t="s">
        <v>861</v>
      </c>
      <c r="I285" s="119"/>
      <c r="L285" s="28"/>
      <c r="M285" s="161"/>
      <c r="T285" s="52"/>
      <c r="AT285" s="13" t="s">
        <v>280</v>
      </c>
      <c r="AU285" s="13" t="s">
        <v>272</v>
      </c>
    </row>
    <row r="286" spans="2:65" s="1" customFormat="1" ht="21.75" customHeight="1">
      <c r="B286" s="28"/>
      <c r="C286" s="162" t="s">
        <v>611</v>
      </c>
      <c r="D286" s="162" t="s">
        <v>335</v>
      </c>
      <c r="E286" s="163" t="s">
        <v>862</v>
      </c>
      <c r="F286" s="164" t="s">
        <v>863</v>
      </c>
      <c r="G286" s="165" t="s">
        <v>338</v>
      </c>
      <c r="H286" s="166">
        <v>4</v>
      </c>
      <c r="I286" s="167"/>
      <c r="J286" s="168">
        <f>ROUND(I286*H286,2)</f>
        <v>0</v>
      </c>
      <c r="K286" s="169"/>
      <c r="L286" s="170"/>
      <c r="M286" s="171" t="s">
        <v>1</v>
      </c>
      <c r="N286" s="172" t="s">
        <v>38</v>
      </c>
      <c r="P286" s="155">
        <f>O286*H286</f>
        <v>0</v>
      </c>
      <c r="Q286" s="155">
        <v>4.0000000000000003E-5</v>
      </c>
      <c r="R286" s="155">
        <f>Q286*H286</f>
        <v>1.6000000000000001E-4</v>
      </c>
      <c r="S286" s="155">
        <v>0</v>
      </c>
      <c r="T286" s="156">
        <f>S286*H286</f>
        <v>0</v>
      </c>
      <c r="AR286" s="157" t="s">
        <v>373</v>
      </c>
      <c r="AT286" s="157" t="s">
        <v>335</v>
      </c>
      <c r="AU286" s="157" t="s">
        <v>272</v>
      </c>
      <c r="AY286" s="13" t="s">
        <v>271</v>
      </c>
      <c r="BE286" s="158">
        <f>IF(N286="základní",J286,0)</f>
        <v>0</v>
      </c>
      <c r="BF286" s="158">
        <f>IF(N286="snížená",J286,0)</f>
        <v>0</v>
      </c>
      <c r="BG286" s="158">
        <f>IF(N286="zákl. přenesená",J286,0)</f>
        <v>0</v>
      </c>
      <c r="BH286" s="158">
        <f>IF(N286="sníž. přenesená",J286,0)</f>
        <v>0</v>
      </c>
      <c r="BI286" s="158">
        <f>IF(N286="nulová",J286,0)</f>
        <v>0</v>
      </c>
      <c r="BJ286" s="13" t="s">
        <v>80</v>
      </c>
      <c r="BK286" s="158">
        <f>ROUND(I286*H286,2)</f>
        <v>0</v>
      </c>
      <c r="BL286" s="13" t="s">
        <v>348</v>
      </c>
      <c r="BM286" s="157" t="s">
        <v>864</v>
      </c>
    </row>
    <row r="287" spans="2:65" s="1" customFormat="1" ht="10.199999999999999">
      <c r="B287" s="28"/>
      <c r="D287" s="159" t="s">
        <v>280</v>
      </c>
      <c r="F287" s="160" t="s">
        <v>863</v>
      </c>
      <c r="I287" s="119"/>
      <c r="L287" s="28"/>
      <c r="M287" s="161"/>
      <c r="T287" s="52"/>
      <c r="AT287" s="13" t="s">
        <v>280</v>
      </c>
      <c r="AU287" s="13" t="s">
        <v>272</v>
      </c>
    </row>
    <row r="288" spans="2:65" s="1" customFormat="1" ht="24.15" customHeight="1">
      <c r="B288" s="28"/>
      <c r="C288" s="162" t="s">
        <v>615</v>
      </c>
      <c r="D288" s="162" t="s">
        <v>335</v>
      </c>
      <c r="E288" s="163" t="s">
        <v>865</v>
      </c>
      <c r="F288" s="164" t="s">
        <v>866</v>
      </c>
      <c r="G288" s="165" t="s">
        <v>338</v>
      </c>
      <c r="H288" s="166">
        <v>4</v>
      </c>
      <c r="I288" s="167"/>
      <c r="J288" s="168">
        <f>ROUND(I288*H288,2)</f>
        <v>0</v>
      </c>
      <c r="K288" s="169"/>
      <c r="L288" s="170"/>
      <c r="M288" s="171" t="s">
        <v>1</v>
      </c>
      <c r="N288" s="172" t="s">
        <v>38</v>
      </c>
      <c r="P288" s="155">
        <f>O288*H288</f>
        <v>0</v>
      </c>
      <c r="Q288" s="155">
        <v>5.0000000000000002E-5</v>
      </c>
      <c r="R288" s="155">
        <f>Q288*H288</f>
        <v>2.0000000000000001E-4</v>
      </c>
      <c r="S288" s="155">
        <v>0</v>
      </c>
      <c r="T288" s="156">
        <f>S288*H288</f>
        <v>0</v>
      </c>
      <c r="AR288" s="157" t="s">
        <v>373</v>
      </c>
      <c r="AT288" s="157" t="s">
        <v>335</v>
      </c>
      <c r="AU288" s="157" t="s">
        <v>272</v>
      </c>
      <c r="AY288" s="13" t="s">
        <v>271</v>
      </c>
      <c r="BE288" s="158">
        <f>IF(N288="základní",J288,0)</f>
        <v>0</v>
      </c>
      <c r="BF288" s="158">
        <f>IF(N288="snížená",J288,0)</f>
        <v>0</v>
      </c>
      <c r="BG288" s="158">
        <f>IF(N288="zákl. přenesená",J288,0)</f>
        <v>0</v>
      </c>
      <c r="BH288" s="158">
        <f>IF(N288="sníž. přenesená",J288,0)</f>
        <v>0</v>
      </c>
      <c r="BI288" s="158">
        <f>IF(N288="nulová",J288,0)</f>
        <v>0</v>
      </c>
      <c r="BJ288" s="13" t="s">
        <v>80</v>
      </c>
      <c r="BK288" s="158">
        <f>ROUND(I288*H288,2)</f>
        <v>0</v>
      </c>
      <c r="BL288" s="13" t="s">
        <v>348</v>
      </c>
      <c r="BM288" s="157" t="s">
        <v>867</v>
      </c>
    </row>
    <row r="289" spans="2:65" s="1" customFormat="1" ht="10.199999999999999">
      <c r="B289" s="28"/>
      <c r="D289" s="159" t="s">
        <v>280</v>
      </c>
      <c r="F289" s="160" t="s">
        <v>866</v>
      </c>
      <c r="I289" s="119"/>
      <c r="L289" s="28"/>
      <c r="M289" s="161"/>
      <c r="T289" s="52"/>
      <c r="AT289" s="13" t="s">
        <v>280</v>
      </c>
      <c r="AU289" s="13" t="s">
        <v>272</v>
      </c>
    </row>
    <row r="290" spans="2:65" s="1" customFormat="1" ht="16.5" customHeight="1">
      <c r="B290" s="28"/>
      <c r="C290" s="146" t="s">
        <v>622</v>
      </c>
      <c r="D290" s="146" t="s">
        <v>274</v>
      </c>
      <c r="E290" s="147" t="s">
        <v>868</v>
      </c>
      <c r="F290" s="148" t="s">
        <v>869</v>
      </c>
      <c r="G290" s="149" t="s">
        <v>338</v>
      </c>
      <c r="H290" s="150">
        <v>1</v>
      </c>
      <c r="I290" s="151"/>
      <c r="J290" s="152">
        <f>ROUND(I290*H290,2)</f>
        <v>0</v>
      </c>
      <c r="K290" s="153"/>
      <c r="L290" s="28"/>
      <c r="M290" s="154" t="s">
        <v>1</v>
      </c>
      <c r="N290" s="115" t="s">
        <v>38</v>
      </c>
      <c r="P290" s="155">
        <f>O290*H290</f>
        <v>0</v>
      </c>
      <c r="Q290" s="155">
        <v>0</v>
      </c>
      <c r="R290" s="155">
        <f>Q290*H290</f>
        <v>0</v>
      </c>
      <c r="S290" s="155">
        <v>0</v>
      </c>
      <c r="T290" s="156">
        <f>S290*H290</f>
        <v>0</v>
      </c>
      <c r="AR290" s="157" t="s">
        <v>348</v>
      </c>
      <c r="AT290" s="157" t="s">
        <v>274</v>
      </c>
      <c r="AU290" s="157" t="s">
        <v>272</v>
      </c>
      <c r="AY290" s="13" t="s">
        <v>271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3" t="s">
        <v>80</v>
      </c>
      <c r="BK290" s="158">
        <f>ROUND(I290*H290,2)</f>
        <v>0</v>
      </c>
      <c r="BL290" s="13" t="s">
        <v>348</v>
      </c>
      <c r="BM290" s="157" t="s">
        <v>870</v>
      </c>
    </row>
    <row r="291" spans="2:65" s="1" customFormat="1" ht="28.8">
      <c r="B291" s="28"/>
      <c r="D291" s="159" t="s">
        <v>280</v>
      </c>
      <c r="F291" s="160" t="s">
        <v>871</v>
      </c>
      <c r="I291" s="119"/>
      <c r="L291" s="28"/>
      <c r="M291" s="161"/>
      <c r="T291" s="52"/>
      <c r="AT291" s="13" t="s">
        <v>280</v>
      </c>
      <c r="AU291" s="13" t="s">
        <v>272</v>
      </c>
    </row>
    <row r="292" spans="2:65" s="1" customFormat="1" ht="24.15" customHeight="1">
      <c r="B292" s="28"/>
      <c r="C292" s="162" t="s">
        <v>875</v>
      </c>
      <c r="D292" s="162" t="s">
        <v>335</v>
      </c>
      <c r="E292" s="163" t="s">
        <v>872</v>
      </c>
      <c r="F292" s="164" t="s">
        <v>873</v>
      </c>
      <c r="G292" s="165" t="s">
        <v>338</v>
      </c>
      <c r="H292" s="166">
        <v>1</v>
      </c>
      <c r="I292" s="167"/>
      <c r="J292" s="168">
        <f>ROUND(I292*H292,2)</f>
        <v>0</v>
      </c>
      <c r="K292" s="169"/>
      <c r="L292" s="170"/>
      <c r="M292" s="171" t="s">
        <v>1</v>
      </c>
      <c r="N292" s="172" t="s">
        <v>38</v>
      </c>
      <c r="P292" s="155">
        <f>O292*H292</f>
        <v>0</v>
      </c>
      <c r="Q292" s="155">
        <v>2.3000000000000001E-4</v>
      </c>
      <c r="R292" s="155">
        <f>Q292*H292</f>
        <v>2.3000000000000001E-4</v>
      </c>
      <c r="S292" s="155">
        <v>0</v>
      </c>
      <c r="T292" s="156">
        <f>S292*H292</f>
        <v>0</v>
      </c>
      <c r="AR292" s="157" t="s">
        <v>373</v>
      </c>
      <c r="AT292" s="157" t="s">
        <v>335</v>
      </c>
      <c r="AU292" s="157" t="s">
        <v>272</v>
      </c>
      <c r="AY292" s="13" t="s">
        <v>271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3" t="s">
        <v>80</v>
      </c>
      <c r="BK292" s="158">
        <f>ROUND(I292*H292,2)</f>
        <v>0</v>
      </c>
      <c r="BL292" s="13" t="s">
        <v>348</v>
      </c>
      <c r="BM292" s="157" t="s">
        <v>874</v>
      </c>
    </row>
    <row r="293" spans="2:65" s="1" customFormat="1" ht="19.2">
      <c r="B293" s="28"/>
      <c r="D293" s="159" t="s">
        <v>280</v>
      </c>
      <c r="F293" s="160" t="s">
        <v>873</v>
      </c>
      <c r="I293" s="119"/>
      <c r="L293" s="28"/>
      <c r="M293" s="161"/>
      <c r="T293" s="52"/>
      <c r="AT293" s="13" t="s">
        <v>280</v>
      </c>
      <c r="AU293" s="13" t="s">
        <v>272</v>
      </c>
    </row>
    <row r="294" spans="2:65" s="1" customFormat="1" ht="33" customHeight="1">
      <c r="B294" s="28"/>
      <c r="C294" s="146" t="s">
        <v>879</v>
      </c>
      <c r="D294" s="146" t="s">
        <v>274</v>
      </c>
      <c r="E294" s="147" t="s">
        <v>876</v>
      </c>
      <c r="F294" s="148" t="s">
        <v>877</v>
      </c>
      <c r="G294" s="149" t="s">
        <v>412</v>
      </c>
      <c r="H294" s="150">
        <v>4</v>
      </c>
      <c r="I294" s="151"/>
      <c r="J294" s="152">
        <f>ROUND(I294*H294,2)</f>
        <v>0</v>
      </c>
      <c r="K294" s="153"/>
      <c r="L294" s="28"/>
      <c r="M294" s="154" t="s">
        <v>1</v>
      </c>
      <c r="N294" s="115" t="s">
        <v>38</v>
      </c>
      <c r="P294" s="155">
        <f>O294*H294</f>
        <v>0</v>
      </c>
      <c r="Q294" s="155">
        <v>0</v>
      </c>
      <c r="R294" s="155">
        <f>Q294*H294</f>
        <v>0</v>
      </c>
      <c r="S294" s="155">
        <v>0</v>
      </c>
      <c r="T294" s="156">
        <f>S294*H294</f>
        <v>0</v>
      </c>
      <c r="AR294" s="157" t="s">
        <v>348</v>
      </c>
      <c r="AT294" s="157" t="s">
        <v>274</v>
      </c>
      <c r="AU294" s="157" t="s">
        <v>272</v>
      </c>
      <c r="AY294" s="13" t="s">
        <v>271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3" t="s">
        <v>80</v>
      </c>
      <c r="BK294" s="158">
        <f>ROUND(I294*H294,2)</f>
        <v>0</v>
      </c>
      <c r="BL294" s="13" t="s">
        <v>348</v>
      </c>
      <c r="BM294" s="157" t="s">
        <v>878</v>
      </c>
    </row>
    <row r="295" spans="2:65" s="1" customFormat="1" ht="19.2">
      <c r="B295" s="28"/>
      <c r="D295" s="159" t="s">
        <v>280</v>
      </c>
      <c r="F295" s="160" t="s">
        <v>877</v>
      </c>
      <c r="I295" s="119"/>
      <c r="L295" s="28"/>
      <c r="M295" s="161"/>
      <c r="T295" s="52"/>
      <c r="AT295" s="13" t="s">
        <v>280</v>
      </c>
      <c r="AU295" s="13" t="s">
        <v>272</v>
      </c>
    </row>
    <row r="296" spans="2:65" s="1" customFormat="1" ht="24.15" customHeight="1">
      <c r="B296" s="28"/>
      <c r="C296" s="162" t="s">
        <v>883</v>
      </c>
      <c r="D296" s="162" t="s">
        <v>335</v>
      </c>
      <c r="E296" s="163" t="s">
        <v>880</v>
      </c>
      <c r="F296" s="164" t="s">
        <v>881</v>
      </c>
      <c r="G296" s="165" t="s">
        <v>412</v>
      </c>
      <c r="H296" s="166">
        <v>4</v>
      </c>
      <c r="I296" s="167"/>
      <c r="J296" s="168">
        <f>ROUND(I296*H296,2)</f>
        <v>0</v>
      </c>
      <c r="K296" s="169"/>
      <c r="L296" s="170"/>
      <c r="M296" s="171" t="s">
        <v>1</v>
      </c>
      <c r="N296" s="172" t="s">
        <v>38</v>
      </c>
      <c r="P296" s="155">
        <f>O296*H296</f>
        <v>0</v>
      </c>
      <c r="Q296" s="155">
        <v>1.0000000000000001E-5</v>
      </c>
      <c r="R296" s="155">
        <f>Q296*H296</f>
        <v>4.0000000000000003E-5</v>
      </c>
      <c r="S296" s="155">
        <v>0</v>
      </c>
      <c r="T296" s="156">
        <f>S296*H296</f>
        <v>0</v>
      </c>
      <c r="AR296" s="157" t="s">
        <v>373</v>
      </c>
      <c r="AT296" s="157" t="s">
        <v>335</v>
      </c>
      <c r="AU296" s="157" t="s">
        <v>272</v>
      </c>
      <c r="AY296" s="13" t="s">
        <v>271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3" t="s">
        <v>80</v>
      </c>
      <c r="BK296" s="158">
        <f>ROUND(I296*H296,2)</f>
        <v>0</v>
      </c>
      <c r="BL296" s="13" t="s">
        <v>348</v>
      </c>
      <c r="BM296" s="157" t="s">
        <v>882</v>
      </c>
    </row>
    <row r="297" spans="2:65" s="1" customFormat="1" ht="19.2">
      <c r="B297" s="28"/>
      <c r="D297" s="159" t="s">
        <v>280</v>
      </c>
      <c r="F297" s="160" t="s">
        <v>881</v>
      </c>
      <c r="I297" s="119"/>
      <c r="L297" s="28"/>
      <c r="M297" s="161"/>
      <c r="T297" s="52"/>
      <c r="AT297" s="13" t="s">
        <v>280</v>
      </c>
      <c r="AU297" s="13" t="s">
        <v>272</v>
      </c>
    </row>
    <row r="298" spans="2:65" s="1" customFormat="1" ht="24.15" customHeight="1">
      <c r="B298" s="28"/>
      <c r="C298" s="162" t="s">
        <v>887</v>
      </c>
      <c r="D298" s="162" t="s">
        <v>335</v>
      </c>
      <c r="E298" s="163" t="s">
        <v>884</v>
      </c>
      <c r="F298" s="164" t="s">
        <v>885</v>
      </c>
      <c r="G298" s="165" t="s">
        <v>338</v>
      </c>
      <c r="H298" s="166">
        <v>1</v>
      </c>
      <c r="I298" s="167"/>
      <c r="J298" s="168">
        <f>ROUND(I298*H298,2)</f>
        <v>0</v>
      </c>
      <c r="K298" s="169"/>
      <c r="L298" s="170"/>
      <c r="M298" s="171" t="s">
        <v>1</v>
      </c>
      <c r="N298" s="172" t="s">
        <v>38</v>
      </c>
      <c r="P298" s="155">
        <f>O298*H298</f>
        <v>0</v>
      </c>
      <c r="Q298" s="155">
        <v>1.0000000000000001E-5</v>
      </c>
      <c r="R298" s="155">
        <f>Q298*H298</f>
        <v>1.0000000000000001E-5</v>
      </c>
      <c r="S298" s="155">
        <v>0</v>
      </c>
      <c r="T298" s="156">
        <f>S298*H298</f>
        <v>0</v>
      </c>
      <c r="AR298" s="157" t="s">
        <v>373</v>
      </c>
      <c r="AT298" s="157" t="s">
        <v>335</v>
      </c>
      <c r="AU298" s="157" t="s">
        <v>272</v>
      </c>
      <c r="AY298" s="13" t="s">
        <v>271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3" t="s">
        <v>80</v>
      </c>
      <c r="BK298" s="158">
        <f>ROUND(I298*H298,2)</f>
        <v>0</v>
      </c>
      <c r="BL298" s="13" t="s">
        <v>348</v>
      </c>
      <c r="BM298" s="157" t="s">
        <v>886</v>
      </c>
    </row>
    <row r="299" spans="2:65" s="1" customFormat="1" ht="19.2">
      <c r="B299" s="28"/>
      <c r="D299" s="159" t="s">
        <v>280</v>
      </c>
      <c r="F299" s="160" t="s">
        <v>885</v>
      </c>
      <c r="I299" s="119"/>
      <c r="L299" s="28"/>
      <c r="M299" s="161"/>
      <c r="T299" s="52"/>
      <c r="AT299" s="13" t="s">
        <v>280</v>
      </c>
      <c r="AU299" s="13" t="s">
        <v>272</v>
      </c>
    </row>
    <row r="300" spans="2:65" s="1" customFormat="1" ht="24.15" customHeight="1">
      <c r="B300" s="28"/>
      <c r="C300" s="162" t="s">
        <v>891</v>
      </c>
      <c r="D300" s="162" t="s">
        <v>335</v>
      </c>
      <c r="E300" s="163" t="s">
        <v>888</v>
      </c>
      <c r="F300" s="164" t="s">
        <v>889</v>
      </c>
      <c r="G300" s="165" t="s">
        <v>338</v>
      </c>
      <c r="H300" s="166">
        <v>1</v>
      </c>
      <c r="I300" s="167"/>
      <c r="J300" s="168">
        <f>ROUND(I300*H300,2)</f>
        <v>0</v>
      </c>
      <c r="K300" s="169"/>
      <c r="L300" s="170"/>
      <c r="M300" s="171" t="s">
        <v>1</v>
      </c>
      <c r="N300" s="172" t="s">
        <v>38</v>
      </c>
      <c r="P300" s="155">
        <f>O300*H300</f>
        <v>0</v>
      </c>
      <c r="Q300" s="155">
        <v>1.0000000000000001E-5</v>
      </c>
      <c r="R300" s="155">
        <f>Q300*H300</f>
        <v>1.0000000000000001E-5</v>
      </c>
      <c r="S300" s="155">
        <v>0</v>
      </c>
      <c r="T300" s="156">
        <f>S300*H300</f>
        <v>0</v>
      </c>
      <c r="AR300" s="157" t="s">
        <v>373</v>
      </c>
      <c r="AT300" s="157" t="s">
        <v>335</v>
      </c>
      <c r="AU300" s="157" t="s">
        <v>272</v>
      </c>
      <c r="AY300" s="13" t="s">
        <v>271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3" t="s">
        <v>80</v>
      </c>
      <c r="BK300" s="158">
        <f>ROUND(I300*H300,2)</f>
        <v>0</v>
      </c>
      <c r="BL300" s="13" t="s">
        <v>348</v>
      </c>
      <c r="BM300" s="157" t="s">
        <v>890</v>
      </c>
    </row>
    <row r="301" spans="2:65" s="1" customFormat="1" ht="19.2">
      <c r="B301" s="28"/>
      <c r="D301" s="159" t="s">
        <v>280</v>
      </c>
      <c r="F301" s="160" t="s">
        <v>889</v>
      </c>
      <c r="I301" s="119"/>
      <c r="L301" s="28"/>
      <c r="M301" s="161"/>
      <c r="T301" s="52"/>
      <c r="AT301" s="13" t="s">
        <v>280</v>
      </c>
      <c r="AU301" s="13" t="s">
        <v>272</v>
      </c>
    </row>
    <row r="302" spans="2:65" s="1" customFormat="1" ht="24.15" customHeight="1">
      <c r="B302" s="28"/>
      <c r="C302" s="162" t="s">
        <v>895</v>
      </c>
      <c r="D302" s="162" t="s">
        <v>335</v>
      </c>
      <c r="E302" s="163" t="s">
        <v>892</v>
      </c>
      <c r="F302" s="164" t="s">
        <v>893</v>
      </c>
      <c r="G302" s="165" t="s">
        <v>338</v>
      </c>
      <c r="H302" s="166">
        <v>2</v>
      </c>
      <c r="I302" s="167"/>
      <c r="J302" s="168">
        <f>ROUND(I302*H302,2)</f>
        <v>0</v>
      </c>
      <c r="K302" s="169"/>
      <c r="L302" s="170"/>
      <c r="M302" s="171" t="s">
        <v>1</v>
      </c>
      <c r="N302" s="172" t="s">
        <v>38</v>
      </c>
      <c r="P302" s="155">
        <f>O302*H302</f>
        <v>0</v>
      </c>
      <c r="Q302" s="155">
        <v>1.0000000000000001E-5</v>
      </c>
      <c r="R302" s="155">
        <f>Q302*H302</f>
        <v>2.0000000000000002E-5</v>
      </c>
      <c r="S302" s="155">
        <v>0</v>
      </c>
      <c r="T302" s="156">
        <f>S302*H302</f>
        <v>0</v>
      </c>
      <c r="AR302" s="157" t="s">
        <v>373</v>
      </c>
      <c r="AT302" s="157" t="s">
        <v>335</v>
      </c>
      <c r="AU302" s="157" t="s">
        <v>272</v>
      </c>
      <c r="AY302" s="13" t="s">
        <v>271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3" t="s">
        <v>80</v>
      </c>
      <c r="BK302" s="158">
        <f>ROUND(I302*H302,2)</f>
        <v>0</v>
      </c>
      <c r="BL302" s="13" t="s">
        <v>348</v>
      </c>
      <c r="BM302" s="157" t="s">
        <v>894</v>
      </c>
    </row>
    <row r="303" spans="2:65" s="1" customFormat="1" ht="19.2">
      <c r="B303" s="28"/>
      <c r="D303" s="159" t="s">
        <v>280</v>
      </c>
      <c r="F303" s="160" t="s">
        <v>893</v>
      </c>
      <c r="I303" s="119"/>
      <c r="L303" s="28"/>
      <c r="M303" s="161"/>
      <c r="T303" s="52"/>
      <c r="AT303" s="13" t="s">
        <v>280</v>
      </c>
      <c r="AU303" s="13" t="s">
        <v>272</v>
      </c>
    </row>
    <row r="304" spans="2:65" s="1" customFormat="1" ht="24.15" customHeight="1">
      <c r="B304" s="28"/>
      <c r="C304" s="162" t="s">
        <v>899</v>
      </c>
      <c r="D304" s="162" t="s">
        <v>335</v>
      </c>
      <c r="E304" s="163" t="s">
        <v>896</v>
      </c>
      <c r="F304" s="164" t="s">
        <v>897</v>
      </c>
      <c r="G304" s="165" t="s">
        <v>338</v>
      </c>
      <c r="H304" s="166">
        <v>4</v>
      </c>
      <c r="I304" s="167"/>
      <c r="J304" s="168">
        <f>ROUND(I304*H304,2)</f>
        <v>0</v>
      </c>
      <c r="K304" s="169"/>
      <c r="L304" s="170"/>
      <c r="M304" s="171" t="s">
        <v>1</v>
      </c>
      <c r="N304" s="172" t="s">
        <v>38</v>
      </c>
      <c r="P304" s="155">
        <f>O304*H304</f>
        <v>0</v>
      </c>
      <c r="Q304" s="155">
        <v>1.0000000000000001E-5</v>
      </c>
      <c r="R304" s="155">
        <f>Q304*H304</f>
        <v>4.0000000000000003E-5</v>
      </c>
      <c r="S304" s="155">
        <v>0</v>
      </c>
      <c r="T304" s="156">
        <f>S304*H304</f>
        <v>0</v>
      </c>
      <c r="AR304" s="157" t="s">
        <v>373</v>
      </c>
      <c r="AT304" s="157" t="s">
        <v>335</v>
      </c>
      <c r="AU304" s="157" t="s">
        <v>272</v>
      </c>
      <c r="AY304" s="13" t="s">
        <v>271</v>
      </c>
      <c r="BE304" s="158">
        <f>IF(N304="základní",J304,0)</f>
        <v>0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3" t="s">
        <v>80</v>
      </c>
      <c r="BK304" s="158">
        <f>ROUND(I304*H304,2)</f>
        <v>0</v>
      </c>
      <c r="BL304" s="13" t="s">
        <v>348</v>
      </c>
      <c r="BM304" s="157" t="s">
        <v>898</v>
      </c>
    </row>
    <row r="305" spans="2:65" s="1" customFormat="1" ht="19.2">
      <c r="B305" s="28"/>
      <c r="D305" s="159" t="s">
        <v>280</v>
      </c>
      <c r="F305" s="160" t="s">
        <v>897</v>
      </c>
      <c r="I305" s="119"/>
      <c r="L305" s="28"/>
      <c r="M305" s="161"/>
      <c r="T305" s="52"/>
      <c r="AT305" s="13" t="s">
        <v>280</v>
      </c>
      <c r="AU305" s="13" t="s">
        <v>272</v>
      </c>
    </row>
    <row r="306" spans="2:65" s="1" customFormat="1" ht="33" customHeight="1">
      <c r="B306" s="28"/>
      <c r="C306" s="146" t="s">
        <v>904</v>
      </c>
      <c r="D306" s="146" t="s">
        <v>274</v>
      </c>
      <c r="E306" s="147" t="s">
        <v>900</v>
      </c>
      <c r="F306" s="148" t="s">
        <v>901</v>
      </c>
      <c r="G306" s="149" t="s">
        <v>692</v>
      </c>
      <c r="H306" s="150">
        <v>1</v>
      </c>
      <c r="I306" s="151"/>
      <c r="J306" s="152">
        <f>ROUND(I306*H306,2)</f>
        <v>0</v>
      </c>
      <c r="K306" s="153"/>
      <c r="L306" s="28"/>
      <c r="M306" s="154" t="s">
        <v>1</v>
      </c>
      <c r="N306" s="115" t="s">
        <v>38</v>
      </c>
      <c r="P306" s="155">
        <f>O306*H306</f>
        <v>0</v>
      </c>
      <c r="Q306" s="155">
        <v>0</v>
      </c>
      <c r="R306" s="155">
        <f>Q306*H306</f>
        <v>0</v>
      </c>
      <c r="S306" s="155">
        <v>0</v>
      </c>
      <c r="T306" s="156">
        <f>S306*H306</f>
        <v>0</v>
      </c>
      <c r="AR306" s="157" t="s">
        <v>348</v>
      </c>
      <c r="AT306" s="157" t="s">
        <v>274</v>
      </c>
      <c r="AU306" s="157" t="s">
        <v>272</v>
      </c>
      <c r="AY306" s="13" t="s">
        <v>271</v>
      </c>
      <c r="BE306" s="158">
        <f>IF(N306="základní",J306,0)</f>
        <v>0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3" t="s">
        <v>80</v>
      </c>
      <c r="BK306" s="158">
        <f>ROUND(I306*H306,2)</f>
        <v>0</v>
      </c>
      <c r="BL306" s="13" t="s">
        <v>348</v>
      </c>
      <c r="BM306" s="157" t="s">
        <v>902</v>
      </c>
    </row>
    <row r="307" spans="2:65" s="1" customFormat="1" ht="38.4">
      <c r="B307" s="28"/>
      <c r="D307" s="159" t="s">
        <v>280</v>
      </c>
      <c r="F307" s="160" t="s">
        <v>903</v>
      </c>
      <c r="I307" s="119"/>
      <c r="L307" s="28"/>
      <c r="M307" s="161"/>
      <c r="T307" s="52"/>
      <c r="AT307" s="13" t="s">
        <v>280</v>
      </c>
      <c r="AU307" s="13" t="s">
        <v>272</v>
      </c>
    </row>
    <row r="308" spans="2:65" s="1" customFormat="1" ht="33" customHeight="1">
      <c r="B308" s="28"/>
      <c r="C308" s="146" t="s">
        <v>909</v>
      </c>
      <c r="D308" s="146" t="s">
        <v>274</v>
      </c>
      <c r="E308" s="147" t="s">
        <v>905</v>
      </c>
      <c r="F308" s="148" t="s">
        <v>906</v>
      </c>
      <c r="G308" s="149" t="s">
        <v>412</v>
      </c>
      <c r="H308" s="150">
        <v>350</v>
      </c>
      <c r="I308" s="151"/>
      <c r="J308" s="152">
        <f>ROUND(I308*H308,2)</f>
        <v>0</v>
      </c>
      <c r="K308" s="153"/>
      <c r="L308" s="28"/>
      <c r="M308" s="154" t="s">
        <v>1</v>
      </c>
      <c r="N308" s="115" t="s">
        <v>38</v>
      </c>
      <c r="P308" s="155">
        <f>O308*H308</f>
        <v>0</v>
      </c>
      <c r="Q308" s="155">
        <v>0</v>
      </c>
      <c r="R308" s="155">
        <f>Q308*H308</f>
        <v>0</v>
      </c>
      <c r="S308" s="155">
        <v>0</v>
      </c>
      <c r="T308" s="156">
        <f>S308*H308</f>
        <v>0</v>
      </c>
      <c r="AR308" s="157" t="s">
        <v>348</v>
      </c>
      <c r="AT308" s="157" t="s">
        <v>274</v>
      </c>
      <c r="AU308" s="157" t="s">
        <v>272</v>
      </c>
      <c r="AY308" s="13" t="s">
        <v>271</v>
      </c>
      <c r="BE308" s="158">
        <f>IF(N308="základní",J308,0)</f>
        <v>0</v>
      </c>
      <c r="BF308" s="158">
        <f>IF(N308="snížená",J308,0)</f>
        <v>0</v>
      </c>
      <c r="BG308" s="158">
        <f>IF(N308="zákl. přenesená",J308,0)</f>
        <v>0</v>
      </c>
      <c r="BH308" s="158">
        <f>IF(N308="sníž. přenesená",J308,0)</f>
        <v>0</v>
      </c>
      <c r="BI308" s="158">
        <f>IF(N308="nulová",J308,0)</f>
        <v>0</v>
      </c>
      <c r="BJ308" s="13" t="s">
        <v>80</v>
      </c>
      <c r="BK308" s="158">
        <f>ROUND(I308*H308,2)</f>
        <v>0</v>
      </c>
      <c r="BL308" s="13" t="s">
        <v>348</v>
      </c>
      <c r="BM308" s="157" t="s">
        <v>907</v>
      </c>
    </row>
    <row r="309" spans="2:65" s="1" customFormat="1" ht="48">
      <c r="B309" s="28"/>
      <c r="D309" s="159" t="s">
        <v>280</v>
      </c>
      <c r="F309" s="160" t="s">
        <v>908</v>
      </c>
      <c r="I309" s="119"/>
      <c r="L309" s="28"/>
      <c r="M309" s="161"/>
      <c r="T309" s="52"/>
      <c r="AT309" s="13" t="s">
        <v>280</v>
      </c>
      <c r="AU309" s="13" t="s">
        <v>272</v>
      </c>
    </row>
    <row r="310" spans="2:65" s="1" customFormat="1" ht="24.15" customHeight="1">
      <c r="B310" s="28"/>
      <c r="C310" s="162" t="s">
        <v>913</v>
      </c>
      <c r="D310" s="162" t="s">
        <v>335</v>
      </c>
      <c r="E310" s="163" t="s">
        <v>910</v>
      </c>
      <c r="F310" s="164" t="s">
        <v>911</v>
      </c>
      <c r="G310" s="165" t="s">
        <v>412</v>
      </c>
      <c r="H310" s="166">
        <v>350</v>
      </c>
      <c r="I310" s="167"/>
      <c r="J310" s="168">
        <f>ROUND(I310*H310,2)</f>
        <v>0</v>
      </c>
      <c r="K310" s="169"/>
      <c r="L310" s="170"/>
      <c r="M310" s="171" t="s">
        <v>1</v>
      </c>
      <c r="N310" s="172" t="s">
        <v>38</v>
      </c>
      <c r="P310" s="155">
        <f>O310*H310</f>
        <v>0</v>
      </c>
      <c r="Q310" s="155">
        <v>1.7000000000000001E-4</v>
      </c>
      <c r="R310" s="155">
        <f>Q310*H310</f>
        <v>5.9500000000000004E-2</v>
      </c>
      <c r="S310" s="155">
        <v>0</v>
      </c>
      <c r="T310" s="156">
        <f>S310*H310</f>
        <v>0</v>
      </c>
      <c r="AR310" s="157" t="s">
        <v>373</v>
      </c>
      <c r="AT310" s="157" t="s">
        <v>335</v>
      </c>
      <c r="AU310" s="157" t="s">
        <v>272</v>
      </c>
      <c r="AY310" s="13" t="s">
        <v>271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3" t="s">
        <v>80</v>
      </c>
      <c r="BK310" s="158">
        <f>ROUND(I310*H310,2)</f>
        <v>0</v>
      </c>
      <c r="BL310" s="13" t="s">
        <v>348</v>
      </c>
      <c r="BM310" s="157" t="s">
        <v>912</v>
      </c>
    </row>
    <row r="311" spans="2:65" s="1" customFormat="1" ht="19.2">
      <c r="B311" s="28"/>
      <c r="D311" s="159" t="s">
        <v>280</v>
      </c>
      <c r="F311" s="160" t="s">
        <v>911</v>
      </c>
      <c r="I311" s="119"/>
      <c r="L311" s="28"/>
      <c r="M311" s="161"/>
      <c r="T311" s="52"/>
      <c r="AT311" s="13" t="s">
        <v>280</v>
      </c>
      <c r="AU311" s="13" t="s">
        <v>272</v>
      </c>
    </row>
    <row r="312" spans="2:65" s="1" customFormat="1" ht="24.15" customHeight="1">
      <c r="B312" s="28"/>
      <c r="C312" s="146" t="s">
        <v>918</v>
      </c>
      <c r="D312" s="146" t="s">
        <v>274</v>
      </c>
      <c r="E312" s="147" t="s">
        <v>1760</v>
      </c>
      <c r="F312" s="148" t="s">
        <v>1761</v>
      </c>
      <c r="G312" s="149" t="s">
        <v>338</v>
      </c>
      <c r="H312" s="150">
        <v>1</v>
      </c>
      <c r="I312" s="151"/>
      <c r="J312" s="152">
        <f>ROUND(I312*H312,2)</f>
        <v>0</v>
      </c>
      <c r="K312" s="153"/>
      <c r="L312" s="28"/>
      <c r="M312" s="154" t="s">
        <v>1</v>
      </c>
      <c r="N312" s="115" t="s">
        <v>38</v>
      </c>
      <c r="P312" s="155">
        <f>O312*H312</f>
        <v>0</v>
      </c>
      <c r="Q312" s="155">
        <v>0</v>
      </c>
      <c r="R312" s="155">
        <f>Q312*H312</f>
        <v>0</v>
      </c>
      <c r="S312" s="155">
        <v>0</v>
      </c>
      <c r="T312" s="156">
        <f>S312*H312</f>
        <v>0</v>
      </c>
      <c r="AR312" s="157" t="s">
        <v>348</v>
      </c>
      <c r="AT312" s="157" t="s">
        <v>274</v>
      </c>
      <c r="AU312" s="157" t="s">
        <v>272</v>
      </c>
      <c r="AY312" s="13" t="s">
        <v>271</v>
      </c>
      <c r="BE312" s="158">
        <f>IF(N312="základní",J312,0)</f>
        <v>0</v>
      </c>
      <c r="BF312" s="158">
        <f>IF(N312="snížená",J312,0)</f>
        <v>0</v>
      </c>
      <c r="BG312" s="158">
        <f>IF(N312="zákl. přenesená",J312,0)</f>
        <v>0</v>
      </c>
      <c r="BH312" s="158">
        <f>IF(N312="sníž. přenesená",J312,0)</f>
        <v>0</v>
      </c>
      <c r="BI312" s="158">
        <f>IF(N312="nulová",J312,0)</f>
        <v>0</v>
      </c>
      <c r="BJ312" s="13" t="s">
        <v>80</v>
      </c>
      <c r="BK312" s="158">
        <f>ROUND(I312*H312,2)</f>
        <v>0</v>
      </c>
      <c r="BL312" s="13" t="s">
        <v>348</v>
      </c>
      <c r="BM312" s="157" t="s">
        <v>1762</v>
      </c>
    </row>
    <row r="313" spans="2:65" s="1" customFormat="1" ht="38.4">
      <c r="B313" s="28"/>
      <c r="D313" s="159" t="s">
        <v>280</v>
      </c>
      <c r="F313" s="160" t="s">
        <v>1763</v>
      </c>
      <c r="I313" s="119"/>
      <c r="L313" s="28"/>
      <c r="M313" s="161"/>
      <c r="T313" s="52"/>
      <c r="AT313" s="13" t="s">
        <v>280</v>
      </c>
      <c r="AU313" s="13" t="s">
        <v>272</v>
      </c>
    </row>
    <row r="314" spans="2:65" s="1" customFormat="1" ht="37.799999999999997" customHeight="1">
      <c r="B314" s="28"/>
      <c r="C314" s="162" t="s">
        <v>922</v>
      </c>
      <c r="D314" s="162" t="s">
        <v>335</v>
      </c>
      <c r="E314" s="163" t="s">
        <v>1764</v>
      </c>
      <c r="F314" s="164" t="s">
        <v>1765</v>
      </c>
      <c r="G314" s="165" t="s">
        <v>338</v>
      </c>
      <c r="H314" s="166">
        <v>1</v>
      </c>
      <c r="I314" s="167"/>
      <c r="J314" s="168">
        <f>ROUND(I314*H314,2)</f>
        <v>0</v>
      </c>
      <c r="K314" s="169"/>
      <c r="L314" s="170"/>
      <c r="M314" s="171" t="s">
        <v>1</v>
      </c>
      <c r="N314" s="172" t="s">
        <v>38</v>
      </c>
      <c r="P314" s="155">
        <f>O314*H314</f>
        <v>0</v>
      </c>
      <c r="Q314" s="155">
        <v>1.4999999999999999E-4</v>
      </c>
      <c r="R314" s="155">
        <f>Q314*H314</f>
        <v>1.4999999999999999E-4</v>
      </c>
      <c r="S314" s="155">
        <v>0</v>
      </c>
      <c r="T314" s="156">
        <f>S314*H314</f>
        <v>0</v>
      </c>
      <c r="AR314" s="157" t="s">
        <v>373</v>
      </c>
      <c r="AT314" s="157" t="s">
        <v>335</v>
      </c>
      <c r="AU314" s="157" t="s">
        <v>272</v>
      </c>
      <c r="AY314" s="13" t="s">
        <v>271</v>
      </c>
      <c r="BE314" s="158">
        <f>IF(N314="základní",J314,0)</f>
        <v>0</v>
      </c>
      <c r="BF314" s="158">
        <f>IF(N314="snížená",J314,0)</f>
        <v>0</v>
      </c>
      <c r="BG314" s="158">
        <f>IF(N314="zákl. přenesená",J314,0)</f>
        <v>0</v>
      </c>
      <c r="BH314" s="158">
        <f>IF(N314="sníž. přenesená",J314,0)</f>
        <v>0</v>
      </c>
      <c r="BI314" s="158">
        <f>IF(N314="nulová",J314,0)</f>
        <v>0</v>
      </c>
      <c r="BJ314" s="13" t="s">
        <v>80</v>
      </c>
      <c r="BK314" s="158">
        <f>ROUND(I314*H314,2)</f>
        <v>0</v>
      </c>
      <c r="BL314" s="13" t="s">
        <v>348</v>
      </c>
      <c r="BM314" s="157" t="s">
        <v>1766</v>
      </c>
    </row>
    <row r="315" spans="2:65" s="1" customFormat="1" ht="19.2">
      <c r="B315" s="28"/>
      <c r="D315" s="159" t="s">
        <v>280</v>
      </c>
      <c r="F315" s="160" t="s">
        <v>1767</v>
      </c>
      <c r="I315" s="119"/>
      <c r="L315" s="28"/>
      <c r="M315" s="161"/>
      <c r="T315" s="52"/>
      <c r="AT315" s="13" t="s">
        <v>280</v>
      </c>
      <c r="AU315" s="13" t="s">
        <v>272</v>
      </c>
    </row>
    <row r="316" spans="2:65" s="1" customFormat="1" ht="33" customHeight="1">
      <c r="B316" s="28"/>
      <c r="C316" s="146" t="s">
        <v>926</v>
      </c>
      <c r="D316" s="146" t="s">
        <v>274</v>
      </c>
      <c r="E316" s="147" t="s">
        <v>914</v>
      </c>
      <c r="F316" s="148" t="s">
        <v>915</v>
      </c>
      <c r="G316" s="149" t="s">
        <v>412</v>
      </c>
      <c r="H316" s="150">
        <v>50</v>
      </c>
      <c r="I316" s="151"/>
      <c r="J316" s="152">
        <f>ROUND(I316*H316,2)</f>
        <v>0</v>
      </c>
      <c r="K316" s="153"/>
      <c r="L316" s="28"/>
      <c r="M316" s="154" t="s">
        <v>1</v>
      </c>
      <c r="N316" s="115" t="s">
        <v>38</v>
      </c>
      <c r="P316" s="155">
        <f>O316*H316</f>
        <v>0</v>
      </c>
      <c r="Q316" s="155">
        <v>0</v>
      </c>
      <c r="R316" s="155">
        <f>Q316*H316</f>
        <v>0</v>
      </c>
      <c r="S316" s="155">
        <v>0</v>
      </c>
      <c r="T316" s="156">
        <f>S316*H316</f>
        <v>0</v>
      </c>
      <c r="AR316" s="157" t="s">
        <v>348</v>
      </c>
      <c r="AT316" s="157" t="s">
        <v>274</v>
      </c>
      <c r="AU316" s="157" t="s">
        <v>272</v>
      </c>
      <c r="AY316" s="13" t="s">
        <v>271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3" t="s">
        <v>80</v>
      </c>
      <c r="BK316" s="158">
        <f>ROUND(I316*H316,2)</f>
        <v>0</v>
      </c>
      <c r="BL316" s="13" t="s">
        <v>348</v>
      </c>
      <c r="BM316" s="157" t="s">
        <v>916</v>
      </c>
    </row>
    <row r="317" spans="2:65" s="1" customFormat="1" ht="28.8">
      <c r="B317" s="28"/>
      <c r="D317" s="159" t="s">
        <v>280</v>
      </c>
      <c r="F317" s="160" t="s">
        <v>917</v>
      </c>
      <c r="I317" s="119"/>
      <c r="L317" s="28"/>
      <c r="M317" s="161"/>
      <c r="T317" s="52"/>
      <c r="AT317" s="13" t="s">
        <v>280</v>
      </c>
      <c r="AU317" s="13" t="s">
        <v>272</v>
      </c>
    </row>
    <row r="318" spans="2:65" s="1" customFormat="1" ht="24.15" customHeight="1">
      <c r="B318" s="28"/>
      <c r="C318" s="162" t="s">
        <v>930</v>
      </c>
      <c r="D318" s="162" t="s">
        <v>335</v>
      </c>
      <c r="E318" s="163" t="s">
        <v>919</v>
      </c>
      <c r="F318" s="164" t="s">
        <v>920</v>
      </c>
      <c r="G318" s="165" t="s">
        <v>412</v>
      </c>
      <c r="H318" s="166">
        <v>50</v>
      </c>
      <c r="I318" s="167"/>
      <c r="J318" s="168">
        <f>ROUND(I318*H318,2)</f>
        <v>0</v>
      </c>
      <c r="K318" s="169"/>
      <c r="L318" s="170"/>
      <c r="M318" s="171" t="s">
        <v>1</v>
      </c>
      <c r="N318" s="172" t="s">
        <v>38</v>
      </c>
      <c r="P318" s="155">
        <f>O318*H318</f>
        <v>0</v>
      </c>
      <c r="Q318" s="155">
        <v>6.9999999999999994E-5</v>
      </c>
      <c r="R318" s="155">
        <f>Q318*H318</f>
        <v>3.4999999999999996E-3</v>
      </c>
      <c r="S318" s="155">
        <v>0</v>
      </c>
      <c r="T318" s="156">
        <f>S318*H318</f>
        <v>0</v>
      </c>
      <c r="AR318" s="157" t="s">
        <v>373</v>
      </c>
      <c r="AT318" s="157" t="s">
        <v>335</v>
      </c>
      <c r="AU318" s="157" t="s">
        <v>272</v>
      </c>
      <c r="AY318" s="13" t="s">
        <v>271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3" t="s">
        <v>80</v>
      </c>
      <c r="BK318" s="158">
        <f>ROUND(I318*H318,2)</f>
        <v>0</v>
      </c>
      <c r="BL318" s="13" t="s">
        <v>348</v>
      </c>
      <c r="BM318" s="157" t="s">
        <v>921</v>
      </c>
    </row>
    <row r="319" spans="2:65" s="1" customFormat="1" ht="19.2">
      <c r="B319" s="28"/>
      <c r="D319" s="159" t="s">
        <v>280</v>
      </c>
      <c r="F319" s="160" t="s">
        <v>920</v>
      </c>
      <c r="I319" s="119"/>
      <c r="L319" s="28"/>
      <c r="M319" s="161"/>
      <c r="T319" s="52"/>
      <c r="AT319" s="13" t="s">
        <v>280</v>
      </c>
      <c r="AU319" s="13" t="s">
        <v>272</v>
      </c>
    </row>
    <row r="320" spans="2:65" s="1" customFormat="1" ht="33" customHeight="1">
      <c r="B320" s="28"/>
      <c r="C320" s="146" t="s">
        <v>934</v>
      </c>
      <c r="D320" s="146" t="s">
        <v>274</v>
      </c>
      <c r="E320" s="147" t="s">
        <v>923</v>
      </c>
      <c r="F320" s="148" t="s">
        <v>924</v>
      </c>
      <c r="G320" s="149" t="s">
        <v>412</v>
      </c>
      <c r="H320" s="150">
        <v>42</v>
      </c>
      <c r="I320" s="151"/>
      <c r="J320" s="152">
        <f>ROUND(I320*H320,2)</f>
        <v>0</v>
      </c>
      <c r="K320" s="153"/>
      <c r="L320" s="28"/>
      <c r="M320" s="154" t="s">
        <v>1</v>
      </c>
      <c r="N320" s="115" t="s">
        <v>38</v>
      </c>
      <c r="P320" s="155">
        <f>O320*H320</f>
        <v>0</v>
      </c>
      <c r="Q320" s="155">
        <v>0</v>
      </c>
      <c r="R320" s="155">
        <f>Q320*H320</f>
        <v>0</v>
      </c>
      <c r="S320" s="155">
        <v>0</v>
      </c>
      <c r="T320" s="156">
        <f>S320*H320</f>
        <v>0</v>
      </c>
      <c r="AR320" s="157" t="s">
        <v>348</v>
      </c>
      <c r="AT320" s="157" t="s">
        <v>274</v>
      </c>
      <c r="AU320" s="157" t="s">
        <v>272</v>
      </c>
      <c r="AY320" s="13" t="s">
        <v>271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3" t="s">
        <v>80</v>
      </c>
      <c r="BK320" s="158">
        <f>ROUND(I320*H320,2)</f>
        <v>0</v>
      </c>
      <c r="BL320" s="13" t="s">
        <v>348</v>
      </c>
      <c r="BM320" s="157" t="s">
        <v>925</v>
      </c>
    </row>
    <row r="321" spans="2:65" s="1" customFormat="1" ht="19.2">
      <c r="B321" s="28"/>
      <c r="D321" s="159" t="s">
        <v>280</v>
      </c>
      <c r="F321" s="160" t="s">
        <v>924</v>
      </c>
      <c r="I321" s="119"/>
      <c r="L321" s="28"/>
      <c r="M321" s="161"/>
      <c r="T321" s="52"/>
      <c r="AT321" s="13" t="s">
        <v>280</v>
      </c>
      <c r="AU321" s="13" t="s">
        <v>272</v>
      </c>
    </row>
    <row r="322" spans="2:65" s="1" customFormat="1" ht="24.15" customHeight="1">
      <c r="B322" s="28"/>
      <c r="C322" s="162" t="s">
        <v>939</v>
      </c>
      <c r="D322" s="162" t="s">
        <v>335</v>
      </c>
      <c r="E322" s="163" t="s">
        <v>927</v>
      </c>
      <c r="F322" s="164" t="s">
        <v>928</v>
      </c>
      <c r="G322" s="165" t="s">
        <v>412</v>
      </c>
      <c r="H322" s="166">
        <v>30</v>
      </c>
      <c r="I322" s="167"/>
      <c r="J322" s="168">
        <f>ROUND(I322*H322,2)</f>
        <v>0</v>
      </c>
      <c r="K322" s="169"/>
      <c r="L322" s="170"/>
      <c r="M322" s="171" t="s">
        <v>1</v>
      </c>
      <c r="N322" s="172" t="s">
        <v>38</v>
      </c>
      <c r="P322" s="155">
        <f>O322*H322</f>
        <v>0</v>
      </c>
      <c r="Q322" s="155">
        <v>6.9999999999999994E-5</v>
      </c>
      <c r="R322" s="155">
        <f>Q322*H322</f>
        <v>2.0999999999999999E-3</v>
      </c>
      <c r="S322" s="155">
        <v>0</v>
      </c>
      <c r="T322" s="156">
        <f>S322*H322</f>
        <v>0</v>
      </c>
      <c r="AR322" s="157" t="s">
        <v>373</v>
      </c>
      <c r="AT322" s="157" t="s">
        <v>335</v>
      </c>
      <c r="AU322" s="157" t="s">
        <v>272</v>
      </c>
      <c r="AY322" s="13" t="s">
        <v>271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3" t="s">
        <v>80</v>
      </c>
      <c r="BK322" s="158">
        <f>ROUND(I322*H322,2)</f>
        <v>0</v>
      </c>
      <c r="BL322" s="13" t="s">
        <v>348</v>
      </c>
      <c r="BM322" s="157" t="s">
        <v>929</v>
      </c>
    </row>
    <row r="323" spans="2:65" s="1" customFormat="1" ht="10.199999999999999">
      <c r="B323" s="28"/>
      <c r="D323" s="159" t="s">
        <v>280</v>
      </c>
      <c r="F323" s="160" t="s">
        <v>928</v>
      </c>
      <c r="I323" s="119"/>
      <c r="L323" s="28"/>
      <c r="M323" s="161"/>
      <c r="T323" s="52"/>
      <c r="AT323" s="13" t="s">
        <v>280</v>
      </c>
      <c r="AU323" s="13" t="s">
        <v>272</v>
      </c>
    </row>
    <row r="324" spans="2:65" s="1" customFormat="1" ht="37.799999999999997" customHeight="1">
      <c r="B324" s="28"/>
      <c r="C324" s="162" t="s">
        <v>944</v>
      </c>
      <c r="D324" s="162" t="s">
        <v>335</v>
      </c>
      <c r="E324" s="163" t="s">
        <v>931</v>
      </c>
      <c r="F324" s="164" t="s">
        <v>932</v>
      </c>
      <c r="G324" s="165" t="s">
        <v>412</v>
      </c>
      <c r="H324" s="166">
        <v>12</v>
      </c>
      <c r="I324" s="167"/>
      <c r="J324" s="168">
        <f>ROUND(I324*H324,2)</f>
        <v>0</v>
      </c>
      <c r="K324" s="169"/>
      <c r="L324" s="170"/>
      <c r="M324" s="171" t="s">
        <v>1</v>
      </c>
      <c r="N324" s="172" t="s">
        <v>38</v>
      </c>
      <c r="P324" s="155">
        <f>O324*H324</f>
        <v>0</v>
      </c>
      <c r="Q324" s="155">
        <v>6.9999999999999994E-5</v>
      </c>
      <c r="R324" s="155">
        <f>Q324*H324</f>
        <v>8.3999999999999993E-4</v>
      </c>
      <c r="S324" s="155">
        <v>0</v>
      </c>
      <c r="T324" s="156">
        <f>S324*H324</f>
        <v>0</v>
      </c>
      <c r="AR324" s="157" t="s">
        <v>373</v>
      </c>
      <c r="AT324" s="157" t="s">
        <v>335</v>
      </c>
      <c r="AU324" s="157" t="s">
        <v>272</v>
      </c>
      <c r="AY324" s="13" t="s">
        <v>271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3" t="s">
        <v>80</v>
      </c>
      <c r="BK324" s="158">
        <f>ROUND(I324*H324,2)</f>
        <v>0</v>
      </c>
      <c r="BL324" s="13" t="s">
        <v>348</v>
      </c>
      <c r="BM324" s="157" t="s">
        <v>933</v>
      </c>
    </row>
    <row r="325" spans="2:65" s="1" customFormat="1" ht="28.8">
      <c r="B325" s="28"/>
      <c r="D325" s="159" t="s">
        <v>280</v>
      </c>
      <c r="F325" s="160" t="s">
        <v>932</v>
      </c>
      <c r="I325" s="119"/>
      <c r="L325" s="28"/>
      <c r="M325" s="161"/>
      <c r="T325" s="52"/>
      <c r="AT325" s="13" t="s">
        <v>280</v>
      </c>
      <c r="AU325" s="13" t="s">
        <v>272</v>
      </c>
    </row>
    <row r="326" spans="2:65" s="1" customFormat="1" ht="24.15" customHeight="1">
      <c r="B326" s="28"/>
      <c r="C326" s="146" t="s">
        <v>948</v>
      </c>
      <c r="D326" s="146" t="s">
        <v>274</v>
      </c>
      <c r="E326" s="147" t="s">
        <v>935</v>
      </c>
      <c r="F326" s="148" t="s">
        <v>936</v>
      </c>
      <c r="G326" s="149" t="s">
        <v>338</v>
      </c>
      <c r="H326" s="150">
        <v>1</v>
      </c>
      <c r="I326" s="151"/>
      <c r="J326" s="152">
        <f>ROUND(I326*H326,2)</f>
        <v>0</v>
      </c>
      <c r="K326" s="153"/>
      <c r="L326" s="28"/>
      <c r="M326" s="154" t="s">
        <v>1</v>
      </c>
      <c r="N326" s="115" t="s">
        <v>38</v>
      </c>
      <c r="P326" s="155">
        <f>O326*H326</f>
        <v>0</v>
      </c>
      <c r="Q326" s="155">
        <v>0</v>
      </c>
      <c r="R326" s="155">
        <f>Q326*H326</f>
        <v>0</v>
      </c>
      <c r="S326" s="155">
        <v>5.0000000000000002E-5</v>
      </c>
      <c r="T326" s="156">
        <f>S326*H326</f>
        <v>5.0000000000000002E-5</v>
      </c>
      <c r="AR326" s="157" t="s">
        <v>348</v>
      </c>
      <c r="AT326" s="157" t="s">
        <v>274</v>
      </c>
      <c r="AU326" s="157" t="s">
        <v>272</v>
      </c>
      <c r="AY326" s="13" t="s">
        <v>271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3" t="s">
        <v>80</v>
      </c>
      <c r="BK326" s="158">
        <f>ROUND(I326*H326,2)</f>
        <v>0</v>
      </c>
      <c r="BL326" s="13" t="s">
        <v>348</v>
      </c>
      <c r="BM326" s="157" t="s">
        <v>937</v>
      </c>
    </row>
    <row r="327" spans="2:65" s="1" customFormat="1" ht="76.8">
      <c r="B327" s="28"/>
      <c r="D327" s="159" t="s">
        <v>280</v>
      </c>
      <c r="F327" s="160" t="s">
        <v>938</v>
      </c>
      <c r="I327" s="119"/>
      <c r="L327" s="28"/>
      <c r="M327" s="161"/>
      <c r="T327" s="52"/>
      <c r="AT327" s="13" t="s">
        <v>280</v>
      </c>
      <c r="AU327" s="13" t="s">
        <v>272</v>
      </c>
    </row>
    <row r="328" spans="2:65" s="1" customFormat="1" ht="37.799999999999997" customHeight="1">
      <c r="B328" s="28"/>
      <c r="C328" s="146" t="s">
        <v>952</v>
      </c>
      <c r="D328" s="146" t="s">
        <v>274</v>
      </c>
      <c r="E328" s="147" t="s">
        <v>940</v>
      </c>
      <c r="F328" s="148" t="s">
        <v>941</v>
      </c>
      <c r="G328" s="149" t="s">
        <v>338</v>
      </c>
      <c r="H328" s="150">
        <v>1</v>
      </c>
      <c r="I328" s="151"/>
      <c r="J328" s="152">
        <f>ROUND(I328*H328,2)</f>
        <v>0</v>
      </c>
      <c r="K328" s="153"/>
      <c r="L328" s="28"/>
      <c r="M328" s="154" t="s">
        <v>1</v>
      </c>
      <c r="N328" s="115" t="s">
        <v>38</v>
      </c>
      <c r="P328" s="155">
        <f>O328*H328</f>
        <v>0</v>
      </c>
      <c r="Q328" s="155">
        <v>0</v>
      </c>
      <c r="R328" s="155">
        <f>Q328*H328</f>
        <v>0</v>
      </c>
      <c r="S328" s="155">
        <v>5.0000000000000002E-5</v>
      </c>
      <c r="T328" s="156">
        <f>S328*H328</f>
        <v>5.0000000000000002E-5</v>
      </c>
      <c r="AR328" s="157" t="s">
        <v>348</v>
      </c>
      <c r="AT328" s="157" t="s">
        <v>274</v>
      </c>
      <c r="AU328" s="157" t="s">
        <v>272</v>
      </c>
      <c r="AY328" s="13" t="s">
        <v>271</v>
      </c>
      <c r="BE328" s="158">
        <f>IF(N328="základní",J328,0)</f>
        <v>0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3" t="s">
        <v>80</v>
      </c>
      <c r="BK328" s="158">
        <f>ROUND(I328*H328,2)</f>
        <v>0</v>
      </c>
      <c r="BL328" s="13" t="s">
        <v>348</v>
      </c>
      <c r="BM328" s="157" t="s">
        <v>942</v>
      </c>
    </row>
    <row r="329" spans="2:65" s="1" customFormat="1" ht="86.4">
      <c r="B329" s="28"/>
      <c r="D329" s="159" t="s">
        <v>280</v>
      </c>
      <c r="F329" s="160" t="s">
        <v>943</v>
      </c>
      <c r="I329" s="119"/>
      <c r="L329" s="28"/>
      <c r="M329" s="161"/>
      <c r="T329" s="52"/>
      <c r="AT329" s="13" t="s">
        <v>280</v>
      </c>
      <c r="AU329" s="13" t="s">
        <v>272</v>
      </c>
    </row>
    <row r="330" spans="2:65" s="1" customFormat="1" ht="21.75" customHeight="1">
      <c r="B330" s="28"/>
      <c r="C330" s="146" t="s">
        <v>957</v>
      </c>
      <c r="D330" s="146" t="s">
        <v>274</v>
      </c>
      <c r="E330" s="147" t="s">
        <v>945</v>
      </c>
      <c r="F330" s="148" t="s">
        <v>946</v>
      </c>
      <c r="G330" s="149" t="s">
        <v>338</v>
      </c>
      <c r="H330" s="150">
        <v>1</v>
      </c>
      <c r="I330" s="151"/>
      <c r="J330" s="152">
        <f>ROUND(I330*H330,2)</f>
        <v>0</v>
      </c>
      <c r="K330" s="153"/>
      <c r="L330" s="28"/>
      <c r="M330" s="154" t="s">
        <v>1</v>
      </c>
      <c r="N330" s="115" t="s">
        <v>38</v>
      </c>
      <c r="P330" s="155">
        <f>O330*H330</f>
        <v>0</v>
      </c>
      <c r="Q330" s="155">
        <v>0</v>
      </c>
      <c r="R330" s="155">
        <f>Q330*H330</f>
        <v>0</v>
      </c>
      <c r="S330" s="155">
        <v>5.0000000000000002E-5</v>
      </c>
      <c r="T330" s="156">
        <f>S330*H330</f>
        <v>5.0000000000000002E-5</v>
      </c>
      <c r="AR330" s="157" t="s">
        <v>348</v>
      </c>
      <c r="AT330" s="157" t="s">
        <v>274</v>
      </c>
      <c r="AU330" s="157" t="s">
        <v>272</v>
      </c>
      <c r="AY330" s="13" t="s">
        <v>271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3" t="s">
        <v>80</v>
      </c>
      <c r="BK330" s="158">
        <f>ROUND(I330*H330,2)</f>
        <v>0</v>
      </c>
      <c r="BL330" s="13" t="s">
        <v>348</v>
      </c>
      <c r="BM330" s="157" t="s">
        <v>947</v>
      </c>
    </row>
    <row r="331" spans="2:65" s="1" customFormat="1" ht="10.199999999999999">
      <c r="B331" s="28"/>
      <c r="D331" s="159" t="s">
        <v>280</v>
      </c>
      <c r="F331" s="160" t="s">
        <v>946</v>
      </c>
      <c r="I331" s="119"/>
      <c r="L331" s="28"/>
      <c r="M331" s="161"/>
      <c r="T331" s="52"/>
      <c r="AT331" s="13" t="s">
        <v>280</v>
      </c>
      <c r="AU331" s="13" t="s">
        <v>272</v>
      </c>
    </row>
    <row r="332" spans="2:65" s="1" customFormat="1" ht="16.5" customHeight="1">
      <c r="B332" s="28"/>
      <c r="C332" s="162" t="s">
        <v>961</v>
      </c>
      <c r="D332" s="162" t="s">
        <v>335</v>
      </c>
      <c r="E332" s="163" t="s">
        <v>949</v>
      </c>
      <c r="F332" s="164" t="s">
        <v>950</v>
      </c>
      <c r="G332" s="165" t="s">
        <v>412</v>
      </c>
      <c r="H332" s="166">
        <v>1</v>
      </c>
      <c r="I332" s="167"/>
      <c r="J332" s="168">
        <f>ROUND(I332*H332,2)</f>
        <v>0</v>
      </c>
      <c r="K332" s="169"/>
      <c r="L332" s="170"/>
      <c r="M332" s="171" t="s">
        <v>1</v>
      </c>
      <c r="N332" s="172" t="s">
        <v>38</v>
      </c>
      <c r="P332" s="155">
        <f>O332*H332</f>
        <v>0</v>
      </c>
      <c r="Q332" s="155">
        <v>6.9999999999999994E-5</v>
      </c>
      <c r="R332" s="155">
        <f>Q332*H332</f>
        <v>6.9999999999999994E-5</v>
      </c>
      <c r="S332" s="155">
        <v>0</v>
      </c>
      <c r="T332" s="156">
        <f>S332*H332</f>
        <v>0</v>
      </c>
      <c r="AR332" s="157" t="s">
        <v>373</v>
      </c>
      <c r="AT332" s="157" t="s">
        <v>335</v>
      </c>
      <c r="AU332" s="157" t="s">
        <v>272</v>
      </c>
      <c r="AY332" s="13" t="s">
        <v>271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3" t="s">
        <v>80</v>
      </c>
      <c r="BK332" s="158">
        <f>ROUND(I332*H332,2)</f>
        <v>0</v>
      </c>
      <c r="BL332" s="13" t="s">
        <v>348</v>
      </c>
      <c r="BM332" s="157" t="s">
        <v>951</v>
      </c>
    </row>
    <row r="333" spans="2:65" s="1" customFormat="1" ht="10.199999999999999">
      <c r="B333" s="28"/>
      <c r="D333" s="159" t="s">
        <v>280</v>
      </c>
      <c r="F333" s="160" t="s">
        <v>950</v>
      </c>
      <c r="I333" s="119"/>
      <c r="L333" s="28"/>
      <c r="M333" s="161"/>
      <c r="T333" s="52"/>
      <c r="AT333" s="13" t="s">
        <v>280</v>
      </c>
      <c r="AU333" s="13" t="s">
        <v>272</v>
      </c>
    </row>
    <row r="334" spans="2:65" s="1" customFormat="1" ht="24.15" customHeight="1">
      <c r="B334" s="28"/>
      <c r="C334" s="146" t="s">
        <v>966</v>
      </c>
      <c r="D334" s="146" t="s">
        <v>274</v>
      </c>
      <c r="E334" s="147" t="s">
        <v>953</v>
      </c>
      <c r="F334" s="148" t="s">
        <v>954</v>
      </c>
      <c r="G334" s="149" t="s">
        <v>338</v>
      </c>
      <c r="H334" s="150">
        <v>25</v>
      </c>
      <c r="I334" s="151"/>
      <c r="J334" s="152">
        <f>ROUND(I334*H334,2)</f>
        <v>0</v>
      </c>
      <c r="K334" s="153"/>
      <c r="L334" s="28"/>
      <c r="M334" s="154" t="s">
        <v>1</v>
      </c>
      <c r="N334" s="115" t="s">
        <v>38</v>
      </c>
      <c r="P334" s="155">
        <f>O334*H334</f>
        <v>0</v>
      </c>
      <c r="Q334" s="155">
        <v>0</v>
      </c>
      <c r="R334" s="155">
        <f>Q334*H334</f>
        <v>0</v>
      </c>
      <c r="S334" s="155">
        <v>0</v>
      </c>
      <c r="T334" s="156">
        <f>S334*H334</f>
        <v>0</v>
      </c>
      <c r="AR334" s="157" t="s">
        <v>348</v>
      </c>
      <c r="AT334" s="157" t="s">
        <v>274</v>
      </c>
      <c r="AU334" s="157" t="s">
        <v>272</v>
      </c>
      <c r="AY334" s="13" t="s">
        <v>271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3" t="s">
        <v>80</v>
      </c>
      <c r="BK334" s="158">
        <f>ROUND(I334*H334,2)</f>
        <v>0</v>
      </c>
      <c r="BL334" s="13" t="s">
        <v>348</v>
      </c>
      <c r="BM334" s="157" t="s">
        <v>955</v>
      </c>
    </row>
    <row r="335" spans="2:65" s="1" customFormat="1" ht="19.2">
      <c r="B335" s="28"/>
      <c r="D335" s="159" t="s">
        <v>280</v>
      </c>
      <c r="F335" s="160" t="s">
        <v>956</v>
      </c>
      <c r="I335" s="119"/>
      <c r="L335" s="28"/>
      <c r="M335" s="161"/>
      <c r="T335" s="52"/>
      <c r="AT335" s="13" t="s">
        <v>280</v>
      </c>
      <c r="AU335" s="13" t="s">
        <v>272</v>
      </c>
    </row>
    <row r="336" spans="2:65" s="1" customFormat="1" ht="16.5" customHeight="1">
      <c r="B336" s="28"/>
      <c r="C336" s="162" t="s">
        <v>973</v>
      </c>
      <c r="D336" s="162" t="s">
        <v>335</v>
      </c>
      <c r="E336" s="163" t="s">
        <v>958</v>
      </c>
      <c r="F336" s="164" t="s">
        <v>959</v>
      </c>
      <c r="G336" s="165" t="s">
        <v>338</v>
      </c>
      <c r="H336" s="166">
        <v>25</v>
      </c>
      <c r="I336" s="167"/>
      <c r="J336" s="168">
        <f>ROUND(I336*H336,2)</f>
        <v>0</v>
      </c>
      <c r="K336" s="169"/>
      <c r="L336" s="170"/>
      <c r="M336" s="171" t="s">
        <v>1</v>
      </c>
      <c r="N336" s="172" t="s">
        <v>38</v>
      </c>
      <c r="P336" s="155">
        <f>O336*H336</f>
        <v>0</v>
      </c>
      <c r="Q336" s="155">
        <v>9.0000000000000006E-5</v>
      </c>
      <c r="R336" s="155">
        <f>Q336*H336</f>
        <v>2.2500000000000003E-3</v>
      </c>
      <c r="S336" s="155">
        <v>0</v>
      </c>
      <c r="T336" s="156">
        <f>S336*H336</f>
        <v>0</v>
      </c>
      <c r="AR336" s="157" t="s">
        <v>373</v>
      </c>
      <c r="AT336" s="157" t="s">
        <v>335</v>
      </c>
      <c r="AU336" s="157" t="s">
        <v>272</v>
      </c>
      <c r="AY336" s="13" t="s">
        <v>271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3" t="s">
        <v>80</v>
      </c>
      <c r="BK336" s="158">
        <f>ROUND(I336*H336,2)</f>
        <v>0</v>
      </c>
      <c r="BL336" s="13" t="s">
        <v>348</v>
      </c>
      <c r="BM336" s="157" t="s">
        <v>960</v>
      </c>
    </row>
    <row r="337" spans="2:65" s="1" customFormat="1" ht="10.199999999999999">
      <c r="B337" s="28"/>
      <c r="D337" s="159" t="s">
        <v>280</v>
      </c>
      <c r="F337" s="160" t="s">
        <v>959</v>
      </c>
      <c r="I337" s="119"/>
      <c r="L337" s="28"/>
      <c r="M337" s="161"/>
      <c r="T337" s="52"/>
      <c r="AT337" s="13" t="s">
        <v>280</v>
      </c>
      <c r="AU337" s="13" t="s">
        <v>272</v>
      </c>
    </row>
    <row r="338" spans="2:65" s="1" customFormat="1" ht="21.75" customHeight="1">
      <c r="B338" s="28"/>
      <c r="C338" s="146" t="s">
        <v>978</v>
      </c>
      <c r="D338" s="146" t="s">
        <v>274</v>
      </c>
      <c r="E338" s="147" t="s">
        <v>962</v>
      </c>
      <c r="F338" s="148" t="s">
        <v>963</v>
      </c>
      <c r="G338" s="149" t="s">
        <v>338</v>
      </c>
      <c r="H338" s="150">
        <v>1</v>
      </c>
      <c r="I338" s="151"/>
      <c r="J338" s="152">
        <f>ROUND(I338*H338,2)</f>
        <v>0</v>
      </c>
      <c r="K338" s="153"/>
      <c r="L338" s="28"/>
      <c r="M338" s="154" t="s">
        <v>1</v>
      </c>
      <c r="N338" s="115" t="s">
        <v>38</v>
      </c>
      <c r="P338" s="155">
        <f>O338*H338</f>
        <v>0</v>
      </c>
      <c r="Q338" s="155">
        <v>0</v>
      </c>
      <c r="R338" s="155">
        <f>Q338*H338</f>
        <v>0</v>
      </c>
      <c r="S338" s="155">
        <v>0</v>
      </c>
      <c r="T338" s="156">
        <f>S338*H338</f>
        <v>0</v>
      </c>
      <c r="AR338" s="157" t="s">
        <v>348</v>
      </c>
      <c r="AT338" s="157" t="s">
        <v>274</v>
      </c>
      <c r="AU338" s="157" t="s">
        <v>272</v>
      </c>
      <c r="AY338" s="13" t="s">
        <v>271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3" t="s">
        <v>80</v>
      </c>
      <c r="BK338" s="158">
        <f>ROUND(I338*H338,2)</f>
        <v>0</v>
      </c>
      <c r="BL338" s="13" t="s">
        <v>348</v>
      </c>
      <c r="BM338" s="157" t="s">
        <v>964</v>
      </c>
    </row>
    <row r="339" spans="2:65" s="1" customFormat="1" ht="19.2">
      <c r="B339" s="28"/>
      <c r="D339" s="159" t="s">
        <v>280</v>
      </c>
      <c r="F339" s="160" t="s">
        <v>965</v>
      </c>
      <c r="I339" s="119"/>
      <c r="L339" s="28"/>
      <c r="M339" s="161"/>
      <c r="T339" s="52"/>
      <c r="AT339" s="13" t="s">
        <v>280</v>
      </c>
      <c r="AU339" s="13" t="s">
        <v>272</v>
      </c>
    </row>
    <row r="340" spans="2:65" s="1" customFormat="1" ht="16.5" customHeight="1">
      <c r="B340" s="28"/>
      <c r="C340" s="146" t="s">
        <v>982</v>
      </c>
      <c r="D340" s="146" t="s">
        <v>274</v>
      </c>
      <c r="E340" s="147" t="s">
        <v>967</v>
      </c>
      <c r="F340" s="148" t="s">
        <v>968</v>
      </c>
      <c r="G340" s="149" t="s">
        <v>969</v>
      </c>
      <c r="H340" s="150">
        <v>1</v>
      </c>
      <c r="I340" s="151"/>
      <c r="J340" s="152">
        <f>ROUND(I340*H340,2)</f>
        <v>0</v>
      </c>
      <c r="K340" s="153"/>
      <c r="L340" s="28"/>
      <c r="M340" s="154" t="s">
        <v>1</v>
      </c>
      <c r="N340" s="115" t="s">
        <v>38</v>
      </c>
      <c r="P340" s="155">
        <f>O340*H340</f>
        <v>0</v>
      </c>
      <c r="Q340" s="155">
        <v>0</v>
      </c>
      <c r="R340" s="155">
        <f>Q340*H340</f>
        <v>0</v>
      </c>
      <c r="S340" s="155">
        <v>0</v>
      </c>
      <c r="T340" s="156">
        <f>S340*H340</f>
        <v>0</v>
      </c>
      <c r="AR340" s="157" t="s">
        <v>348</v>
      </c>
      <c r="AT340" s="157" t="s">
        <v>274</v>
      </c>
      <c r="AU340" s="157" t="s">
        <v>272</v>
      </c>
      <c r="AY340" s="13" t="s">
        <v>271</v>
      </c>
      <c r="BE340" s="158">
        <f>IF(N340="základní",J340,0)</f>
        <v>0</v>
      </c>
      <c r="BF340" s="158">
        <f>IF(N340="snížená",J340,0)</f>
        <v>0</v>
      </c>
      <c r="BG340" s="158">
        <f>IF(N340="zákl. přenesená",J340,0)</f>
        <v>0</v>
      </c>
      <c r="BH340" s="158">
        <f>IF(N340="sníž. přenesená",J340,0)</f>
        <v>0</v>
      </c>
      <c r="BI340" s="158">
        <f>IF(N340="nulová",J340,0)</f>
        <v>0</v>
      </c>
      <c r="BJ340" s="13" t="s">
        <v>80</v>
      </c>
      <c r="BK340" s="158">
        <f>ROUND(I340*H340,2)</f>
        <v>0</v>
      </c>
      <c r="BL340" s="13" t="s">
        <v>348</v>
      </c>
      <c r="BM340" s="157" t="s">
        <v>970</v>
      </c>
    </row>
    <row r="341" spans="2:65" s="1" customFormat="1" ht="10.199999999999999">
      <c r="B341" s="28"/>
      <c r="D341" s="159" t="s">
        <v>280</v>
      </c>
      <c r="F341" s="160" t="s">
        <v>968</v>
      </c>
      <c r="I341" s="119"/>
      <c r="L341" s="28"/>
      <c r="M341" s="161"/>
      <c r="T341" s="52"/>
      <c r="AT341" s="13" t="s">
        <v>280</v>
      </c>
      <c r="AU341" s="13" t="s">
        <v>272</v>
      </c>
    </row>
    <row r="342" spans="2:65" s="11" customFormat="1" ht="20.85" customHeight="1">
      <c r="B342" s="134"/>
      <c r="D342" s="135" t="s">
        <v>72</v>
      </c>
      <c r="E342" s="144" t="s">
        <v>971</v>
      </c>
      <c r="F342" s="144" t="s">
        <v>972</v>
      </c>
      <c r="I342" s="137"/>
      <c r="J342" s="145">
        <f>BK342</f>
        <v>0</v>
      </c>
      <c r="L342" s="134"/>
      <c r="M342" s="139"/>
      <c r="P342" s="140">
        <f>SUM(P343:P378)</f>
        <v>0</v>
      </c>
      <c r="R342" s="140">
        <f>SUM(R343:R378)</f>
        <v>3.6329999999999994E-2</v>
      </c>
      <c r="T342" s="141">
        <f>SUM(T343:T378)</f>
        <v>0</v>
      </c>
      <c r="AR342" s="135" t="s">
        <v>82</v>
      </c>
      <c r="AT342" s="142" t="s">
        <v>72</v>
      </c>
      <c r="AU342" s="142" t="s">
        <v>82</v>
      </c>
      <c r="AY342" s="135" t="s">
        <v>271</v>
      </c>
      <c r="BK342" s="143">
        <f>SUM(BK343:BK378)</f>
        <v>0</v>
      </c>
    </row>
    <row r="343" spans="2:65" s="1" customFormat="1" ht="33" customHeight="1">
      <c r="B343" s="28"/>
      <c r="C343" s="146" t="s">
        <v>987</v>
      </c>
      <c r="D343" s="146" t="s">
        <v>274</v>
      </c>
      <c r="E343" s="147" t="s">
        <v>974</v>
      </c>
      <c r="F343" s="148" t="s">
        <v>975</v>
      </c>
      <c r="G343" s="149" t="s">
        <v>412</v>
      </c>
      <c r="H343" s="150">
        <v>45</v>
      </c>
      <c r="I343" s="151"/>
      <c r="J343" s="152">
        <f>ROUND(I343*H343,2)</f>
        <v>0</v>
      </c>
      <c r="K343" s="153"/>
      <c r="L343" s="28"/>
      <c r="M343" s="154" t="s">
        <v>1</v>
      </c>
      <c r="N343" s="115" t="s">
        <v>38</v>
      </c>
      <c r="P343" s="155">
        <f>O343*H343</f>
        <v>0</v>
      </c>
      <c r="Q343" s="155">
        <v>0</v>
      </c>
      <c r="R343" s="155">
        <f>Q343*H343</f>
        <v>0</v>
      </c>
      <c r="S343" s="155">
        <v>0</v>
      </c>
      <c r="T343" s="156">
        <f>S343*H343</f>
        <v>0</v>
      </c>
      <c r="AR343" s="157" t="s">
        <v>348</v>
      </c>
      <c r="AT343" s="157" t="s">
        <v>274</v>
      </c>
      <c r="AU343" s="157" t="s">
        <v>272</v>
      </c>
      <c r="AY343" s="13" t="s">
        <v>271</v>
      </c>
      <c r="BE343" s="158">
        <f>IF(N343="základní",J343,0)</f>
        <v>0</v>
      </c>
      <c r="BF343" s="158">
        <f>IF(N343="snížená",J343,0)</f>
        <v>0</v>
      </c>
      <c r="BG343" s="158">
        <f>IF(N343="zákl. přenesená",J343,0)</f>
        <v>0</v>
      </c>
      <c r="BH343" s="158">
        <f>IF(N343="sníž. přenesená",J343,0)</f>
        <v>0</v>
      </c>
      <c r="BI343" s="158">
        <f>IF(N343="nulová",J343,0)</f>
        <v>0</v>
      </c>
      <c r="BJ343" s="13" t="s">
        <v>80</v>
      </c>
      <c r="BK343" s="158">
        <f>ROUND(I343*H343,2)</f>
        <v>0</v>
      </c>
      <c r="BL343" s="13" t="s">
        <v>348</v>
      </c>
      <c r="BM343" s="157" t="s">
        <v>976</v>
      </c>
    </row>
    <row r="344" spans="2:65" s="1" customFormat="1" ht="38.4">
      <c r="B344" s="28"/>
      <c r="D344" s="159" t="s">
        <v>280</v>
      </c>
      <c r="F344" s="160" t="s">
        <v>977</v>
      </c>
      <c r="I344" s="119"/>
      <c r="L344" s="28"/>
      <c r="M344" s="161"/>
      <c r="T344" s="52"/>
      <c r="AT344" s="13" t="s">
        <v>280</v>
      </c>
      <c r="AU344" s="13" t="s">
        <v>272</v>
      </c>
    </row>
    <row r="345" spans="2:65" s="1" customFormat="1" ht="33" customHeight="1">
      <c r="B345" s="28"/>
      <c r="C345" s="162" t="s">
        <v>991</v>
      </c>
      <c r="D345" s="162" t="s">
        <v>335</v>
      </c>
      <c r="E345" s="163" t="s">
        <v>979</v>
      </c>
      <c r="F345" s="164" t="s">
        <v>980</v>
      </c>
      <c r="G345" s="165" t="s">
        <v>412</v>
      </c>
      <c r="H345" s="166">
        <v>45</v>
      </c>
      <c r="I345" s="167"/>
      <c r="J345" s="168">
        <f>ROUND(I345*H345,2)</f>
        <v>0</v>
      </c>
      <c r="K345" s="169"/>
      <c r="L345" s="170"/>
      <c r="M345" s="171" t="s">
        <v>1</v>
      </c>
      <c r="N345" s="172" t="s">
        <v>38</v>
      </c>
      <c r="P345" s="155">
        <f>O345*H345</f>
        <v>0</v>
      </c>
      <c r="Q345" s="155">
        <v>5.2999999999999998E-4</v>
      </c>
      <c r="R345" s="155">
        <f>Q345*H345</f>
        <v>2.385E-2</v>
      </c>
      <c r="S345" s="155">
        <v>0</v>
      </c>
      <c r="T345" s="156">
        <f>S345*H345</f>
        <v>0</v>
      </c>
      <c r="AR345" s="157" t="s">
        <v>373</v>
      </c>
      <c r="AT345" s="157" t="s">
        <v>335</v>
      </c>
      <c r="AU345" s="157" t="s">
        <v>272</v>
      </c>
      <c r="AY345" s="13" t="s">
        <v>271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3" t="s">
        <v>80</v>
      </c>
      <c r="BK345" s="158">
        <f>ROUND(I345*H345,2)</f>
        <v>0</v>
      </c>
      <c r="BL345" s="13" t="s">
        <v>348</v>
      </c>
      <c r="BM345" s="157" t="s">
        <v>981</v>
      </c>
    </row>
    <row r="346" spans="2:65" s="1" customFormat="1" ht="19.2">
      <c r="B346" s="28"/>
      <c r="D346" s="159" t="s">
        <v>280</v>
      </c>
      <c r="F346" s="160" t="s">
        <v>980</v>
      </c>
      <c r="I346" s="119"/>
      <c r="L346" s="28"/>
      <c r="M346" s="161"/>
      <c r="T346" s="52"/>
      <c r="AT346" s="13" t="s">
        <v>280</v>
      </c>
      <c r="AU346" s="13" t="s">
        <v>272</v>
      </c>
    </row>
    <row r="347" spans="2:65" s="1" customFormat="1" ht="37.799999999999997" customHeight="1">
      <c r="B347" s="28"/>
      <c r="C347" s="146" t="s">
        <v>996</v>
      </c>
      <c r="D347" s="146" t="s">
        <v>274</v>
      </c>
      <c r="E347" s="147" t="s">
        <v>983</v>
      </c>
      <c r="F347" s="148" t="s">
        <v>984</v>
      </c>
      <c r="G347" s="149" t="s">
        <v>412</v>
      </c>
      <c r="H347" s="150">
        <v>45</v>
      </c>
      <c r="I347" s="151"/>
      <c r="J347" s="152">
        <f>ROUND(I347*H347,2)</f>
        <v>0</v>
      </c>
      <c r="K347" s="153"/>
      <c r="L347" s="28"/>
      <c r="M347" s="154" t="s">
        <v>1</v>
      </c>
      <c r="N347" s="115" t="s">
        <v>38</v>
      </c>
      <c r="P347" s="155">
        <f>O347*H347</f>
        <v>0</v>
      </c>
      <c r="Q347" s="155">
        <v>0</v>
      </c>
      <c r="R347" s="155">
        <f>Q347*H347</f>
        <v>0</v>
      </c>
      <c r="S347" s="155">
        <v>0</v>
      </c>
      <c r="T347" s="156">
        <f>S347*H347</f>
        <v>0</v>
      </c>
      <c r="AR347" s="157" t="s">
        <v>348</v>
      </c>
      <c r="AT347" s="157" t="s">
        <v>274</v>
      </c>
      <c r="AU347" s="157" t="s">
        <v>272</v>
      </c>
      <c r="AY347" s="13" t="s">
        <v>271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3" t="s">
        <v>80</v>
      </c>
      <c r="BK347" s="158">
        <f>ROUND(I347*H347,2)</f>
        <v>0</v>
      </c>
      <c r="BL347" s="13" t="s">
        <v>348</v>
      </c>
      <c r="BM347" s="157" t="s">
        <v>985</v>
      </c>
    </row>
    <row r="348" spans="2:65" s="1" customFormat="1" ht="48">
      <c r="B348" s="28"/>
      <c r="D348" s="159" t="s">
        <v>280</v>
      </c>
      <c r="F348" s="160" t="s">
        <v>986</v>
      </c>
      <c r="I348" s="119"/>
      <c r="L348" s="28"/>
      <c r="M348" s="161"/>
      <c r="T348" s="52"/>
      <c r="AT348" s="13" t="s">
        <v>280</v>
      </c>
      <c r="AU348" s="13" t="s">
        <v>272</v>
      </c>
    </row>
    <row r="349" spans="2:65" s="1" customFormat="1" ht="33" customHeight="1">
      <c r="B349" s="28"/>
      <c r="C349" s="162" t="s">
        <v>1000</v>
      </c>
      <c r="D349" s="162" t="s">
        <v>335</v>
      </c>
      <c r="E349" s="163" t="s">
        <v>988</v>
      </c>
      <c r="F349" s="164" t="s">
        <v>989</v>
      </c>
      <c r="G349" s="165" t="s">
        <v>412</v>
      </c>
      <c r="H349" s="166">
        <v>45</v>
      </c>
      <c r="I349" s="167"/>
      <c r="J349" s="168">
        <f>ROUND(I349*H349,2)</f>
        <v>0</v>
      </c>
      <c r="K349" s="169"/>
      <c r="L349" s="170"/>
      <c r="M349" s="171" t="s">
        <v>1</v>
      </c>
      <c r="N349" s="172" t="s">
        <v>38</v>
      </c>
      <c r="P349" s="155">
        <f>O349*H349</f>
        <v>0</v>
      </c>
      <c r="Q349" s="155">
        <v>1.1E-4</v>
      </c>
      <c r="R349" s="155">
        <f>Q349*H349</f>
        <v>4.9500000000000004E-3</v>
      </c>
      <c r="S349" s="155">
        <v>0</v>
      </c>
      <c r="T349" s="156">
        <f>S349*H349</f>
        <v>0</v>
      </c>
      <c r="AR349" s="157" t="s">
        <v>373</v>
      </c>
      <c r="AT349" s="157" t="s">
        <v>335</v>
      </c>
      <c r="AU349" s="157" t="s">
        <v>272</v>
      </c>
      <c r="AY349" s="13" t="s">
        <v>271</v>
      </c>
      <c r="BE349" s="158">
        <f>IF(N349="základní",J349,0)</f>
        <v>0</v>
      </c>
      <c r="BF349" s="158">
        <f>IF(N349="snížená",J349,0)</f>
        <v>0</v>
      </c>
      <c r="BG349" s="158">
        <f>IF(N349="zákl. přenesená",J349,0)</f>
        <v>0</v>
      </c>
      <c r="BH349" s="158">
        <f>IF(N349="sníž. přenesená",J349,0)</f>
        <v>0</v>
      </c>
      <c r="BI349" s="158">
        <f>IF(N349="nulová",J349,0)</f>
        <v>0</v>
      </c>
      <c r="BJ349" s="13" t="s">
        <v>80</v>
      </c>
      <c r="BK349" s="158">
        <f>ROUND(I349*H349,2)</f>
        <v>0</v>
      </c>
      <c r="BL349" s="13" t="s">
        <v>348</v>
      </c>
      <c r="BM349" s="157" t="s">
        <v>990</v>
      </c>
    </row>
    <row r="350" spans="2:65" s="1" customFormat="1" ht="19.2">
      <c r="B350" s="28"/>
      <c r="D350" s="159" t="s">
        <v>280</v>
      </c>
      <c r="F350" s="160" t="s">
        <v>989</v>
      </c>
      <c r="I350" s="119"/>
      <c r="L350" s="28"/>
      <c r="M350" s="161"/>
      <c r="T350" s="52"/>
      <c r="AT350" s="13" t="s">
        <v>280</v>
      </c>
      <c r="AU350" s="13" t="s">
        <v>272</v>
      </c>
    </row>
    <row r="351" spans="2:65" s="1" customFormat="1" ht="24.15" customHeight="1">
      <c r="B351" s="28"/>
      <c r="C351" s="146" t="s">
        <v>1005</v>
      </c>
      <c r="D351" s="146" t="s">
        <v>274</v>
      </c>
      <c r="E351" s="147" t="s">
        <v>992</v>
      </c>
      <c r="F351" s="148" t="s">
        <v>993</v>
      </c>
      <c r="G351" s="149" t="s">
        <v>338</v>
      </c>
      <c r="H351" s="150">
        <v>1</v>
      </c>
      <c r="I351" s="151"/>
      <c r="J351" s="152">
        <f>ROUND(I351*H351,2)</f>
        <v>0</v>
      </c>
      <c r="K351" s="153"/>
      <c r="L351" s="28"/>
      <c r="M351" s="154" t="s">
        <v>1</v>
      </c>
      <c r="N351" s="115" t="s">
        <v>38</v>
      </c>
      <c r="P351" s="155">
        <f>O351*H351</f>
        <v>0</v>
      </c>
      <c r="Q351" s="155">
        <v>0</v>
      </c>
      <c r="R351" s="155">
        <f>Q351*H351</f>
        <v>0</v>
      </c>
      <c r="S351" s="155">
        <v>0</v>
      </c>
      <c r="T351" s="156">
        <f>S351*H351</f>
        <v>0</v>
      </c>
      <c r="AR351" s="157" t="s">
        <v>348</v>
      </c>
      <c r="AT351" s="157" t="s">
        <v>274</v>
      </c>
      <c r="AU351" s="157" t="s">
        <v>272</v>
      </c>
      <c r="AY351" s="13" t="s">
        <v>271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3" t="s">
        <v>80</v>
      </c>
      <c r="BK351" s="158">
        <f>ROUND(I351*H351,2)</f>
        <v>0</v>
      </c>
      <c r="BL351" s="13" t="s">
        <v>348</v>
      </c>
      <c r="BM351" s="157" t="s">
        <v>994</v>
      </c>
    </row>
    <row r="352" spans="2:65" s="1" customFormat="1" ht="19.2">
      <c r="B352" s="28"/>
      <c r="D352" s="159" t="s">
        <v>280</v>
      </c>
      <c r="F352" s="160" t="s">
        <v>995</v>
      </c>
      <c r="I352" s="119"/>
      <c r="L352" s="28"/>
      <c r="M352" s="161"/>
      <c r="T352" s="52"/>
      <c r="AT352" s="13" t="s">
        <v>280</v>
      </c>
      <c r="AU352" s="13" t="s">
        <v>272</v>
      </c>
    </row>
    <row r="353" spans="2:65" s="1" customFormat="1" ht="24.15" customHeight="1">
      <c r="B353" s="28"/>
      <c r="C353" s="162" t="s">
        <v>1009</v>
      </c>
      <c r="D353" s="162" t="s">
        <v>335</v>
      </c>
      <c r="E353" s="163" t="s">
        <v>997</v>
      </c>
      <c r="F353" s="164" t="s">
        <v>998</v>
      </c>
      <c r="G353" s="165" t="s">
        <v>338</v>
      </c>
      <c r="H353" s="166">
        <v>1</v>
      </c>
      <c r="I353" s="167"/>
      <c r="J353" s="168">
        <f>ROUND(I353*H353,2)</f>
        <v>0</v>
      </c>
      <c r="K353" s="169"/>
      <c r="L353" s="170"/>
      <c r="M353" s="171" t="s">
        <v>1</v>
      </c>
      <c r="N353" s="172" t="s">
        <v>38</v>
      </c>
      <c r="P353" s="155">
        <f>O353*H353</f>
        <v>0</v>
      </c>
      <c r="Q353" s="155">
        <v>1.0499999999999999E-3</v>
      </c>
      <c r="R353" s="155">
        <f>Q353*H353</f>
        <v>1.0499999999999999E-3</v>
      </c>
      <c r="S353" s="155">
        <v>0</v>
      </c>
      <c r="T353" s="156">
        <f>S353*H353</f>
        <v>0</v>
      </c>
      <c r="AR353" s="157" t="s">
        <v>373</v>
      </c>
      <c r="AT353" s="157" t="s">
        <v>335</v>
      </c>
      <c r="AU353" s="157" t="s">
        <v>272</v>
      </c>
      <c r="AY353" s="13" t="s">
        <v>271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3" t="s">
        <v>80</v>
      </c>
      <c r="BK353" s="158">
        <f>ROUND(I353*H353,2)</f>
        <v>0</v>
      </c>
      <c r="BL353" s="13" t="s">
        <v>348</v>
      </c>
      <c r="BM353" s="157" t="s">
        <v>999</v>
      </c>
    </row>
    <row r="354" spans="2:65" s="1" customFormat="1" ht="19.2">
      <c r="B354" s="28"/>
      <c r="D354" s="159" t="s">
        <v>280</v>
      </c>
      <c r="F354" s="160" t="s">
        <v>998</v>
      </c>
      <c r="I354" s="119"/>
      <c r="L354" s="28"/>
      <c r="M354" s="161"/>
      <c r="T354" s="52"/>
      <c r="AT354" s="13" t="s">
        <v>280</v>
      </c>
      <c r="AU354" s="13" t="s">
        <v>272</v>
      </c>
    </row>
    <row r="355" spans="2:65" s="1" customFormat="1" ht="33" customHeight="1">
      <c r="B355" s="28"/>
      <c r="C355" s="146" t="s">
        <v>1014</v>
      </c>
      <c r="D355" s="146" t="s">
        <v>274</v>
      </c>
      <c r="E355" s="147" t="s">
        <v>1001</v>
      </c>
      <c r="F355" s="148" t="s">
        <v>1002</v>
      </c>
      <c r="G355" s="149" t="s">
        <v>338</v>
      </c>
      <c r="H355" s="150">
        <v>1</v>
      </c>
      <c r="I355" s="151"/>
      <c r="J355" s="152">
        <f>ROUND(I355*H355,2)</f>
        <v>0</v>
      </c>
      <c r="K355" s="153"/>
      <c r="L355" s="28"/>
      <c r="M355" s="154" t="s">
        <v>1</v>
      </c>
      <c r="N355" s="115" t="s">
        <v>38</v>
      </c>
      <c r="P355" s="155">
        <f>O355*H355</f>
        <v>0</v>
      </c>
      <c r="Q355" s="155">
        <v>0</v>
      </c>
      <c r="R355" s="155">
        <f>Q355*H355</f>
        <v>0</v>
      </c>
      <c r="S355" s="155">
        <v>0</v>
      </c>
      <c r="T355" s="156">
        <f>S355*H355</f>
        <v>0</v>
      </c>
      <c r="AR355" s="157" t="s">
        <v>348</v>
      </c>
      <c r="AT355" s="157" t="s">
        <v>274</v>
      </c>
      <c r="AU355" s="157" t="s">
        <v>272</v>
      </c>
      <c r="AY355" s="13" t="s">
        <v>271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3" t="s">
        <v>80</v>
      </c>
      <c r="BK355" s="158">
        <f>ROUND(I355*H355,2)</f>
        <v>0</v>
      </c>
      <c r="BL355" s="13" t="s">
        <v>348</v>
      </c>
      <c r="BM355" s="157" t="s">
        <v>1003</v>
      </c>
    </row>
    <row r="356" spans="2:65" s="1" customFormat="1" ht="28.8">
      <c r="B356" s="28"/>
      <c r="D356" s="159" t="s">
        <v>280</v>
      </c>
      <c r="F356" s="160" t="s">
        <v>1004</v>
      </c>
      <c r="I356" s="119"/>
      <c r="L356" s="28"/>
      <c r="M356" s="161"/>
      <c r="T356" s="52"/>
      <c r="AT356" s="13" t="s">
        <v>280</v>
      </c>
      <c r="AU356" s="13" t="s">
        <v>272</v>
      </c>
    </row>
    <row r="357" spans="2:65" s="1" customFormat="1" ht="24.15" customHeight="1">
      <c r="B357" s="28"/>
      <c r="C357" s="162" t="s">
        <v>1018</v>
      </c>
      <c r="D357" s="162" t="s">
        <v>335</v>
      </c>
      <c r="E357" s="163" t="s">
        <v>1006</v>
      </c>
      <c r="F357" s="164" t="s">
        <v>1007</v>
      </c>
      <c r="G357" s="165" t="s">
        <v>692</v>
      </c>
      <c r="H357" s="166">
        <v>1</v>
      </c>
      <c r="I357" s="167"/>
      <c r="J357" s="168">
        <f>ROUND(I357*H357,2)</f>
        <v>0</v>
      </c>
      <c r="K357" s="169"/>
      <c r="L357" s="170"/>
      <c r="M357" s="171" t="s">
        <v>1</v>
      </c>
      <c r="N357" s="172" t="s">
        <v>38</v>
      </c>
      <c r="P357" s="155">
        <f>O357*H357</f>
        <v>0</v>
      </c>
      <c r="Q357" s="155">
        <v>5.9999999999999995E-4</v>
      </c>
      <c r="R357" s="155">
        <f>Q357*H357</f>
        <v>5.9999999999999995E-4</v>
      </c>
      <c r="S357" s="155">
        <v>0</v>
      </c>
      <c r="T357" s="156">
        <f>S357*H357</f>
        <v>0</v>
      </c>
      <c r="AR357" s="157" t="s">
        <v>373</v>
      </c>
      <c r="AT357" s="157" t="s">
        <v>335</v>
      </c>
      <c r="AU357" s="157" t="s">
        <v>272</v>
      </c>
      <c r="AY357" s="13" t="s">
        <v>271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3" t="s">
        <v>80</v>
      </c>
      <c r="BK357" s="158">
        <f>ROUND(I357*H357,2)</f>
        <v>0</v>
      </c>
      <c r="BL357" s="13" t="s">
        <v>348</v>
      </c>
      <c r="BM357" s="157" t="s">
        <v>1008</v>
      </c>
    </row>
    <row r="358" spans="2:65" s="1" customFormat="1" ht="19.2">
      <c r="B358" s="28"/>
      <c r="D358" s="159" t="s">
        <v>280</v>
      </c>
      <c r="F358" s="160" t="s">
        <v>1007</v>
      </c>
      <c r="I358" s="119"/>
      <c r="L358" s="28"/>
      <c r="M358" s="161"/>
      <c r="T358" s="52"/>
      <c r="AT358" s="13" t="s">
        <v>280</v>
      </c>
      <c r="AU358" s="13" t="s">
        <v>272</v>
      </c>
    </row>
    <row r="359" spans="2:65" s="1" customFormat="1" ht="21.75" customHeight="1">
      <c r="B359" s="28"/>
      <c r="C359" s="146" t="s">
        <v>1023</v>
      </c>
      <c r="D359" s="146" t="s">
        <v>274</v>
      </c>
      <c r="E359" s="147" t="s">
        <v>1010</v>
      </c>
      <c r="F359" s="148" t="s">
        <v>1011</v>
      </c>
      <c r="G359" s="149" t="s">
        <v>338</v>
      </c>
      <c r="H359" s="150">
        <v>6</v>
      </c>
      <c r="I359" s="151"/>
      <c r="J359" s="152">
        <f>ROUND(I359*H359,2)</f>
        <v>0</v>
      </c>
      <c r="K359" s="153"/>
      <c r="L359" s="28"/>
      <c r="M359" s="154" t="s">
        <v>1</v>
      </c>
      <c r="N359" s="115" t="s">
        <v>38</v>
      </c>
      <c r="P359" s="155">
        <f>O359*H359</f>
        <v>0</v>
      </c>
      <c r="Q359" s="155">
        <v>0</v>
      </c>
      <c r="R359" s="155">
        <f>Q359*H359</f>
        <v>0</v>
      </c>
      <c r="S359" s="155">
        <v>0</v>
      </c>
      <c r="T359" s="156">
        <f>S359*H359</f>
        <v>0</v>
      </c>
      <c r="AR359" s="157" t="s">
        <v>348</v>
      </c>
      <c r="AT359" s="157" t="s">
        <v>274</v>
      </c>
      <c r="AU359" s="157" t="s">
        <v>272</v>
      </c>
      <c r="AY359" s="13" t="s">
        <v>271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3" t="s">
        <v>80</v>
      </c>
      <c r="BK359" s="158">
        <f>ROUND(I359*H359,2)</f>
        <v>0</v>
      </c>
      <c r="BL359" s="13" t="s">
        <v>348</v>
      </c>
      <c r="BM359" s="157" t="s">
        <v>1012</v>
      </c>
    </row>
    <row r="360" spans="2:65" s="1" customFormat="1" ht="28.8">
      <c r="B360" s="28"/>
      <c r="D360" s="159" t="s">
        <v>280</v>
      </c>
      <c r="F360" s="160" t="s">
        <v>1013</v>
      </c>
      <c r="I360" s="119"/>
      <c r="L360" s="28"/>
      <c r="M360" s="161"/>
      <c r="T360" s="52"/>
      <c r="AT360" s="13" t="s">
        <v>280</v>
      </c>
      <c r="AU360" s="13" t="s">
        <v>272</v>
      </c>
    </row>
    <row r="361" spans="2:65" s="1" customFormat="1" ht="16.5" customHeight="1">
      <c r="B361" s="28"/>
      <c r="C361" s="162" t="s">
        <v>1027</v>
      </c>
      <c r="D361" s="162" t="s">
        <v>335</v>
      </c>
      <c r="E361" s="163" t="s">
        <v>1015</v>
      </c>
      <c r="F361" s="164" t="s">
        <v>1016</v>
      </c>
      <c r="G361" s="165" t="s">
        <v>338</v>
      </c>
      <c r="H361" s="166">
        <v>6</v>
      </c>
      <c r="I361" s="167"/>
      <c r="J361" s="168">
        <f>ROUND(I361*H361,2)</f>
        <v>0</v>
      </c>
      <c r="K361" s="169"/>
      <c r="L361" s="170"/>
      <c r="M361" s="171" t="s">
        <v>1</v>
      </c>
      <c r="N361" s="172" t="s">
        <v>38</v>
      </c>
      <c r="P361" s="155">
        <f>O361*H361</f>
        <v>0</v>
      </c>
      <c r="Q361" s="155">
        <v>1.0000000000000001E-5</v>
      </c>
      <c r="R361" s="155">
        <f>Q361*H361</f>
        <v>6.0000000000000008E-5</v>
      </c>
      <c r="S361" s="155">
        <v>0</v>
      </c>
      <c r="T361" s="156">
        <f>S361*H361</f>
        <v>0</v>
      </c>
      <c r="AR361" s="157" t="s">
        <v>373</v>
      </c>
      <c r="AT361" s="157" t="s">
        <v>335</v>
      </c>
      <c r="AU361" s="157" t="s">
        <v>272</v>
      </c>
      <c r="AY361" s="13" t="s">
        <v>271</v>
      </c>
      <c r="BE361" s="158">
        <f>IF(N361="základní",J361,0)</f>
        <v>0</v>
      </c>
      <c r="BF361" s="158">
        <f>IF(N361="snížená",J361,0)</f>
        <v>0</v>
      </c>
      <c r="BG361" s="158">
        <f>IF(N361="zákl. přenesená",J361,0)</f>
        <v>0</v>
      </c>
      <c r="BH361" s="158">
        <f>IF(N361="sníž. přenesená",J361,0)</f>
        <v>0</v>
      </c>
      <c r="BI361" s="158">
        <f>IF(N361="nulová",J361,0)</f>
        <v>0</v>
      </c>
      <c r="BJ361" s="13" t="s">
        <v>80</v>
      </c>
      <c r="BK361" s="158">
        <f>ROUND(I361*H361,2)</f>
        <v>0</v>
      </c>
      <c r="BL361" s="13" t="s">
        <v>348</v>
      </c>
      <c r="BM361" s="157" t="s">
        <v>1017</v>
      </c>
    </row>
    <row r="362" spans="2:65" s="1" customFormat="1" ht="10.199999999999999">
      <c r="B362" s="28"/>
      <c r="D362" s="159" t="s">
        <v>280</v>
      </c>
      <c r="F362" s="160" t="s">
        <v>1016</v>
      </c>
      <c r="I362" s="119"/>
      <c r="L362" s="28"/>
      <c r="M362" s="161"/>
      <c r="T362" s="52"/>
      <c r="AT362" s="13" t="s">
        <v>280</v>
      </c>
      <c r="AU362" s="13" t="s">
        <v>272</v>
      </c>
    </row>
    <row r="363" spans="2:65" s="1" customFormat="1" ht="24.15" customHeight="1">
      <c r="B363" s="28"/>
      <c r="C363" s="146" t="s">
        <v>1031</v>
      </c>
      <c r="D363" s="146" t="s">
        <v>274</v>
      </c>
      <c r="E363" s="147" t="s">
        <v>1019</v>
      </c>
      <c r="F363" s="148" t="s">
        <v>1020</v>
      </c>
      <c r="G363" s="149" t="s">
        <v>412</v>
      </c>
      <c r="H363" s="150">
        <v>4</v>
      </c>
      <c r="I363" s="151"/>
      <c r="J363" s="152">
        <f>ROUND(I363*H363,2)</f>
        <v>0</v>
      </c>
      <c r="K363" s="153"/>
      <c r="L363" s="28"/>
      <c r="M363" s="154" t="s">
        <v>1</v>
      </c>
      <c r="N363" s="115" t="s">
        <v>38</v>
      </c>
      <c r="P363" s="155">
        <f>O363*H363</f>
        <v>0</v>
      </c>
      <c r="Q363" s="155">
        <v>0</v>
      </c>
      <c r="R363" s="155">
        <f>Q363*H363</f>
        <v>0</v>
      </c>
      <c r="S363" s="155">
        <v>0</v>
      </c>
      <c r="T363" s="156">
        <f>S363*H363</f>
        <v>0</v>
      </c>
      <c r="AR363" s="157" t="s">
        <v>348</v>
      </c>
      <c r="AT363" s="157" t="s">
        <v>274</v>
      </c>
      <c r="AU363" s="157" t="s">
        <v>272</v>
      </c>
      <c r="AY363" s="13" t="s">
        <v>271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3" t="s">
        <v>80</v>
      </c>
      <c r="BK363" s="158">
        <f>ROUND(I363*H363,2)</f>
        <v>0</v>
      </c>
      <c r="BL363" s="13" t="s">
        <v>348</v>
      </c>
      <c r="BM363" s="157" t="s">
        <v>1021</v>
      </c>
    </row>
    <row r="364" spans="2:65" s="1" customFormat="1" ht="28.8">
      <c r="B364" s="28"/>
      <c r="D364" s="159" t="s">
        <v>280</v>
      </c>
      <c r="F364" s="160" t="s">
        <v>1022</v>
      </c>
      <c r="I364" s="119"/>
      <c r="L364" s="28"/>
      <c r="M364" s="161"/>
      <c r="T364" s="52"/>
      <c r="AT364" s="13" t="s">
        <v>280</v>
      </c>
      <c r="AU364" s="13" t="s">
        <v>272</v>
      </c>
    </row>
    <row r="365" spans="2:65" s="1" customFormat="1" ht="16.5" customHeight="1">
      <c r="B365" s="28"/>
      <c r="C365" s="162" t="s">
        <v>1035</v>
      </c>
      <c r="D365" s="162" t="s">
        <v>335</v>
      </c>
      <c r="E365" s="163" t="s">
        <v>1024</v>
      </c>
      <c r="F365" s="164" t="s">
        <v>1025</v>
      </c>
      <c r="G365" s="165" t="s">
        <v>412</v>
      </c>
      <c r="H365" s="166">
        <v>4</v>
      </c>
      <c r="I365" s="167"/>
      <c r="J365" s="168">
        <f>ROUND(I365*H365,2)</f>
        <v>0</v>
      </c>
      <c r="K365" s="169"/>
      <c r="L365" s="170"/>
      <c r="M365" s="171" t="s">
        <v>1</v>
      </c>
      <c r="N365" s="172" t="s">
        <v>38</v>
      </c>
      <c r="P365" s="155">
        <f>O365*H365</f>
        <v>0</v>
      </c>
      <c r="Q365" s="155">
        <v>5.4000000000000001E-4</v>
      </c>
      <c r="R365" s="155">
        <f>Q365*H365</f>
        <v>2.16E-3</v>
      </c>
      <c r="S365" s="155">
        <v>0</v>
      </c>
      <c r="T365" s="156">
        <f>S365*H365</f>
        <v>0</v>
      </c>
      <c r="AR365" s="157" t="s">
        <v>373</v>
      </c>
      <c r="AT365" s="157" t="s">
        <v>335</v>
      </c>
      <c r="AU365" s="157" t="s">
        <v>272</v>
      </c>
      <c r="AY365" s="13" t="s">
        <v>271</v>
      </c>
      <c r="BE365" s="158">
        <f>IF(N365="základní",J365,0)</f>
        <v>0</v>
      </c>
      <c r="BF365" s="158">
        <f>IF(N365="snížená",J365,0)</f>
        <v>0</v>
      </c>
      <c r="BG365" s="158">
        <f>IF(N365="zákl. přenesená",J365,0)</f>
        <v>0</v>
      </c>
      <c r="BH365" s="158">
        <f>IF(N365="sníž. přenesená",J365,0)</f>
        <v>0</v>
      </c>
      <c r="BI365" s="158">
        <f>IF(N365="nulová",J365,0)</f>
        <v>0</v>
      </c>
      <c r="BJ365" s="13" t="s">
        <v>80</v>
      </c>
      <c r="BK365" s="158">
        <f>ROUND(I365*H365,2)</f>
        <v>0</v>
      </c>
      <c r="BL365" s="13" t="s">
        <v>348</v>
      </c>
      <c r="BM365" s="157" t="s">
        <v>1026</v>
      </c>
    </row>
    <row r="366" spans="2:65" s="1" customFormat="1" ht="10.199999999999999">
      <c r="B366" s="28"/>
      <c r="D366" s="159" t="s">
        <v>280</v>
      </c>
      <c r="F366" s="160" t="s">
        <v>1025</v>
      </c>
      <c r="I366" s="119"/>
      <c r="L366" s="28"/>
      <c r="M366" s="161"/>
      <c r="T366" s="52"/>
      <c r="AT366" s="13" t="s">
        <v>280</v>
      </c>
      <c r="AU366" s="13" t="s">
        <v>272</v>
      </c>
    </row>
    <row r="367" spans="2:65" s="1" customFormat="1" ht="24.15" customHeight="1">
      <c r="B367" s="28"/>
      <c r="C367" s="162" t="s">
        <v>1040</v>
      </c>
      <c r="D367" s="162" t="s">
        <v>335</v>
      </c>
      <c r="E367" s="163" t="s">
        <v>1028</v>
      </c>
      <c r="F367" s="164" t="s">
        <v>1029</v>
      </c>
      <c r="G367" s="165" t="s">
        <v>338</v>
      </c>
      <c r="H367" s="166">
        <v>2</v>
      </c>
      <c r="I367" s="167"/>
      <c r="J367" s="168">
        <f>ROUND(I367*H367,2)</f>
        <v>0</v>
      </c>
      <c r="K367" s="169"/>
      <c r="L367" s="170"/>
      <c r="M367" s="171" t="s">
        <v>1</v>
      </c>
      <c r="N367" s="172" t="s">
        <v>38</v>
      </c>
      <c r="P367" s="155">
        <f>O367*H367</f>
        <v>0</v>
      </c>
      <c r="Q367" s="155">
        <v>1.0000000000000001E-5</v>
      </c>
      <c r="R367" s="155">
        <f>Q367*H367</f>
        <v>2.0000000000000002E-5</v>
      </c>
      <c r="S367" s="155">
        <v>0</v>
      </c>
      <c r="T367" s="156">
        <f>S367*H367</f>
        <v>0</v>
      </c>
      <c r="AR367" s="157" t="s">
        <v>373</v>
      </c>
      <c r="AT367" s="157" t="s">
        <v>335</v>
      </c>
      <c r="AU367" s="157" t="s">
        <v>272</v>
      </c>
      <c r="AY367" s="13" t="s">
        <v>271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3" t="s">
        <v>80</v>
      </c>
      <c r="BK367" s="158">
        <f>ROUND(I367*H367,2)</f>
        <v>0</v>
      </c>
      <c r="BL367" s="13" t="s">
        <v>348</v>
      </c>
      <c r="BM367" s="157" t="s">
        <v>1030</v>
      </c>
    </row>
    <row r="368" spans="2:65" s="1" customFormat="1" ht="10.199999999999999">
      <c r="B368" s="28"/>
      <c r="D368" s="159" t="s">
        <v>280</v>
      </c>
      <c r="F368" s="160" t="s">
        <v>1029</v>
      </c>
      <c r="I368" s="119"/>
      <c r="L368" s="28"/>
      <c r="M368" s="161"/>
      <c r="T368" s="52"/>
      <c r="AT368" s="13" t="s">
        <v>280</v>
      </c>
      <c r="AU368" s="13" t="s">
        <v>272</v>
      </c>
    </row>
    <row r="369" spans="2:65" s="1" customFormat="1" ht="24.15" customHeight="1">
      <c r="B369" s="28"/>
      <c r="C369" s="162" t="s">
        <v>1044</v>
      </c>
      <c r="D369" s="162" t="s">
        <v>335</v>
      </c>
      <c r="E369" s="163" t="s">
        <v>1032</v>
      </c>
      <c r="F369" s="164" t="s">
        <v>1033</v>
      </c>
      <c r="G369" s="165" t="s">
        <v>338</v>
      </c>
      <c r="H369" s="166">
        <v>2</v>
      </c>
      <c r="I369" s="167"/>
      <c r="J369" s="168">
        <f>ROUND(I369*H369,2)</f>
        <v>0</v>
      </c>
      <c r="K369" s="169"/>
      <c r="L369" s="170"/>
      <c r="M369" s="171" t="s">
        <v>1</v>
      </c>
      <c r="N369" s="172" t="s">
        <v>38</v>
      </c>
      <c r="P369" s="155">
        <f>O369*H369</f>
        <v>0</v>
      </c>
      <c r="Q369" s="155">
        <v>1.0000000000000001E-5</v>
      </c>
      <c r="R369" s="155">
        <f>Q369*H369</f>
        <v>2.0000000000000002E-5</v>
      </c>
      <c r="S369" s="155">
        <v>0</v>
      </c>
      <c r="T369" s="156">
        <f>S369*H369</f>
        <v>0</v>
      </c>
      <c r="AR369" s="157" t="s">
        <v>373</v>
      </c>
      <c r="AT369" s="157" t="s">
        <v>335</v>
      </c>
      <c r="AU369" s="157" t="s">
        <v>272</v>
      </c>
      <c r="AY369" s="13" t="s">
        <v>271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3" t="s">
        <v>80</v>
      </c>
      <c r="BK369" s="158">
        <f>ROUND(I369*H369,2)</f>
        <v>0</v>
      </c>
      <c r="BL369" s="13" t="s">
        <v>348</v>
      </c>
      <c r="BM369" s="157" t="s">
        <v>1034</v>
      </c>
    </row>
    <row r="370" spans="2:65" s="1" customFormat="1" ht="10.199999999999999">
      <c r="B370" s="28"/>
      <c r="D370" s="159" t="s">
        <v>280</v>
      </c>
      <c r="F370" s="160" t="s">
        <v>1033</v>
      </c>
      <c r="I370" s="119"/>
      <c r="L370" s="28"/>
      <c r="M370" s="161"/>
      <c r="T370" s="52"/>
      <c r="AT370" s="13" t="s">
        <v>280</v>
      </c>
      <c r="AU370" s="13" t="s">
        <v>272</v>
      </c>
    </row>
    <row r="371" spans="2:65" s="1" customFormat="1" ht="21.75" customHeight="1">
      <c r="B371" s="28"/>
      <c r="C371" s="146" t="s">
        <v>1046</v>
      </c>
      <c r="D371" s="146" t="s">
        <v>274</v>
      </c>
      <c r="E371" s="147" t="s">
        <v>1036</v>
      </c>
      <c r="F371" s="148" t="s">
        <v>1037</v>
      </c>
      <c r="G371" s="149" t="s">
        <v>412</v>
      </c>
      <c r="H371" s="150">
        <v>2</v>
      </c>
      <c r="I371" s="151"/>
      <c r="J371" s="152">
        <f>ROUND(I371*H371,2)</f>
        <v>0</v>
      </c>
      <c r="K371" s="153"/>
      <c r="L371" s="28"/>
      <c r="M371" s="154" t="s">
        <v>1</v>
      </c>
      <c r="N371" s="115" t="s">
        <v>38</v>
      </c>
      <c r="P371" s="155">
        <f>O371*H371</f>
        <v>0</v>
      </c>
      <c r="Q371" s="155">
        <v>0</v>
      </c>
      <c r="R371" s="155">
        <f>Q371*H371</f>
        <v>0</v>
      </c>
      <c r="S371" s="155">
        <v>0</v>
      </c>
      <c r="T371" s="156">
        <f>S371*H371</f>
        <v>0</v>
      </c>
      <c r="AR371" s="157" t="s">
        <v>348</v>
      </c>
      <c r="AT371" s="157" t="s">
        <v>274</v>
      </c>
      <c r="AU371" s="157" t="s">
        <v>272</v>
      </c>
      <c r="AY371" s="13" t="s">
        <v>271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3" t="s">
        <v>80</v>
      </c>
      <c r="BK371" s="158">
        <f>ROUND(I371*H371,2)</f>
        <v>0</v>
      </c>
      <c r="BL371" s="13" t="s">
        <v>348</v>
      </c>
      <c r="BM371" s="157" t="s">
        <v>1038</v>
      </c>
    </row>
    <row r="372" spans="2:65" s="1" customFormat="1" ht="28.8">
      <c r="B372" s="28"/>
      <c r="D372" s="159" t="s">
        <v>280</v>
      </c>
      <c r="F372" s="160" t="s">
        <v>1039</v>
      </c>
      <c r="I372" s="119"/>
      <c r="L372" s="28"/>
      <c r="M372" s="161"/>
      <c r="T372" s="52"/>
      <c r="AT372" s="13" t="s">
        <v>280</v>
      </c>
      <c r="AU372" s="13" t="s">
        <v>272</v>
      </c>
    </row>
    <row r="373" spans="2:65" s="1" customFormat="1" ht="24.15" customHeight="1">
      <c r="B373" s="28"/>
      <c r="C373" s="162" t="s">
        <v>1050</v>
      </c>
      <c r="D373" s="162" t="s">
        <v>335</v>
      </c>
      <c r="E373" s="163" t="s">
        <v>1041</v>
      </c>
      <c r="F373" s="164" t="s">
        <v>1042</v>
      </c>
      <c r="G373" s="165" t="s">
        <v>338</v>
      </c>
      <c r="H373" s="166">
        <v>2</v>
      </c>
      <c r="I373" s="167"/>
      <c r="J373" s="168">
        <f>ROUND(I373*H373,2)</f>
        <v>0</v>
      </c>
      <c r="K373" s="169"/>
      <c r="L373" s="170"/>
      <c r="M373" s="171" t="s">
        <v>1</v>
      </c>
      <c r="N373" s="172" t="s">
        <v>38</v>
      </c>
      <c r="P373" s="155">
        <f>O373*H373</f>
        <v>0</v>
      </c>
      <c r="Q373" s="155">
        <v>1.0000000000000001E-5</v>
      </c>
      <c r="R373" s="155">
        <f>Q373*H373</f>
        <v>2.0000000000000002E-5</v>
      </c>
      <c r="S373" s="155">
        <v>0</v>
      </c>
      <c r="T373" s="156">
        <f>S373*H373</f>
        <v>0</v>
      </c>
      <c r="AR373" s="157" t="s">
        <v>373</v>
      </c>
      <c r="AT373" s="157" t="s">
        <v>335</v>
      </c>
      <c r="AU373" s="157" t="s">
        <v>272</v>
      </c>
      <c r="AY373" s="13" t="s">
        <v>271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3" t="s">
        <v>80</v>
      </c>
      <c r="BK373" s="158">
        <f>ROUND(I373*H373,2)</f>
        <v>0</v>
      </c>
      <c r="BL373" s="13" t="s">
        <v>348</v>
      </c>
      <c r="BM373" s="157" t="s">
        <v>1043</v>
      </c>
    </row>
    <row r="374" spans="2:65" s="1" customFormat="1" ht="19.2">
      <c r="B374" s="28"/>
      <c r="D374" s="159" t="s">
        <v>280</v>
      </c>
      <c r="F374" s="160" t="s">
        <v>1042</v>
      </c>
      <c r="I374" s="119"/>
      <c r="L374" s="28"/>
      <c r="M374" s="161"/>
      <c r="T374" s="52"/>
      <c r="AT374" s="13" t="s">
        <v>280</v>
      </c>
      <c r="AU374" s="13" t="s">
        <v>272</v>
      </c>
    </row>
    <row r="375" spans="2:65" s="1" customFormat="1" ht="24.15" customHeight="1">
      <c r="B375" s="28"/>
      <c r="C375" s="146" t="s">
        <v>1055</v>
      </c>
      <c r="D375" s="146" t="s">
        <v>274</v>
      </c>
      <c r="E375" s="147" t="s">
        <v>953</v>
      </c>
      <c r="F375" s="148" t="s">
        <v>954</v>
      </c>
      <c r="G375" s="149" t="s">
        <v>338</v>
      </c>
      <c r="H375" s="150">
        <v>40</v>
      </c>
      <c r="I375" s="151"/>
      <c r="J375" s="152">
        <f>ROUND(I375*H375,2)</f>
        <v>0</v>
      </c>
      <c r="K375" s="153"/>
      <c r="L375" s="28"/>
      <c r="M375" s="154" t="s">
        <v>1</v>
      </c>
      <c r="N375" s="115" t="s">
        <v>38</v>
      </c>
      <c r="P375" s="155">
        <f>O375*H375</f>
        <v>0</v>
      </c>
      <c r="Q375" s="155">
        <v>0</v>
      </c>
      <c r="R375" s="155">
        <f>Q375*H375</f>
        <v>0</v>
      </c>
      <c r="S375" s="155">
        <v>0</v>
      </c>
      <c r="T375" s="156">
        <f>S375*H375</f>
        <v>0</v>
      </c>
      <c r="AR375" s="157" t="s">
        <v>348</v>
      </c>
      <c r="AT375" s="157" t="s">
        <v>274</v>
      </c>
      <c r="AU375" s="157" t="s">
        <v>272</v>
      </c>
      <c r="AY375" s="13" t="s">
        <v>271</v>
      </c>
      <c r="BE375" s="158">
        <f>IF(N375="základní",J375,0)</f>
        <v>0</v>
      </c>
      <c r="BF375" s="158">
        <f>IF(N375="snížená",J375,0)</f>
        <v>0</v>
      </c>
      <c r="BG375" s="158">
        <f>IF(N375="zákl. přenesená",J375,0)</f>
        <v>0</v>
      </c>
      <c r="BH375" s="158">
        <f>IF(N375="sníž. přenesená",J375,0)</f>
        <v>0</v>
      </c>
      <c r="BI375" s="158">
        <f>IF(N375="nulová",J375,0)</f>
        <v>0</v>
      </c>
      <c r="BJ375" s="13" t="s">
        <v>80</v>
      </c>
      <c r="BK375" s="158">
        <f>ROUND(I375*H375,2)</f>
        <v>0</v>
      </c>
      <c r="BL375" s="13" t="s">
        <v>348</v>
      </c>
      <c r="BM375" s="157" t="s">
        <v>1045</v>
      </c>
    </row>
    <row r="376" spans="2:65" s="1" customFormat="1" ht="19.2">
      <c r="B376" s="28"/>
      <c r="D376" s="159" t="s">
        <v>280</v>
      </c>
      <c r="F376" s="160" t="s">
        <v>956</v>
      </c>
      <c r="I376" s="119"/>
      <c r="L376" s="28"/>
      <c r="M376" s="161"/>
      <c r="T376" s="52"/>
      <c r="AT376" s="13" t="s">
        <v>280</v>
      </c>
      <c r="AU376" s="13" t="s">
        <v>272</v>
      </c>
    </row>
    <row r="377" spans="2:65" s="1" customFormat="1" ht="16.5" customHeight="1">
      <c r="B377" s="28"/>
      <c r="C377" s="162" t="s">
        <v>1059</v>
      </c>
      <c r="D377" s="162" t="s">
        <v>335</v>
      </c>
      <c r="E377" s="163" t="s">
        <v>958</v>
      </c>
      <c r="F377" s="164" t="s">
        <v>959</v>
      </c>
      <c r="G377" s="165" t="s">
        <v>338</v>
      </c>
      <c r="H377" s="166">
        <v>40</v>
      </c>
      <c r="I377" s="167"/>
      <c r="J377" s="168">
        <f>ROUND(I377*H377,2)</f>
        <v>0</v>
      </c>
      <c r="K377" s="169"/>
      <c r="L377" s="170"/>
      <c r="M377" s="171" t="s">
        <v>1</v>
      </c>
      <c r="N377" s="172" t="s">
        <v>38</v>
      </c>
      <c r="P377" s="155">
        <f>O377*H377</f>
        <v>0</v>
      </c>
      <c r="Q377" s="155">
        <v>9.0000000000000006E-5</v>
      </c>
      <c r="R377" s="155">
        <f>Q377*H377</f>
        <v>3.6000000000000003E-3</v>
      </c>
      <c r="S377" s="155">
        <v>0</v>
      </c>
      <c r="T377" s="156">
        <f>S377*H377</f>
        <v>0</v>
      </c>
      <c r="AR377" s="157" t="s">
        <v>373</v>
      </c>
      <c r="AT377" s="157" t="s">
        <v>335</v>
      </c>
      <c r="AU377" s="157" t="s">
        <v>272</v>
      </c>
      <c r="AY377" s="13" t="s">
        <v>271</v>
      </c>
      <c r="BE377" s="158">
        <f>IF(N377="základní",J377,0)</f>
        <v>0</v>
      </c>
      <c r="BF377" s="158">
        <f>IF(N377="snížená",J377,0)</f>
        <v>0</v>
      </c>
      <c r="BG377" s="158">
        <f>IF(N377="zákl. přenesená",J377,0)</f>
        <v>0</v>
      </c>
      <c r="BH377" s="158">
        <f>IF(N377="sníž. přenesená",J377,0)</f>
        <v>0</v>
      </c>
      <c r="BI377" s="158">
        <f>IF(N377="nulová",J377,0)</f>
        <v>0</v>
      </c>
      <c r="BJ377" s="13" t="s">
        <v>80</v>
      </c>
      <c r="BK377" s="158">
        <f>ROUND(I377*H377,2)</f>
        <v>0</v>
      </c>
      <c r="BL377" s="13" t="s">
        <v>348</v>
      </c>
      <c r="BM377" s="157" t="s">
        <v>1538</v>
      </c>
    </row>
    <row r="378" spans="2:65" s="1" customFormat="1" ht="10.199999999999999">
      <c r="B378" s="28"/>
      <c r="D378" s="159" t="s">
        <v>280</v>
      </c>
      <c r="F378" s="160" t="s">
        <v>959</v>
      </c>
      <c r="I378" s="119"/>
      <c r="L378" s="28"/>
      <c r="M378" s="161"/>
      <c r="T378" s="52"/>
      <c r="AT378" s="13" t="s">
        <v>280</v>
      </c>
      <c r="AU378" s="13" t="s">
        <v>272</v>
      </c>
    </row>
    <row r="379" spans="2:65" s="11" customFormat="1" ht="20.85" customHeight="1">
      <c r="B379" s="134"/>
      <c r="D379" s="135" t="s">
        <v>72</v>
      </c>
      <c r="E379" s="144" t="s">
        <v>1063</v>
      </c>
      <c r="F379" s="144" t="s">
        <v>1064</v>
      </c>
      <c r="I379" s="137"/>
      <c r="J379" s="145">
        <f>BK379</f>
        <v>0</v>
      </c>
      <c r="L379" s="134"/>
      <c r="M379" s="139"/>
      <c r="P379" s="140">
        <f>SUM(P380:P407)</f>
        <v>0</v>
      </c>
      <c r="R379" s="140">
        <f>SUM(R380:R407)</f>
        <v>3.9100000000000003E-2</v>
      </c>
      <c r="T379" s="141">
        <f>SUM(T380:T407)</f>
        <v>5.3999999999999999E-2</v>
      </c>
      <c r="AR379" s="135" t="s">
        <v>82</v>
      </c>
      <c r="AT379" s="142" t="s">
        <v>72</v>
      </c>
      <c r="AU379" s="142" t="s">
        <v>82</v>
      </c>
      <c r="AY379" s="135" t="s">
        <v>271</v>
      </c>
      <c r="BK379" s="143">
        <f>SUM(BK380:BK407)</f>
        <v>0</v>
      </c>
    </row>
    <row r="380" spans="2:65" s="1" customFormat="1" ht="24.15" customHeight="1">
      <c r="B380" s="28"/>
      <c r="C380" s="162" t="s">
        <v>1065</v>
      </c>
      <c r="D380" s="162" t="s">
        <v>335</v>
      </c>
      <c r="E380" s="163" t="s">
        <v>1066</v>
      </c>
      <c r="F380" s="164" t="s">
        <v>1067</v>
      </c>
      <c r="G380" s="165" t="s">
        <v>338</v>
      </c>
      <c r="H380" s="166">
        <v>1</v>
      </c>
      <c r="I380" s="167"/>
      <c r="J380" s="168">
        <f>ROUND(I380*H380,2)</f>
        <v>0</v>
      </c>
      <c r="K380" s="169"/>
      <c r="L380" s="170"/>
      <c r="M380" s="171" t="s">
        <v>1</v>
      </c>
      <c r="N380" s="172" t="s">
        <v>38</v>
      </c>
      <c r="P380" s="155">
        <f>O380*H380</f>
        <v>0</v>
      </c>
      <c r="Q380" s="155">
        <v>0</v>
      </c>
      <c r="R380" s="155">
        <f>Q380*H380</f>
        <v>0</v>
      </c>
      <c r="S380" s="155">
        <v>0</v>
      </c>
      <c r="T380" s="156">
        <f>S380*H380</f>
        <v>0</v>
      </c>
      <c r="AR380" s="157" t="s">
        <v>373</v>
      </c>
      <c r="AT380" s="157" t="s">
        <v>335</v>
      </c>
      <c r="AU380" s="157" t="s">
        <v>272</v>
      </c>
      <c r="AY380" s="13" t="s">
        <v>271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3" t="s">
        <v>80</v>
      </c>
      <c r="BK380" s="158">
        <f>ROUND(I380*H380,2)</f>
        <v>0</v>
      </c>
      <c r="BL380" s="13" t="s">
        <v>348</v>
      </c>
      <c r="BM380" s="157" t="s">
        <v>1068</v>
      </c>
    </row>
    <row r="381" spans="2:65" s="1" customFormat="1" ht="19.2">
      <c r="B381" s="28"/>
      <c r="D381" s="159" t="s">
        <v>280</v>
      </c>
      <c r="F381" s="160" t="s">
        <v>1067</v>
      </c>
      <c r="I381" s="119"/>
      <c r="L381" s="28"/>
      <c r="M381" s="161"/>
      <c r="T381" s="52"/>
      <c r="AT381" s="13" t="s">
        <v>280</v>
      </c>
      <c r="AU381" s="13" t="s">
        <v>272</v>
      </c>
    </row>
    <row r="382" spans="2:65" s="1" customFormat="1" ht="33" customHeight="1">
      <c r="B382" s="28"/>
      <c r="C382" s="146" t="s">
        <v>1069</v>
      </c>
      <c r="D382" s="146" t="s">
        <v>274</v>
      </c>
      <c r="E382" s="147" t="s">
        <v>725</v>
      </c>
      <c r="F382" s="148" t="s">
        <v>726</v>
      </c>
      <c r="G382" s="149" t="s">
        <v>338</v>
      </c>
      <c r="H382" s="150">
        <v>1</v>
      </c>
      <c r="I382" s="151"/>
      <c r="J382" s="152">
        <f>ROUND(I382*H382,2)</f>
        <v>0</v>
      </c>
      <c r="K382" s="153"/>
      <c r="L382" s="28"/>
      <c r="M382" s="154" t="s">
        <v>1</v>
      </c>
      <c r="N382" s="115" t="s">
        <v>38</v>
      </c>
      <c r="P382" s="155">
        <f>O382*H382</f>
        <v>0</v>
      </c>
      <c r="Q382" s="155">
        <v>0</v>
      </c>
      <c r="R382" s="155">
        <f>Q382*H382</f>
        <v>0</v>
      </c>
      <c r="S382" s="155">
        <v>0</v>
      </c>
      <c r="T382" s="156">
        <f>S382*H382</f>
        <v>0</v>
      </c>
      <c r="AR382" s="157" t="s">
        <v>348</v>
      </c>
      <c r="AT382" s="157" t="s">
        <v>274</v>
      </c>
      <c r="AU382" s="157" t="s">
        <v>272</v>
      </c>
      <c r="AY382" s="13" t="s">
        <v>271</v>
      </c>
      <c r="BE382" s="158">
        <f>IF(N382="základní",J382,0)</f>
        <v>0</v>
      </c>
      <c r="BF382" s="158">
        <f>IF(N382="snížená",J382,0)</f>
        <v>0</v>
      </c>
      <c r="BG382" s="158">
        <f>IF(N382="zákl. přenesená",J382,0)</f>
        <v>0</v>
      </c>
      <c r="BH382" s="158">
        <f>IF(N382="sníž. přenesená",J382,0)</f>
        <v>0</v>
      </c>
      <c r="BI382" s="158">
        <f>IF(N382="nulová",J382,0)</f>
        <v>0</v>
      </c>
      <c r="BJ382" s="13" t="s">
        <v>80</v>
      </c>
      <c r="BK382" s="158">
        <f>ROUND(I382*H382,2)</f>
        <v>0</v>
      </c>
      <c r="BL382" s="13" t="s">
        <v>348</v>
      </c>
      <c r="BM382" s="157" t="s">
        <v>1070</v>
      </c>
    </row>
    <row r="383" spans="2:65" s="1" customFormat="1" ht="19.2">
      <c r="B383" s="28"/>
      <c r="D383" s="159" t="s">
        <v>280</v>
      </c>
      <c r="F383" s="160" t="s">
        <v>726</v>
      </c>
      <c r="I383" s="119"/>
      <c r="L383" s="28"/>
      <c r="M383" s="161"/>
      <c r="T383" s="52"/>
      <c r="AT383" s="13" t="s">
        <v>280</v>
      </c>
      <c r="AU383" s="13" t="s">
        <v>272</v>
      </c>
    </row>
    <row r="384" spans="2:65" s="1" customFormat="1" ht="33" customHeight="1">
      <c r="B384" s="28"/>
      <c r="C384" s="146" t="s">
        <v>1071</v>
      </c>
      <c r="D384" s="146" t="s">
        <v>274</v>
      </c>
      <c r="E384" s="147" t="s">
        <v>1072</v>
      </c>
      <c r="F384" s="148" t="s">
        <v>1073</v>
      </c>
      <c r="G384" s="149" t="s">
        <v>338</v>
      </c>
      <c r="H384" s="150">
        <v>9</v>
      </c>
      <c r="I384" s="151"/>
      <c r="J384" s="152">
        <f>ROUND(I384*H384,2)</f>
        <v>0</v>
      </c>
      <c r="K384" s="153"/>
      <c r="L384" s="28"/>
      <c r="M384" s="154" t="s">
        <v>1</v>
      </c>
      <c r="N384" s="115" t="s">
        <v>38</v>
      </c>
      <c r="P384" s="155">
        <f>O384*H384</f>
        <v>0</v>
      </c>
      <c r="Q384" s="155">
        <v>0</v>
      </c>
      <c r="R384" s="155">
        <f>Q384*H384</f>
        <v>0</v>
      </c>
      <c r="S384" s="155">
        <v>0</v>
      </c>
      <c r="T384" s="156">
        <f>S384*H384</f>
        <v>0</v>
      </c>
      <c r="AR384" s="157" t="s">
        <v>348</v>
      </c>
      <c r="AT384" s="157" t="s">
        <v>274</v>
      </c>
      <c r="AU384" s="157" t="s">
        <v>272</v>
      </c>
      <c r="AY384" s="13" t="s">
        <v>271</v>
      </c>
      <c r="BE384" s="158">
        <f>IF(N384="základní",J384,0)</f>
        <v>0</v>
      </c>
      <c r="BF384" s="158">
        <f>IF(N384="snížená",J384,0)</f>
        <v>0</v>
      </c>
      <c r="BG384" s="158">
        <f>IF(N384="zákl. přenesená",J384,0)</f>
        <v>0</v>
      </c>
      <c r="BH384" s="158">
        <f>IF(N384="sníž. přenesená",J384,0)</f>
        <v>0</v>
      </c>
      <c r="BI384" s="158">
        <f>IF(N384="nulová",J384,0)</f>
        <v>0</v>
      </c>
      <c r="BJ384" s="13" t="s">
        <v>80</v>
      </c>
      <c r="BK384" s="158">
        <f>ROUND(I384*H384,2)</f>
        <v>0</v>
      </c>
      <c r="BL384" s="13" t="s">
        <v>348</v>
      </c>
      <c r="BM384" s="157" t="s">
        <v>1074</v>
      </c>
    </row>
    <row r="385" spans="2:65" s="1" customFormat="1" ht="57.6">
      <c r="B385" s="28"/>
      <c r="D385" s="159" t="s">
        <v>280</v>
      </c>
      <c r="F385" s="160" t="s">
        <v>1075</v>
      </c>
      <c r="I385" s="119"/>
      <c r="L385" s="28"/>
      <c r="M385" s="161"/>
      <c r="T385" s="52"/>
      <c r="AT385" s="13" t="s">
        <v>280</v>
      </c>
      <c r="AU385" s="13" t="s">
        <v>272</v>
      </c>
    </row>
    <row r="386" spans="2:65" s="1" customFormat="1" ht="66.75" customHeight="1">
      <c r="B386" s="28"/>
      <c r="C386" s="162" t="s">
        <v>1076</v>
      </c>
      <c r="D386" s="162" t="s">
        <v>335</v>
      </c>
      <c r="E386" s="163" t="s">
        <v>1077</v>
      </c>
      <c r="F386" s="164" t="s">
        <v>1078</v>
      </c>
      <c r="G386" s="165" t="s">
        <v>338</v>
      </c>
      <c r="H386" s="166">
        <v>9</v>
      </c>
      <c r="I386" s="167"/>
      <c r="J386" s="168">
        <f>ROUND(I386*H386,2)</f>
        <v>0</v>
      </c>
      <c r="K386" s="169"/>
      <c r="L386" s="170"/>
      <c r="M386" s="171" t="s">
        <v>1</v>
      </c>
      <c r="N386" s="172" t="s">
        <v>38</v>
      </c>
      <c r="P386" s="155">
        <f>O386*H386</f>
        <v>0</v>
      </c>
      <c r="Q386" s="155">
        <v>2.5500000000000002E-3</v>
      </c>
      <c r="R386" s="155">
        <f>Q386*H386</f>
        <v>2.2950000000000002E-2</v>
      </c>
      <c r="S386" s="155">
        <v>0</v>
      </c>
      <c r="T386" s="156">
        <f>S386*H386</f>
        <v>0</v>
      </c>
      <c r="AR386" s="157" t="s">
        <v>373</v>
      </c>
      <c r="AT386" s="157" t="s">
        <v>335</v>
      </c>
      <c r="AU386" s="157" t="s">
        <v>272</v>
      </c>
      <c r="AY386" s="13" t="s">
        <v>271</v>
      </c>
      <c r="BE386" s="158">
        <f>IF(N386="základní",J386,0)</f>
        <v>0</v>
      </c>
      <c r="BF386" s="158">
        <f>IF(N386="snížená",J386,0)</f>
        <v>0</v>
      </c>
      <c r="BG386" s="158">
        <f>IF(N386="zákl. přenesená",J386,0)</f>
        <v>0</v>
      </c>
      <c r="BH386" s="158">
        <f>IF(N386="sníž. přenesená",J386,0)</f>
        <v>0</v>
      </c>
      <c r="BI386" s="158">
        <f>IF(N386="nulová",J386,0)</f>
        <v>0</v>
      </c>
      <c r="BJ386" s="13" t="s">
        <v>80</v>
      </c>
      <c r="BK386" s="158">
        <f>ROUND(I386*H386,2)</f>
        <v>0</v>
      </c>
      <c r="BL386" s="13" t="s">
        <v>348</v>
      </c>
      <c r="BM386" s="157" t="s">
        <v>1079</v>
      </c>
    </row>
    <row r="387" spans="2:65" s="1" customFormat="1" ht="115.2">
      <c r="B387" s="28"/>
      <c r="D387" s="159" t="s">
        <v>280</v>
      </c>
      <c r="F387" s="160" t="s">
        <v>1080</v>
      </c>
      <c r="I387" s="119"/>
      <c r="L387" s="28"/>
      <c r="M387" s="161"/>
      <c r="T387" s="52"/>
      <c r="AT387" s="13" t="s">
        <v>280</v>
      </c>
      <c r="AU387" s="13" t="s">
        <v>272</v>
      </c>
    </row>
    <row r="388" spans="2:65" s="1" customFormat="1" ht="24.15" customHeight="1">
      <c r="B388" s="28"/>
      <c r="C388" s="146" t="s">
        <v>1081</v>
      </c>
      <c r="D388" s="146" t="s">
        <v>274</v>
      </c>
      <c r="E388" s="147" t="s">
        <v>1082</v>
      </c>
      <c r="F388" s="148" t="s">
        <v>1083</v>
      </c>
      <c r="G388" s="149" t="s">
        <v>338</v>
      </c>
      <c r="H388" s="150">
        <v>9</v>
      </c>
      <c r="I388" s="151"/>
      <c r="J388" s="152">
        <f>ROUND(I388*H388,2)</f>
        <v>0</v>
      </c>
      <c r="K388" s="153"/>
      <c r="L388" s="28"/>
      <c r="M388" s="154" t="s">
        <v>1</v>
      </c>
      <c r="N388" s="115" t="s">
        <v>38</v>
      </c>
      <c r="P388" s="155">
        <f>O388*H388</f>
        <v>0</v>
      </c>
      <c r="Q388" s="155">
        <v>0</v>
      </c>
      <c r="R388" s="155">
        <f>Q388*H388</f>
        <v>0</v>
      </c>
      <c r="S388" s="155">
        <v>0</v>
      </c>
      <c r="T388" s="156">
        <f>S388*H388</f>
        <v>0</v>
      </c>
      <c r="AR388" s="157" t="s">
        <v>348</v>
      </c>
      <c r="AT388" s="157" t="s">
        <v>274</v>
      </c>
      <c r="AU388" s="157" t="s">
        <v>272</v>
      </c>
      <c r="AY388" s="13" t="s">
        <v>271</v>
      </c>
      <c r="BE388" s="158">
        <f>IF(N388="základní",J388,0)</f>
        <v>0</v>
      </c>
      <c r="BF388" s="158">
        <f>IF(N388="snížená",J388,0)</f>
        <v>0</v>
      </c>
      <c r="BG388" s="158">
        <f>IF(N388="zákl. přenesená",J388,0)</f>
        <v>0</v>
      </c>
      <c r="BH388" s="158">
        <f>IF(N388="sníž. přenesená",J388,0)</f>
        <v>0</v>
      </c>
      <c r="BI388" s="158">
        <f>IF(N388="nulová",J388,0)</f>
        <v>0</v>
      </c>
      <c r="BJ388" s="13" t="s">
        <v>80</v>
      </c>
      <c r="BK388" s="158">
        <f>ROUND(I388*H388,2)</f>
        <v>0</v>
      </c>
      <c r="BL388" s="13" t="s">
        <v>348</v>
      </c>
      <c r="BM388" s="157" t="s">
        <v>1084</v>
      </c>
    </row>
    <row r="389" spans="2:65" s="1" customFormat="1" ht="38.4">
      <c r="B389" s="28"/>
      <c r="D389" s="159" t="s">
        <v>280</v>
      </c>
      <c r="F389" s="160" t="s">
        <v>1085</v>
      </c>
      <c r="I389" s="119"/>
      <c r="L389" s="28"/>
      <c r="M389" s="161"/>
      <c r="T389" s="52"/>
      <c r="AT389" s="13" t="s">
        <v>280</v>
      </c>
      <c r="AU389" s="13" t="s">
        <v>272</v>
      </c>
    </row>
    <row r="390" spans="2:65" s="1" customFormat="1" ht="24.15" customHeight="1">
      <c r="B390" s="28"/>
      <c r="C390" s="162" t="s">
        <v>1086</v>
      </c>
      <c r="D390" s="162" t="s">
        <v>335</v>
      </c>
      <c r="E390" s="163" t="s">
        <v>1087</v>
      </c>
      <c r="F390" s="164" t="s">
        <v>1088</v>
      </c>
      <c r="G390" s="165" t="s">
        <v>338</v>
      </c>
      <c r="H390" s="166">
        <v>9</v>
      </c>
      <c r="I390" s="167"/>
      <c r="J390" s="168">
        <f>ROUND(I390*H390,2)</f>
        <v>0</v>
      </c>
      <c r="K390" s="169"/>
      <c r="L390" s="170"/>
      <c r="M390" s="171" t="s">
        <v>1</v>
      </c>
      <c r="N390" s="172" t="s">
        <v>38</v>
      </c>
      <c r="P390" s="155">
        <f>O390*H390</f>
        <v>0</v>
      </c>
      <c r="Q390" s="155">
        <v>1.4999999999999999E-4</v>
      </c>
      <c r="R390" s="155">
        <f>Q390*H390</f>
        <v>1.3499999999999999E-3</v>
      </c>
      <c r="S390" s="155">
        <v>0</v>
      </c>
      <c r="T390" s="156">
        <f>S390*H390</f>
        <v>0</v>
      </c>
      <c r="AR390" s="157" t="s">
        <v>373</v>
      </c>
      <c r="AT390" s="157" t="s">
        <v>335</v>
      </c>
      <c r="AU390" s="157" t="s">
        <v>272</v>
      </c>
      <c r="AY390" s="13" t="s">
        <v>271</v>
      </c>
      <c r="BE390" s="158">
        <f>IF(N390="základní",J390,0)</f>
        <v>0</v>
      </c>
      <c r="BF390" s="158">
        <f>IF(N390="snížená",J390,0)</f>
        <v>0</v>
      </c>
      <c r="BG390" s="158">
        <f>IF(N390="zákl. přenesená",J390,0)</f>
        <v>0</v>
      </c>
      <c r="BH390" s="158">
        <f>IF(N390="sníž. přenesená",J390,0)</f>
        <v>0</v>
      </c>
      <c r="BI390" s="158">
        <f>IF(N390="nulová",J390,0)</f>
        <v>0</v>
      </c>
      <c r="BJ390" s="13" t="s">
        <v>80</v>
      </c>
      <c r="BK390" s="158">
        <f>ROUND(I390*H390,2)</f>
        <v>0</v>
      </c>
      <c r="BL390" s="13" t="s">
        <v>348</v>
      </c>
      <c r="BM390" s="157" t="s">
        <v>1089</v>
      </c>
    </row>
    <row r="391" spans="2:65" s="1" customFormat="1" ht="19.2">
      <c r="B391" s="28"/>
      <c r="D391" s="159" t="s">
        <v>280</v>
      </c>
      <c r="F391" s="160" t="s">
        <v>1088</v>
      </c>
      <c r="I391" s="119"/>
      <c r="L391" s="28"/>
      <c r="M391" s="161"/>
      <c r="T391" s="52"/>
      <c r="AT391" s="13" t="s">
        <v>280</v>
      </c>
      <c r="AU391" s="13" t="s">
        <v>272</v>
      </c>
    </row>
    <row r="392" spans="2:65" s="1" customFormat="1" ht="24.15" customHeight="1">
      <c r="B392" s="28"/>
      <c r="C392" s="146" t="s">
        <v>1090</v>
      </c>
      <c r="D392" s="146" t="s">
        <v>274</v>
      </c>
      <c r="E392" s="147" t="s">
        <v>1091</v>
      </c>
      <c r="F392" s="148" t="s">
        <v>1092</v>
      </c>
      <c r="G392" s="149" t="s">
        <v>338</v>
      </c>
      <c r="H392" s="150">
        <v>2</v>
      </c>
      <c r="I392" s="151"/>
      <c r="J392" s="152">
        <f>ROUND(I392*H392,2)</f>
        <v>0</v>
      </c>
      <c r="K392" s="153"/>
      <c r="L392" s="28"/>
      <c r="M392" s="154" t="s">
        <v>1</v>
      </c>
      <c r="N392" s="115" t="s">
        <v>38</v>
      </c>
      <c r="P392" s="155">
        <f>O392*H392</f>
        <v>0</v>
      </c>
      <c r="Q392" s="155">
        <v>0</v>
      </c>
      <c r="R392" s="155">
        <f>Q392*H392</f>
        <v>0</v>
      </c>
      <c r="S392" s="155">
        <v>0</v>
      </c>
      <c r="T392" s="156">
        <f>S392*H392</f>
        <v>0</v>
      </c>
      <c r="AR392" s="157" t="s">
        <v>348</v>
      </c>
      <c r="AT392" s="157" t="s">
        <v>274</v>
      </c>
      <c r="AU392" s="157" t="s">
        <v>272</v>
      </c>
      <c r="AY392" s="13" t="s">
        <v>271</v>
      </c>
      <c r="BE392" s="158">
        <f>IF(N392="základní",J392,0)</f>
        <v>0</v>
      </c>
      <c r="BF392" s="158">
        <f>IF(N392="snížená",J392,0)</f>
        <v>0</v>
      </c>
      <c r="BG392" s="158">
        <f>IF(N392="zákl. přenesená",J392,0)</f>
        <v>0</v>
      </c>
      <c r="BH392" s="158">
        <f>IF(N392="sníž. přenesená",J392,0)</f>
        <v>0</v>
      </c>
      <c r="BI392" s="158">
        <f>IF(N392="nulová",J392,0)</f>
        <v>0</v>
      </c>
      <c r="BJ392" s="13" t="s">
        <v>80</v>
      </c>
      <c r="BK392" s="158">
        <f>ROUND(I392*H392,2)</f>
        <v>0</v>
      </c>
      <c r="BL392" s="13" t="s">
        <v>348</v>
      </c>
      <c r="BM392" s="157" t="s">
        <v>1093</v>
      </c>
    </row>
    <row r="393" spans="2:65" s="1" customFormat="1" ht="28.8">
      <c r="B393" s="28"/>
      <c r="D393" s="159" t="s">
        <v>280</v>
      </c>
      <c r="F393" s="160" t="s">
        <v>1094</v>
      </c>
      <c r="I393" s="119"/>
      <c r="L393" s="28"/>
      <c r="M393" s="161"/>
      <c r="T393" s="52"/>
      <c r="AT393" s="13" t="s">
        <v>280</v>
      </c>
      <c r="AU393" s="13" t="s">
        <v>272</v>
      </c>
    </row>
    <row r="394" spans="2:65" s="1" customFormat="1" ht="21.75" customHeight="1">
      <c r="B394" s="28"/>
      <c r="C394" s="162" t="s">
        <v>1095</v>
      </c>
      <c r="D394" s="162" t="s">
        <v>335</v>
      </c>
      <c r="E394" s="163" t="s">
        <v>1096</v>
      </c>
      <c r="F394" s="164" t="s">
        <v>1097</v>
      </c>
      <c r="G394" s="165" t="s">
        <v>338</v>
      </c>
      <c r="H394" s="166">
        <v>2</v>
      </c>
      <c r="I394" s="167"/>
      <c r="J394" s="168">
        <f>ROUND(I394*H394,2)</f>
        <v>0</v>
      </c>
      <c r="K394" s="169"/>
      <c r="L394" s="170"/>
      <c r="M394" s="171" t="s">
        <v>1</v>
      </c>
      <c r="N394" s="172" t="s">
        <v>38</v>
      </c>
      <c r="P394" s="155">
        <f>O394*H394</f>
        <v>0</v>
      </c>
      <c r="Q394" s="155">
        <v>4.0000000000000003E-5</v>
      </c>
      <c r="R394" s="155">
        <f>Q394*H394</f>
        <v>8.0000000000000007E-5</v>
      </c>
      <c r="S394" s="155">
        <v>0</v>
      </c>
      <c r="T394" s="156">
        <f>S394*H394</f>
        <v>0</v>
      </c>
      <c r="AR394" s="157" t="s">
        <v>373</v>
      </c>
      <c r="AT394" s="157" t="s">
        <v>335</v>
      </c>
      <c r="AU394" s="157" t="s">
        <v>272</v>
      </c>
      <c r="AY394" s="13" t="s">
        <v>271</v>
      </c>
      <c r="BE394" s="158">
        <f>IF(N394="základní",J394,0)</f>
        <v>0</v>
      </c>
      <c r="BF394" s="158">
        <f>IF(N394="snížená",J394,0)</f>
        <v>0</v>
      </c>
      <c r="BG394" s="158">
        <f>IF(N394="zákl. přenesená",J394,0)</f>
        <v>0</v>
      </c>
      <c r="BH394" s="158">
        <f>IF(N394="sníž. přenesená",J394,0)</f>
        <v>0</v>
      </c>
      <c r="BI394" s="158">
        <f>IF(N394="nulová",J394,0)</f>
        <v>0</v>
      </c>
      <c r="BJ394" s="13" t="s">
        <v>80</v>
      </c>
      <c r="BK394" s="158">
        <f>ROUND(I394*H394,2)</f>
        <v>0</v>
      </c>
      <c r="BL394" s="13" t="s">
        <v>348</v>
      </c>
      <c r="BM394" s="157" t="s">
        <v>1098</v>
      </c>
    </row>
    <row r="395" spans="2:65" s="1" customFormat="1" ht="10.199999999999999">
      <c r="B395" s="28"/>
      <c r="D395" s="159" t="s">
        <v>280</v>
      </c>
      <c r="F395" s="160" t="s">
        <v>1097</v>
      </c>
      <c r="I395" s="119"/>
      <c r="L395" s="28"/>
      <c r="M395" s="161"/>
      <c r="T395" s="52"/>
      <c r="AT395" s="13" t="s">
        <v>280</v>
      </c>
      <c r="AU395" s="13" t="s">
        <v>272</v>
      </c>
    </row>
    <row r="396" spans="2:65" s="1" customFormat="1" ht="24.15" customHeight="1">
      <c r="B396" s="28"/>
      <c r="C396" s="162" t="s">
        <v>1099</v>
      </c>
      <c r="D396" s="162" t="s">
        <v>335</v>
      </c>
      <c r="E396" s="163" t="s">
        <v>1100</v>
      </c>
      <c r="F396" s="164" t="s">
        <v>1101</v>
      </c>
      <c r="G396" s="165" t="s">
        <v>338</v>
      </c>
      <c r="H396" s="166">
        <v>1</v>
      </c>
      <c r="I396" s="167"/>
      <c r="J396" s="168">
        <f>ROUND(I396*H396,2)</f>
        <v>0</v>
      </c>
      <c r="K396" s="169"/>
      <c r="L396" s="170"/>
      <c r="M396" s="171" t="s">
        <v>1</v>
      </c>
      <c r="N396" s="172" t="s">
        <v>38</v>
      </c>
      <c r="P396" s="155">
        <f>O396*H396</f>
        <v>0</v>
      </c>
      <c r="Q396" s="155">
        <v>2.0000000000000002E-5</v>
      </c>
      <c r="R396" s="155">
        <f>Q396*H396</f>
        <v>2.0000000000000002E-5</v>
      </c>
      <c r="S396" s="155">
        <v>0</v>
      </c>
      <c r="T396" s="156">
        <f>S396*H396</f>
        <v>0</v>
      </c>
      <c r="AR396" s="157" t="s">
        <v>373</v>
      </c>
      <c r="AT396" s="157" t="s">
        <v>335</v>
      </c>
      <c r="AU396" s="157" t="s">
        <v>272</v>
      </c>
      <c r="AY396" s="13" t="s">
        <v>271</v>
      </c>
      <c r="BE396" s="158">
        <f>IF(N396="základní",J396,0)</f>
        <v>0</v>
      </c>
      <c r="BF396" s="158">
        <f>IF(N396="snížená",J396,0)</f>
        <v>0</v>
      </c>
      <c r="BG396" s="158">
        <f>IF(N396="zákl. přenesená",J396,0)</f>
        <v>0</v>
      </c>
      <c r="BH396" s="158">
        <f>IF(N396="sníž. přenesená",J396,0)</f>
        <v>0</v>
      </c>
      <c r="BI396" s="158">
        <f>IF(N396="nulová",J396,0)</f>
        <v>0</v>
      </c>
      <c r="BJ396" s="13" t="s">
        <v>80</v>
      </c>
      <c r="BK396" s="158">
        <f>ROUND(I396*H396,2)</f>
        <v>0</v>
      </c>
      <c r="BL396" s="13" t="s">
        <v>348</v>
      </c>
      <c r="BM396" s="157" t="s">
        <v>1102</v>
      </c>
    </row>
    <row r="397" spans="2:65" s="1" customFormat="1" ht="10.199999999999999">
      <c r="B397" s="28"/>
      <c r="D397" s="159" t="s">
        <v>280</v>
      </c>
      <c r="F397" s="160" t="s">
        <v>1101</v>
      </c>
      <c r="I397" s="119"/>
      <c r="L397" s="28"/>
      <c r="M397" s="161"/>
      <c r="T397" s="52"/>
      <c r="AT397" s="13" t="s">
        <v>280</v>
      </c>
      <c r="AU397" s="13" t="s">
        <v>272</v>
      </c>
    </row>
    <row r="398" spans="2:65" s="1" customFormat="1" ht="24.15" customHeight="1">
      <c r="B398" s="28"/>
      <c r="C398" s="146" t="s">
        <v>1103</v>
      </c>
      <c r="D398" s="146" t="s">
        <v>274</v>
      </c>
      <c r="E398" s="147" t="s">
        <v>1104</v>
      </c>
      <c r="F398" s="148" t="s">
        <v>1105</v>
      </c>
      <c r="G398" s="149" t="s">
        <v>412</v>
      </c>
      <c r="H398" s="150">
        <v>100</v>
      </c>
      <c r="I398" s="151"/>
      <c r="J398" s="152">
        <f>ROUND(I398*H398,2)</f>
        <v>0</v>
      </c>
      <c r="K398" s="153"/>
      <c r="L398" s="28"/>
      <c r="M398" s="154" t="s">
        <v>1</v>
      </c>
      <c r="N398" s="115" t="s">
        <v>38</v>
      </c>
      <c r="P398" s="155">
        <f>O398*H398</f>
        <v>0</v>
      </c>
      <c r="Q398" s="155">
        <v>0</v>
      </c>
      <c r="R398" s="155">
        <f>Q398*H398</f>
        <v>0</v>
      </c>
      <c r="S398" s="155">
        <v>0</v>
      </c>
      <c r="T398" s="156">
        <f>S398*H398</f>
        <v>0</v>
      </c>
      <c r="AR398" s="157" t="s">
        <v>348</v>
      </c>
      <c r="AT398" s="157" t="s">
        <v>274</v>
      </c>
      <c r="AU398" s="157" t="s">
        <v>272</v>
      </c>
      <c r="AY398" s="13" t="s">
        <v>271</v>
      </c>
      <c r="BE398" s="158">
        <f>IF(N398="základní",J398,0)</f>
        <v>0</v>
      </c>
      <c r="BF398" s="158">
        <f>IF(N398="snížená",J398,0)</f>
        <v>0</v>
      </c>
      <c r="BG398" s="158">
        <f>IF(N398="zákl. přenesená",J398,0)</f>
        <v>0</v>
      </c>
      <c r="BH398" s="158">
        <f>IF(N398="sníž. přenesená",J398,0)</f>
        <v>0</v>
      </c>
      <c r="BI398" s="158">
        <f>IF(N398="nulová",J398,0)</f>
        <v>0</v>
      </c>
      <c r="BJ398" s="13" t="s">
        <v>80</v>
      </c>
      <c r="BK398" s="158">
        <f>ROUND(I398*H398,2)</f>
        <v>0</v>
      </c>
      <c r="BL398" s="13" t="s">
        <v>348</v>
      </c>
      <c r="BM398" s="157" t="s">
        <v>1106</v>
      </c>
    </row>
    <row r="399" spans="2:65" s="1" customFormat="1" ht="28.8">
      <c r="B399" s="28"/>
      <c r="D399" s="159" t="s">
        <v>280</v>
      </c>
      <c r="F399" s="160" t="s">
        <v>1107</v>
      </c>
      <c r="I399" s="119"/>
      <c r="L399" s="28"/>
      <c r="M399" s="161"/>
      <c r="T399" s="52"/>
      <c r="AT399" s="13" t="s">
        <v>280</v>
      </c>
      <c r="AU399" s="13" t="s">
        <v>272</v>
      </c>
    </row>
    <row r="400" spans="2:65" s="1" customFormat="1" ht="24.15" customHeight="1">
      <c r="B400" s="28"/>
      <c r="C400" s="162" t="s">
        <v>1108</v>
      </c>
      <c r="D400" s="162" t="s">
        <v>335</v>
      </c>
      <c r="E400" s="163" t="s">
        <v>1109</v>
      </c>
      <c r="F400" s="164" t="s">
        <v>1110</v>
      </c>
      <c r="G400" s="165" t="s">
        <v>412</v>
      </c>
      <c r="H400" s="166">
        <v>100</v>
      </c>
      <c r="I400" s="167"/>
      <c r="J400" s="168">
        <f>ROUND(I400*H400,2)</f>
        <v>0</v>
      </c>
      <c r="K400" s="169"/>
      <c r="L400" s="170"/>
      <c r="M400" s="171" t="s">
        <v>1</v>
      </c>
      <c r="N400" s="172" t="s">
        <v>38</v>
      </c>
      <c r="P400" s="155">
        <f>O400*H400</f>
        <v>0</v>
      </c>
      <c r="Q400" s="155">
        <v>1.2E-4</v>
      </c>
      <c r="R400" s="155">
        <f>Q400*H400</f>
        <v>1.2E-2</v>
      </c>
      <c r="S400" s="155">
        <v>0</v>
      </c>
      <c r="T400" s="156">
        <f>S400*H400</f>
        <v>0</v>
      </c>
      <c r="AR400" s="157" t="s">
        <v>373</v>
      </c>
      <c r="AT400" s="157" t="s">
        <v>335</v>
      </c>
      <c r="AU400" s="157" t="s">
        <v>272</v>
      </c>
      <c r="AY400" s="13" t="s">
        <v>271</v>
      </c>
      <c r="BE400" s="158">
        <f>IF(N400="základní",J400,0)</f>
        <v>0</v>
      </c>
      <c r="BF400" s="158">
        <f>IF(N400="snížená",J400,0)</f>
        <v>0</v>
      </c>
      <c r="BG400" s="158">
        <f>IF(N400="zákl. přenesená",J400,0)</f>
        <v>0</v>
      </c>
      <c r="BH400" s="158">
        <f>IF(N400="sníž. přenesená",J400,0)</f>
        <v>0</v>
      </c>
      <c r="BI400" s="158">
        <f>IF(N400="nulová",J400,0)</f>
        <v>0</v>
      </c>
      <c r="BJ400" s="13" t="s">
        <v>80</v>
      </c>
      <c r="BK400" s="158">
        <f>ROUND(I400*H400,2)</f>
        <v>0</v>
      </c>
      <c r="BL400" s="13" t="s">
        <v>348</v>
      </c>
      <c r="BM400" s="157" t="s">
        <v>1111</v>
      </c>
    </row>
    <row r="401" spans="2:65" s="1" customFormat="1" ht="19.2">
      <c r="B401" s="28"/>
      <c r="D401" s="159" t="s">
        <v>280</v>
      </c>
      <c r="F401" s="160" t="s">
        <v>1110</v>
      </c>
      <c r="I401" s="119"/>
      <c r="L401" s="28"/>
      <c r="M401" s="161"/>
      <c r="T401" s="52"/>
      <c r="AT401" s="13" t="s">
        <v>280</v>
      </c>
      <c r="AU401" s="13" t="s">
        <v>272</v>
      </c>
    </row>
    <row r="402" spans="2:65" s="1" customFormat="1" ht="24.15" customHeight="1">
      <c r="B402" s="28"/>
      <c r="C402" s="146" t="s">
        <v>1112</v>
      </c>
      <c r="D402" s="146" t="s">
        <v>274</v>
      </c>
      <c r="E402" s="147" t="s">
        <v>953</v>
      </c>
      <c r="F402" s="148" t="s">
        <v>954</v>
      </c>
      <c r="G402" s="149" t="s">
        <v>338</v>
      </c>
      <c r="H402" s="150">
        <v>30</v>
      </c>
      <c r="I402" s="151"/>
      <c r="J402" s="152">
        <f>ROUND(I402*H402,2)</f>
        <v>0</v>
      </c>
      <c r="K402" s="153"/>
      <c r="L402" s="28"/>
      <c r="M402" s="154" t="s">
        <v>1</v>
      </c>
      <c r="N402" s="115" t="s">
        <v>38</v>
      </c>
      <c r="P402" s="155">
        <f>O402*H402</f>
        <v>0</v>
      </c>
      <c r="Q402" s="155">
        <v>0</v>
      </c>
      <c r="R402" s="155">
        <f>Q402*H402</f>
        <v>0</v>
      </c>
      <c r="S402" s="155">
        <v>0</v>
      </c>
      <c r="T402" s="156">
        <f>S402*H402</f>
        <v>0</v>
      </c>
      <c r="AR402" s="157" t="s">
        <v>348</v>
      </c>
      <c r="AT402" s="157" t="s">
        <v>274</v>
      </c>
      <c r="AU402" s="157" t="s">
        <v>272</v>
      </c>
      <c r="AY402" s="13" t="s">
        <v>271</v>
      </c>
      <c r="BE402" s="158">
        <f>IF(N402="základní",J402,0)</f>
        <v>0</v>
      </c>
      <c r="BF402" s="158">
        <f>IF(N402="snížená",J402,0)</f>
        <v>0</v>
      </c>
      <c r="BG402" s="158">
        <f>IF(N402="zákl. přenesená",J402,0)</f>
        <v>0</v>
      </c>
      <c r="BH402" s="158">
        <f>IF(N402="sníž. přenesená",J402,0)</f>
        <v>0</v>
      </c>
      <c r="BI402" s="158">
        <f>IF(N402="nulová",J402,0)</f>
        <v>0</v>
      </c>
      <c r="BJ402" s="13" t="s">
        <v>80</v>
      </c>
      <c r="BK402" s="158">
        <f>ROUND(I402*H402,2)</f>
        <v>0</v>
      </c>
      <c r="BL402" s="13" t="s">
        <v>348</v>
      </c>
      <c r="BM402" s="157" t="s">
        <v>1113</v>
      </c>
    </row>
    <row r="403" spans="2:65" s="1" customFormat="1" ht="19.2">
      <c r="B403" s="28"/>
      <c r="D403" s="159" t="s">
        <v>280</v>
      </c>
      <c r="F403" s="160" t="s">
        <v>956</v>
      </c>
      <c r="I403" s="119"/>
      <c r="L403" s="28"/>
      <c r="M403" s="161"/>
      <c r="T403" s="52"/>
      <c r="AT403" s="13" t="s">
        <v>280</v>
      </c>
      <c r="AU403" s="13" t="s">
        <v>272</v>
      </c>
    </row>
    <row r="404" spans="2:65" s="1" customFormat="1" ht="16.5" customHeight="1">
      <c r="B404" s="28"/>
      <c r="C404" s="162" t="s">
        <v>1114</v>
      </c>
      <c r="D404" s="162" t="s">
        <v>335</v>
      </c>
      <c r="E404" s="163" t="s">
        <v>958</v>
      </c>
      <c r="F404" s="164" t="s">
        <v>959</v>
      </c>
      <c r="G404" s="165" t="s">
        <v>338</v>
      </c>
      <c r="H404" s="166">
        <v>30</v>
      </c>
      <c r="I404" s="167"/>
      <c r="J404" s="168">
        <f>ROUND(I404*H404,2)</f>
        <v>0</v>
      </c>
      <c r="K404" s="169"/>
      <c r="L404" s="170"/>
      <c r="M404" s="171" t="s">
        <v>1</v>
      </c>
      <c r="N404" s="172" t="s">
        <v>38</v>
      </c>
      <c r="P404" s="155">
        <f>O404*H404</f>
        <v>0</v>
      </c>
      <c r="Q404" s="155">
        <v>9.0000000000000006E-5</v>
      </c>
      <c r="R404" s="155">
        <f>Q404*H404</f>
        <v>2.7000000000000001E-3</v>
      </c>
      <c r="S404" s="155">
        <v>0</v>
      </c>
      <c r="T404" s="156">
        <f>S404*H404</f>
        <v>0</v>
      </c>
      <c r="AR404" s="157" t="s">
        <v>373</v>
      </c>
      <c r="AT404" s="157" t="s">
        <v>335</v>
      </c>
      <c r="AU404" s="157" t="s">
        <v>272</v>
      </c>
      <c r="AY404" s="13" t="s">
        <v>271</v>
      </c>
      <c r="BE404" s="158">
        <f>IF(N404="základní",J404,0)</f>
        <v>0</v>
      </c>
      <c r="BF404" s="158">
        <f>IF(N404="snížená",J404,0)</f>
        <v>0</v>
      </c>
      <c r="BG404" s="158">
        <f>IF(N404="zákl. přenesená",J404,0)</f>
        <v>0</v>
      </c>
      <c r="BH404" s="158">
        <f>IF(N404="sníž. přenesená",J404,0)</f>
        <v>0</v>
      </c>
      <c r="BI404" s="158">
        <f>IF(N404="nulová",J404,0)</f>
        <v>0</v>
      </c>
      <c r="BJ404" s="13" t="s">
        <v>80</v>
      </c>
      <c r="BK404" s="158">
        <f>ROUND(I404*H404,2)</f>
        <v>0</v>
      </c>
      <c r="BL404" s="13" t="s">
        <v>348</v>
      </c>
      <c r="BM404" s="157" t="s">
        <v>1115</v>
      </c>
    </row>
    <row r="405" spans="2:65" s="1" customFormat="1" ht="10.199999999999999">
      <c r="B405" s="28"/>
      <c r="D405" s="159" t="s">
        <v>280</v>
      </c>
      <c r="F405" s="160" t="s">
        <v>959</v>
      </c>
      <c r="I405" s="119"/>
      <c r="L405" s="28"/>
      <c r="M405" s="161"/>
      <c r="T405" s="52"/>
      <c r="AT405" s="13" t="s">
        <v>280</v>
      </c>
      <c r="AU405" s="13" t="s">
        <v>272</v>
      </c>
    </row>
    <row r="406" spans="2:65" s="1" customFormat="1" ht="24.15" customHeight="1">
      <c r="B406" s="28"/>
      <c r="C406" s="146" t="s">
        <v>1116</v>
      </c>
      <c r="D406" s="146" t="s">
        <v>274</v>
      </c>
      <c r="E406" s="147" t="s">
        <v>1117</v>
      </c>
      <c r="F406" s="148" t="s">
        <v>1118</v>
      </c>
      <c r="G406" s="149" t="s">
        <v>338</v>
      </c>
      <c r="H406" s="150">
        <v>18</v>
      </c>
      <c r="I406" s="151"/>
      <c r="J406" s="152">
        <f>ROUND(I406*H406,2)</f>
        <v>0</v>
      </c>
      <c r="K406" s="153"/>
      <c r="L406" s="28"/>
      <c r="M406" s="154" t="s">
        <v>1</v>
      </c>
      <c r="N406" s="115" t="s">
        <v>38</v>
      </c>
      <c r="P406" s="155">
        <f>O406*H406</f>
        <v>0</v>
      </c>
      <c r="Q406" s="155">
        <v>0</v>
      </c>
      <c r="R406" s="155">
        <f>Q406*H406</f>
        <v>0</v>
      </c>
      <c r="S406" s="155">
        <v>3.0000000000000001E-3</v>
      </c>
      <c r="T406" s="156">
        <f>S406*H406</f>
        <v>5.3999999999999999E-2</v>
      </c>
      <c r="AR406" s="157" t="s">
        <v>348</v>
      </c>
      <c r="AT406" s="157" t="s">
        <v>274</v>
      </c>
      <c r="AU406" s="157" t="s">
        <v>272</v>
      </c>
      <c r="AY406" s="13" t="s">
        <v>271</v>
      </c>
      <c r="BE406" s="158">
        <f>IF(N406="základní",J406,0)</f>
        <v>0</v>
      </c>
      <c r="BF406" s="158">
        <f>IF(N406="snížená",J406,0)</f>
        <v>0</v>
      </c>
      <c r="BG406" s="158">
        <f>IF(N406="zákl. přenesená",J406,0)</f>
        <v>0</v>
      </c>
      <c r="BH406" s="158">
        <f>IF(N406="sníž. přenesená",J406,0)</f>
        <v>0</v>
      </c>
      <c r="BI406" s="158">
        <f>IF(N406="nulová",J406,0)</f>
        <v>0</v>
      </c>
      <c r="BJ406" s="13" t="s">
        <v>80</v>
      </c>
      <c r="BK406" s="158">
        <f>ROUND(I406*H406,2)</f>
        <v>0</v>
      </c>
      <c r="BL406" s="13" t="s">
        <v>348</v>
      </c>
      <c r="BM406" s="157" t="s">
        <v>1119</v>
      </c>
    </row>
    <row r="407" spans="2:65" s="1" customFormat="1" ht="48">
      <c r="B407" s="28"/>
      <c r="D407" s="159" t="s">
        <v>280</v>
      </c>
      <c r="F407" s="160" t="s">
        <v>1120</v>
      </c>
      <c r="I407" s="119"/>
      <c r="L407" s="28"/>
      <c r="M407" s="161"/>
      <c r="T407" s="52"/>
      <c r="AT407" s="13" t="s">
        <v>280</v>
      </c>
      <c r="AU407" s="13" t="s">
        <v>272</v>
      </c>
    </row>
    <row r="408" spans="2:65" s="11" customFormat="1" ht="20.85" customHeight="1">
      <c r="B408" s="134"/>
      <c r="D408" s="135" t="s">
        <v>72</v>
      </c>
      <c r="E408" s="144" t="s">
        <v>1121</v>
      </c>
      <c r="F408" s="144" t="s">
        <v>1122</v>
      </c>
      <c r="I408" s="137"/>
      <c r="J408" s="145">
        <f>BK408</f>
        <v>0</v>
      </c>
      <c r="L408" s="134"/>
      <c r="M408" s="139"/>
      <c r="P408" s="140">
        <f>SUM(P409:P432)</f>
        <v>0</v>
      </c>
      <c r="R408" s="140">
        <f>SUM(R409:R432)</f>
        <v>1.38E-2</v>
      </c>
      <c r="T408" s="141">
        <f>SUM(T409:T432)</f>
        <v>0</v>
      </c>
      <c r="AR408" s="135" t="s">
        <v>82</v>
      </c>
      <c r="AT408" s="142" t="s">
        <v>72</v>
      </c>
      <c r="AU408" s="142" t="s">
        <v>82</v>
      </c>
      <c r="AY408" s="135" t="s">
        <v>271</v>
      </c>
      <c r="BK408" s="143">
        <f>SUM(BK409:BK432)</f>
        <v>0</v>
      </c>
    </row>
    <row r="409" spans="2:65" s="1" customFormat="1" ht="33" customHeight="1">
      <c r="B409" s="28"/>
      <c r="C409" s="146" t="s">
        <v>1123</v>
      </c>
      <c r="D409" s="146" t="s">
        <v>274</v>
      </c>
      <c r="E409" s="147" t="s">
        <v>725</v>
      </c>
      <c r="F409" s="148" t="s">
        <v>726</v>
      </c>
      <c r="G409" s="149" t="s">
        <v>338</v>
      </c>
      <c r="H409" s="150">
        <v>1</v>
      </c>
      <c r="I409" s="151"/>
      <c r="J409" s="152">
        <f>ROUND(I409*H409,2)</f>
        <v>0</v>
      </c>
      <c r="K409" s="153"/>
      <c r="L409" s="28"/>
      <c r="M409" s="154" t="s">
        <v>1</v>
      </c>
      <c r="N409" s="115" t="s">
        <v>38</v>
      </c>
      <c r="P409" s="155">
        <f>O409*H409</f>
        <v>0</v>
      </c>
      <c r="Q409" s="155">
        <v>0</v>
      </c>
      <c r="R409" s="155">
        <f>Q409*H409</f>
        <v>0</v>
      </c>
      <c r="S409" s="155">
        <v>0</v>
      </c>
      <c r="T409" s="156">
        <f>S409*H409</f>
        <v>0</v>
      </c>
      <c r="AR409" s="157" t="s">
        <v>348</v>
      </c>
      <c r="AT409" s="157" t="s">
        <v>274</v>
      </c>
      <c r="AU409" s="157" t="s">
        <v>272</v>
      </c>
      <c r="AY409" s="13" t="s">
        <v>271</v>
      </c>
      <c r="BE409" s="158">
        <f>IF(N409="základní",J409,0)</f>
        <v>0</v>
      </c>
      <c r="BF409" s="158">
        <f>IF(N409="snížená",J409,0)</f>
        <v>0</v>
      </c>
      <c r="BG409" s="158">
        <f>IF(N409="zákl. přenesená",J409,0)</f>
        <v>0</v>
      </c>
      <c r="BH409" s="158">
        <f>IF(N409="sníž. přenesená",J409,0)</f>
        <v>0</v>
      </c>
      <c r="BI409" s="158">
        <f>IF(N409="nulová",J409,0)</f>
        <v>0</v>
      </c>
      <c r="BJ409" s="13" t="s">
        <v>80</v>
      </c>
      <c r="BK409" s="158">
        <f>ROUND(I409*H409,2)</f>
        <v>0</v>
      </c>
      <c r="BL409" s="13" t="s">
        <v>348</v>
      </c>
      <c r="BM409" s="157" t="s">
        <v>1124</v>
      </c>
    </row>
    <row r="410" spans="2:65" s="1" customFormat="1" ht="19.2">
      <c r="B410" s="28"/>
      <c r="D410" s="159" t="s">
        <v>280</v>
      </c>
      <c r="F410" s="160" t="s">
        <v>726</v>
      </c>
      <c r="I410" s="119"/>
      <c r="L410" s="28"/>
      <c r="M410" s="161"/>
      <c r="T410" s="52"/>
      <c r="AT410" s="13" t="s">
        <v>280</v>
      </c>
      <c r="AU410" s="13" t="s">
        <v>272</v>
      </c>
    </row>
    <row r="411" spans="2:65" s="1" customFormat="1" ht="24.15" customHeight="1">
      <c r="B411" s="28"/>
      <c r="C411" s="162" t="s">
        <v>1125</v>
      </c>
      <c r="D411" s="162" t="s">
        <v>335</v>
      </c>
      <c r="E411" s="163" t="s">
        <v>1066</v>
      </c>
      <c r="F411" s="164" t="s">
        <v>1067</v>
      </c>
      <c r="G411" s="165" t="s">
        <v>338</v>
      </c>
      <c r="H411" s="166">
        <v>1</v>
      </c>
      <c r="I411" s="167"/>
      <c r="J411" s="168">
        <f>ROUND(I411*H411,2)</f>
        <v>0</v>
      </c>
      <c r="K411" s="169"/>
      <c r="L411" s="170"/>
      <c r="M411" s="171" t="s">
        <v>1</v>
      </c>
      <c r="N411" s="172" t="s">
        <v>38</v>
      </c>
      <c r="P411" s="155">
        <f>O411*H411</f>
        <v>0</v>
      </c>
      <c r="Q411" s="155">
        <v>0</v>
      </c>
      <c r="R411" s="155">
        <f>Q411*H411</f>
        <v>0</v>
      </c>
      <c r="S411" s="155">
        <v>0</v>
      </c>
      <c r="T411" s="156">
        <f>S411*H411</f>
        <v>0</v>
      </c>
      <c r="AR411" s="157" t="s">
        <v>373</v>
      </c>
      <c r="AT411" s="157" t="s">
        <v>335</v>
      </c>
      <c r="AU411" s="157" t="s">
        <v>272</v>
      </c>
      <c r="AY411" s="13" t="s">
        <v>271</v>
      </c>
      <c r="BE411" s="158">
        <f>IF(N411="základní",J411,0)</f>
        <v>0</v>
      </c>
      <c r="BF411" s="158">
        <f>IF(N411="snížená",J411,0)</f>
        <v>0</v>
      </c>
      <c r="BG411" s="158">
        <f>IF(N411="zákl. přenesená",J411,0)</f>
        <v>0</v>
      </c>
      <c r="BH411" s="158">
        <f>IF(N411="sníž. přenesená",J411,0)</f>
        <v>0</v>
      </c>
      <c r="BI411" s="158">
        <f>IF(N411="nulová",J411,0)</f>
        <v>0</v>
      </c>
      <c r="BJ411" s="13" t="s">
        <v>80</v>
      </c>
      <c r="BK411" s="158">
        <f>ROUND(I411*H411,2)</f>
        <v>0</v>
      </c>
      <c r="BL411" s="13" t="s">
        <v>348</v>
      </c>
      <c r="BM411" s="157" t="s">
        <v>1126</v>
      </c>
    </row>
    <row r="412" spans="2:65" s="1" customFormat="1" ht="19.2">
      <c r="B412" s="28"/>
      <c r="D412" s="159" t="s">
        <v>280</v>
      </c>
      <c r="F412" s="160" t="s">
        <v>1067</v>
      </c>
      <c r="I412" s="119"/>
      <c r="L412" s="28"/>
      <c r="M412" s="161"/>
      <c r="T412" s="52"/>
      <c r="AT412" s="13" t="s">
        <v>280</v>
      </c>
      <c r="AU412" s="13" t="s">
        <v>272</v>
      </c>
    </row>
    <row r="413" spans="2:65" s="1" customFormat="1" ht="24.15" customHeight="1">
      <c r="B413" s="28"/>
      <c r="C413" s="146" t="s">
        <v>1127</v>
      </c>
      <c r="D413" s="146" t="s">
        <v>274</v>
      </c>
      <c r="E413" s="147" t="s">
        <v>1128</v>
      </c>
      <c r="F413" s="148" t="s">
        <v>1129</v>
      </c>
      <c r="G413" s="149" t="s">
        <v>412</v>
      </c>
      <c r="H413" s="150">
        <v>60</v>
      </c>
      <c r="I413" s="151"/>
      <c r="J413" s="152">
        <f>ROUND(I413*H413,2)</f>
        <v>0</v>
      </c>
      <c r="K413" s="153"/>
      <c r="L413" s="28"/>
      <c r="M413" s="154" t="s">
        <v>1</v>
      </c>
      <c r="N413" s="115" t="s">
        <v>38</v>
      </c>
      <c r="P413" s="155">
        <f>O413*H413</f>
        <v>0</v>
      </c>
      <c r="Q413" s="155">
        <v>0</v>
      </c>
      <c r="R413" s="155">
        <f>Q413*H413</f>
        <v>0</v>
      </c>
      <c r="S413" s="155">
        <v>0</v>
      </c>
      <c r="T413" s="156">
        <f>S413*H413</f>
        <v>0</v>
      </c>
      <c r="AR413" s="157" t="s">
        <v>348</v>
      </c>
      <c r="AT413" s="157" t="s">
        <v>274</v>
      </c>
      <c r="AU413" s="157" t="s">
        <v>272</v>
      </c>
      <c r="AY413" s="13" t="s">
        <v>271</v>
      </c>
      <c r="BE413" s="158">
        <f>IF(N413="základní",J413,0)</f>
        <v>0</v>
      </c>
      <c r="BF413" s="158">
        <f>IF(N413="snížená",J413,0)</f>
        <v>0</v>
      </c>
      <c r="BG413" s="158">
        <f>IF(N413="zákl. přenesená",J413,0)</f>
        <v>0</v>
      </c>
      <c r="BH413" s="158">
        <f>IF(N413="sníž. přenesená",J413,0)</f>
        <v>0</v>
      </c>
      <c r="BI413" s="158">
        <f>IF(N413="nulová",J413,0)</f>
        <v>0</v>
      </c>
      <c r="BJ413" s="13" t="s">
        <v>80</v>
      </c>
      <c r="BK413" s="158">
        <f>ROUND(I413*H413,2)</f>
        <v>0</v>
      </c>
      <c r="BL413" s="13" t="s">
        <v>348</v>
      </c>
      <c r="BM413" s="157" t="s">
        <v>1130</v>
      </c>
    </row>
    <row r="414" spans="2:65" s="1" customFormat="1" ht="28.8">
      <c r="B414" s="28"/>
      <c r="D414" s="159" t="s">
        <v>280</v>
      </c>
      <c r="F414" s="160" t="s">
        <v>1131</v>
      </c>
      <c r="I414" s="119"/>
      <c r="L414" s="28"/>
      <c r="M414" s="161"/>
      <c r="T414" s="52"/>
      <c r="AT414" s="13" t="s">
        <v>280</v>
      </c>
      <c r="AU414" s="13" t="s">
        <v>272</v>
      </c>
    </row>
    <row r="415" spans="2:65" s="1" customFormat="1" ht="33" customHeight="1">
      <c r="B415" s="28"/>
      <c r="C415" s="162" t="s">
        <v>1132</v>
      </c>
      <c r="D415" s="162" t="s">
        <v>335</v>
      </c>
      <c r="E415" s="163" t="s">
        <v>1133</v>
      </c>
      <c r="F415" s="164" t="s">
        <v>1134</v>
      </c>
      <c r="G415" s="165" t="s">
        <v>412</v>
      </c>
      <c r="H415" s="166">
        <v>60</v>
      </c>
      <c r="I415" s="167"/>
      <c r="J415" s="168">
        <f>ROUND(I415*H415,2)</f>
        <v>0</v>
      </c>
      <c r="K415" s="169"/>
      <c r="L415" s="170"/>
      <c r="M415" s="171" t="s">
        <v>1</v>
      </c>
      <c r="N415" s="172" t="s">
        <v>38</v>
      </c>
      <c r="P415" s="155">
        <f>O415*H415</f>
        <v>0</v>
      </c>
      <c r="Q415" s="155">
        <v>1.6000000000000001E-4</v>
      </c>
      <c r="R415" s="155">
        <f>Q415*H415</f>
        <v>9.6000000000000009E-3</v>
      </c>
      <c r="S415" s="155">
        <v>0</v>
      </c>
      <c r="T415" s="156">
        <f>S415*H415</f>
        <v>0</v>
      </c>
      <c r="AR415" s="157" t="s">
        <v>373</v>
      </c>
      <c r="AT415" s="157" t="s">
        <v>335</v>
      </c>
      <c r="AU415" s="157" t="s">
        <v>272</v>
      </c>
      <c r="AY415" s="13" t="s">
        <v>271</v>
      </c>
      <c r="BE415" s="158">
        <f>IF(N415="základní",J415,0)</f>
        <v>0</v>
      </c>
      <c r="BF415" s="158">
        <f>IF(N415="snížená",J415,0)</f>
        <v>0</v>
      </c>
      <c r="BG415" s="158">
        <f>IF(N415="zákl. přenesená",J415,0)</f>
        <v>0</v>
      </c>
      <c r="BH415" s="158">
        <f>IF(N415="sníž. přenesená",J415,0)</f>
        <v>0</v>
      </c>
      <c r="BI415" s="158">
        <f>IF(N415="nulová",J415,0)</f>
        <v>0</v>
      </c>
      <c r="BJ415" s="13" t="s">
        <v>80</v>
      </c>
      <c r="BK415" s="158">
        <f>ROUND(I415*H415,2)</f>
        <v>0</v>
      </c>
      <c r="BL415" s="13" t="s">
        <v>348</v>
      </c>
      <c r="BM415" s="157" t="s">
        <v>1135</v>
      </c>
    </row>
    <row r="416" spans="2:65" s="1" customFormat="1" ht="19.2">
      <c r="B416" s="28"/>
      <c r="D416" s="159" t="s">
        <v>280</v>
      </c>
      <c r="F416" s="160" t="s">
        <v>1134</v>
      </c>
      <c r="I416" s="119"/>
      <c r="L416" s="28"/>
      <c r="M416" s="161"/>
      <c r="T416" s="52"/>
      <c r="AT416" s="13" t="s">
        <v>280</v>
      </c>
      <c r="AU416" s="13" t="s">
        <v>272</v>
      </c>
    </row>
    <row r="417" spans="2:65" s="1" customFormat="1" ht="24.15" customHeight="1">
      <c r="B417" s="28"/>
      <c r="C417" s="146" t="s">
        <v>1136</v>
      </c>
      <c r="D417" s="146" t="s">
        <v>274</v>
      </c>
      <c r="E417" s="147" t="s">
        <v>1104</v>
      </c>
      <c r="F417" s="148" t="s">
        <v>1105</v>
      </c>
      <c r="G417" s="149" t="s">
        <v>412</v>
      </c>
      <c r="H417" s="150">
        <v>30</v>
      </c>
      <c r="I417" s="151"/>
      <c r="J417" s="152">
        <f>ROUND(I417*H417,2)</f>
        <v>0</v>
      </c>
      <c r="K417" s="153"/>
      <c r="L417" s="28"/>
      <c r="M417" s="154" t="s">
        <v>1</v>
      </c>
      <c r="N417" s="115" t="s">
        <v>38</v>
      </c>
      <c r="P417" s="155">
        <f>O417*H417</f>
        <v>0</v>
      </c>
      <c r="Q417" s="155">
        <v>0</v>
      </c>
      <c r="R417" s="155">
        <f>Q417*H417</f>
        <v>0</v>
      </c>
      <c r="S417" s="155">
        <v>0</v>
      </c>
      <c r="T417" s="156">
        <f>S417*H417</f>
        <v>0</v>
      </c>
      <c r="AR417" s="157" t="s">
        <v>348</v>
      </c>
      <c r="AT417" s="157" t="s">
        <v>274</v>
      </c>
      <c r="AU417" s="157" t="s">
        <v>272</v>
      </c>
      <c r="AY417" s="13" t="s">
        <v>271</v>
      </c>
      <c r="BE417" s="158">
        <f>IF(N417="základní",J417,0)</f>
        <v>0</v>
      </c>
      <c r="BF417" s="158">
        <f>IF(N417="snížená",J417,0)</f>
        <v>0</v>
      </c>
      <c r="BG417" s="158">
        <f>IF(N417="zákl. přenesená",J417,0)</f>
        <v>0</v>
      </c>
      <c r="BH417" s="158">
        <f>IF(N417="sníž. přenesená",J417,0)</f>
        <v>0</v>
      </c>
      <c r="BI417" s="158">
        <f>IF(N417="nulová",J417,0)</f>
        <v>0</v>
      </c>
      <c r="BJ417" s="13" t="s">
        <v>80</v>
      </c>
      <c r="BK417" s="158">
        <f>ROUND(I417*H417,2)</f>
        <v>0</v>
      </c>
      <c r="BL417" s="13" t="s">
        <v>348</v>
      </c>
      <c r="BM417" s="157" t="s">
        <v>1137</v>
      </c>
    </row>
    <row r="418" spans="2:65" s="1" customFormat="1" ht="28.8">
      <c r="B418" s="28"/>
      <c r="D418" s="159" t="s">
        <v>280</v>
      </c>
      <c r="F418" s="160" t="s">
        <v>1107</v>
      </c>
      <c r="I418" s="119"/>
      <c r="L418" s="28"/>
      <c r="M418" s="161"/>
      <c r="T418" s="52"/>
      <c r="AT418" s="13" t="s">
        <v>280</v>
      </c>
      <c r="AU418" s="13" t="s">
        <v>272</v>
      </c>
    </row>
    <row r="419" spans="2:65" s="1" customFormat="1" ht="24.15" customHeight="1">
      <c r="B419" s="28"/>
      <c r="C419" s="162" t="s">
        <v>1138</v>
      </c>
      <c r="D419" s="162" t="s">
        <v>335</v>
      </c>
      <c r="E419" s="163" t="s">
        <v>1109</v>
      </c>
      <c r="F419" s="164" t="s">
        <v>1110</v>
      </c>
      <c r="G419" s="165" t="s">
        <v>412</v>
      </c>
      <c r="H419" s="166">
        <v>30</v>
      </c>
      <c r="I419" s="167"/>
      <c r="J419" s="168">
        <f>ROUND(I419*H419,2)</f>
        <v>0</v>
      </c>
      <c r="K419" s="169"/>
      <c r="L419" s="170"/>
      <c r="M419" s="171" t="s">
        <v>1</v>
      </c>
      <c r="N419" s="172" t="s">
        <v>38</v>
      </c>
      <c r="P419" s="155">
        <f>O419*H419</f>
        <v>0</v>
      </c>
      <c r="Q419" s="155">
        <v>1.2E-4</v>
      </c>
      <c r="R419" s="155">
        <f>Q419*H419</f>
        <v>3.5999999999999999E-3</v>
      </c>
      <c r="S419" s="155">
        <v>0</v>
      </c>
      <c r="T419" s="156">
        <f>S419*H419</f>
        <v>0</v>
      </c>
      <c r="AR419" s="157" t="s">
        <v>373</v>
      </c>
      <c r="AT419" s="157" t="s">
        <v>335</v>
      </c>
      <c r="AU419" s="157" t="s">
        <v>272</v>
      </c>
      <c r="AY419" s="13" t="s">
        <v>271</v>
      </c>
      <c r="BE419" s="158">
        <f>IF(N419="základní",J419,0)</f>
        <v>0</v>
      </c>
      <c r="BF419" s="158">
        <f>IF(N419="snížená",J419,0)</f>
        <v>0</v>
      </c>
      <c r="BG419" s="158">
        <f>IF(N419="zákl. přenesená",J419,0)</f>
        <v>0</v>
      </c>
      <c r="BH419" s="158">
        <f>IF(N419="sníž. přenesená",J419,0)</f>
        <v>0</v>
      </c>
      <c r="BI419" s="158">
        <f>IF(N419="nulová",J419,0)</f>
        <v>0</v>
      </c>
      <c r="BJ419" s="13" t="s">
        <v>80</v>
      </c>
      <c r="BK419" s="158">
        <f>ROUND(I419*H419,2)</f>
        <v>0</v>
      </c>
      <c r="BL419" s="13" t="s">
        <v>348</v>
      </c>
      <c r="BM419" s="157" t="s">
        <v>1139</v>
      </c>
    </row>
    <row r="420" spans="2:65" s="1" customFormat="1" ht="19.2">
      <c r="B420" s="28"/>
      <c r="D420" s="159" t="s">
        <v>280</v>
      </c>
      <c r="F420" s="160" t="s">
        <v>1110</v>
      </c>
      <c r="I420" s="119"/>
      <c r="L420" s="28"/>
      <c r="M420" s="161"/>
      <c r="T420" s="52"/>
      <c r="AT420" s="13" t="s">
        <v>280</v>
      </c>
      <c r="AU420" s="13" t="s">
        <v>272</v>
      </c>
    </row>
    <row r="421" spans="2:65" s="1" customFormat="1" ht="33" customHeight="1">
      <c r="B421" s="28"/>
      <c r="C421" s="146" t="s">
        <v>1140</v>
      </c>
      <c r="D421" s="146" t="s">
        <v>274</v>
      </c>
      <c r="E421" s="147" t="s">
        <v>1141</v>
      </c>
      <c r="F421" s="148" t="s">
        <v>1142</v>
      </c>
      <c r="G421" s="149" t="s">
        <v>338</v>
      </c>
      <c r="H421" s="150">
        <v>3</v>
      </c>
      <c r="I421" s="151"/>
      <c r="J421" s="152">
        <f>ROUND(I421*H421,2)</f>
        <v>0</v>
      </c>
      <c r="K421" s="153"/>
      <c r="L421" s="28"/>
      <c r="M421" s="154" t="s">
        <v>1</v>
      </c>
      <c r="N421" s="115" t="s">
        <v>38</v>
      </c>
      <c r="P421" s="155">
        <f>O421*H421</f>
        <v>0</v>
      </c>
      <c r="Q421" s="155">
        <v>0</v>
      </c>
      <c r="R421" s="155">
        <f>Q421*H421</f>
        <v>0</v>
      </c>
      <c r="S421" s="155">
        <v>0</v>
      </c>
      <c r="T421" s="156">
        <f>S421*H421</f>
        <v>0</v>
      </c>
      <c r="AR421" s="157" t="s">
        <v>348</v>
      </c>
      <c r="AT421" s="157" t="s">
        <v>274</v>
      </c>
      <c r="AU421" s="157" t="s">
        <v>272</v>
      </c>
      <c r="AY421" s="13" t="s">
        <v>271</v>
      </c>
      <c r="BE421" s="158">
        <f>IF(N421="základní",J421,0)</f>
        <v>0</v>
      </c>
      <c r="BF421" s="158">
        <f>IF(N421="snížená",J421,0)</f>
        <v>0</v>
      </c>
      <c r="BG421" s="158">
        <f>IF(N421="zákl. přenesená",J421,0)</f>
        <v>0</v>
      </c>
      <c r="BH421" s="158">
        <f>IF(N421="sníž. přenesená",J421,0)</f>
        <v>0</v>
      </c>
      <c r="BI421" s="158">
        <f>IF(N421="nulová",J421,0)</f>
        <v>0</v>
      </c>
      <c r="BJ421" s="13" t="s">
        <v>80</v>
      </c>
      <c r="BK421" s="158">
        <f>ROUND(I421*H421,2)</f>
        <v>0</v>
      </c>
      <c r="BL421" s="13" t="s">
        <v>348</v>
      </c>
      <c r="BM421" s="157" t="s">
        <v>1143</v>
      </c>
    </row>
    <row r="422" spans="2:65" s="1" customFormat="1" ht="38.4">
      <c r="B422" s="28"/>
      <c r="D422" s="159" t="s">
        <v>280</v>
      </c>
      <c r="F422" s="160" t="s">
        <v>1144</v>
      </c>
      <c r="I422" s="119"/>
      <c r="L422" s="28"/>
      <c r="M422" s="161"/>
      <c r="T422" s="52"/>
      <c r="AT422" s="13" t="s">
        <v>280</v>
      </c>
      <c r="AU422" s="13" t="s">
        <v>272</v>
      </c>
    </row>
    <row r="423" spans="2:65" s="1" customFormat="1" ht="33" customHeight="1">
      <c r="B423" s="28"/>
      <c r="C423" s="162" t="s">
        <v>1145</v>
      </c>
      <c r="D423" s="162" t="s">
        <v>335</v>
      </c>
      <c r="E423" s="163" t="s">
        <v>1146</v>
      </c>
      <c r="F423" s="164" t="s">
        <v>1147</v>
      </c>
      <c r="G423" s="165" t="s">
        <v>338</v>
      </c>
      <c r="H423" s="166">
        <v>3</v>
      </c>
      <c r="I423" s="167"/>
      <c r="J423" s="168">
        <f>ROUND(I423*H423,2)</f>
        <v>0</v>
      </c>
      <c r="K423" s="169"/>
      <c r="L423" s="170"/>
      <c r="M423" s="171" t="s">
        <v>1</v>
      </c>
      <c r="N423" s="172" t="s">
        <v>38</v>
      </c>
      <c r="P423" s="155">
        <f>O423*H423</f>
        <v>0</v>
      </c>
      <c r="Q423" s="155">
        <v>3.0000000000000001E-5</v>
      </c>
      <c r="R423" s="155">
        <f>Q423*H423</f>
        <v>9.0000000000000006E-5</v>
      </c>
      <c r="S423" s="155">
        <v>0</v>
      </c>
      <c r="T423" s="156">
        <f>S423*H423</f>
        <v>0</v>
      </c>
      <c r="AR423" s="157" t="s">
        <v>373</v>
      </c>
      <c r="AT423" s="157" t="s">
        <v>335</v>
      </c>
      <c r="AU423" s="157" t="s">
        <v>272</v>
      </c>
      <c r="AY423" s="13" t="s">
        <v>271</v>
      </c>
      <c r="BE423" s="158">
        <f>IF(N423="základní",J423,0)</f>
        <v>0</v>
      </c>
      <c r="BF423" s="158">
        <f>IF(N423="snížená",J423,0)</f>
        <v>0</v>
      </c>
      <c r="BG423" s="158">
        <f>IF(N423="zákl. přenesená",J423,0)</f>
        <v>0</v>
      </c>
      <c r="BH423" s="158">
        <f>IF(N423="sníž. přenesená",J423,0)</f>
        <v>0</v>
      </c>
      <c r="BI423" s="158">
        <f>IF(N423="nulová",J423,0)</f>
        <v>0</v>
      </c>
      <c r="BJ423" s="13" t="s">
        <v>80</v>
      </c>
      <c r="BK423" s="158">
        <f>ROUND(I423*H423,2)</f>
        <v>0</v>
      </c>
      <c r="BL423" s="13" t="s">
        <v>348</v>
      </c>
      <c r="BM423" s="157" t="s">
        <v>1148</v>
      </c>
    </row>
    <row r="424" spans="2:65" s="1" customFormat="1" ht="28.8">
      <c r="B424" s="28"/>
      <c r="D424" s="159" t="s">
        <v>280</v>
      </c>
      <c r="F424" s="160" t="s">
        <v>1149</v>
      </c>
      <c r="I424" s="119"/>
      <c r="L424" s="28"/>
      <c r="M424" s="161"/>
      <c r="T424" s="52"/>
      <c r="AT424" s="13" t="s">
        <v>280</v>
      </c>
      <c r="AU424" s="13" t="s">
        <v>272</v>
      </c>
    </row>
    <row r="425" spans="2:65" s="1" customFormat="1" ht="24.15" customHeight="1">
      <c r="B425" s="28"/>
      <c r="C425" s="146" t="s">
        <v>1150</v>
      </c>
      <c r="D425" s="146" t="s">
        <v>274</v>
      </c>
      <c r="E425" s="147" t="s">
        <v>1082</v>
      </c>
      <c r="F425" s="148" t="s">
        <v>1083</v>
      </c>
      <c r="G425" s="149" t="s">
        <v>338</v>
      </c>
      <c r="H425" s="150">
        <v>3</v>
      </c>
      <c r="I425" s="151"/>
      <c r="J425" s="152">
        <f>ROUND(I425*H425,2)</f>
        <v>0</v>
      </c>
      <c r="K425" s="153"/>
      <c r="L425" s="28"/>
      <c r="M425" s="154" t="s">
        <v>1</v>
      </c>
      <c r="N425" s="115" t="s">
        <v>38</v>
      </c>
      <c r="P425" s="155">
        <f>O425*H425</f>
        <v>0</v>
      </c>
      <c r="Q425" s="155">
        <v>0</v>
      </c>
      <c r="R425" s="155">
        <f>Q425*H425</f>
        <v>0</v>
      </c>
      <c r="S425" s="155">
        <v>0</v>
      </c>
      <c r="T425" s="156">
        <f>S425*H425</f>
        <v>0</v>
      </c>
      <c r="AR425" s="157" t="s">
        <v>348</v>
      </c>
      <c r="AT425" s="157" t="s">
        <v>274</v>
      </c>
      <c r="AU425" s="157" t="s">
        <v>272</v>
      </c>
      <c r="AY425" s="13" t="s">
        <v>271</v>
      </c>
      <c r="BE425" s="158">
        <f>IF(N425="základní",J425,0)</f>
        <v>0</v>
      </c>
      <c r="BF425" s="158">
        <f>IF(N425="snížená",J425,0)</f>
        <v>0</v>
      </c>
      <c r="BG425" s="158">
        <f>IF(N425="zákl. přenesená",J425,0)</f>
        <v>0</v>
      </c>
      <c r="BH425" s="158">
        <f>IF(N425="sníž. přenesená",J425,0)</f>
        <v>0</v>
      </c>
      <c r="BI425" s="158">
        <f>IF(N425="nulová",J425,0)</f>
        <v>0</v>
      </c>
      <c r="BJ425" s="13" t="s">
        <v>80</v>
      </c>
      <c r="BK425" s="158">
        <f>ROUND(I425*H425,2)</f>
        <v>0</v>
      </c>
      <c r="BL425" s="13" t="s">
        <v>348</v>
      </c>
      <c r="BM425" s="157" t="s">
        <v>1151</v>
      </c>
    </row>
    <row r="426" spans="2:65" s="1" customFormat="1" ht="38.4">
      <c r="B426" s="28"/>
      <c r="D426" s="159" t="s">
        <v>280</v>
      </c>
      <c r="F426" s="160" t="s">
        <v>1085</v>
      </c>
      <c r="I426" s="119"/>
      <c r="L426" s="28"/>
      <c r="M426" s="161"/>
      <c r="T426" s="52"/>
      <c r="AT426" s="13" t="s">
        <v>280</v>
      </c>
      <c r="AU426" s="13" t="s">
        <v>272</v>
      </c>
    </row>
    <row r="427" spans="2:65" s="1" customFormat="1" ht="24.15" customHeight="1">
      <c r="B427" s="28"/>
      <c r="C427" s="162" t="s">
        <v>1152</v>
      </c>
      <c r="D427" s="162" t="s">
        <v>335</v>
      </c>
      <c r="E427" s="163" t="s">
        <v>1087</v>
      </c>
      <c r="F427" s="164" t="s">
        <v>1088</v>
      </c>
      <c r="G427" s="165" t="s">
        <v>338</v>
      </c>
      <c r="H427" s="166">
        <v>3</v>
      </c>
      <c r="I427" s="167"/>
      <c r="J427" s="168">
        <f>ROUND(I427*H427,2)</f>
        <v>0</v>
      </c>
      <c r="K427" s="169"/>
      <c r="L427" s="170"/>
      <c r="M427" s="171" t="s">
        <v>1</v>
      </c>
      <c r="N427" s="172" t="s">
        <v>38</v>
      </c>
      <c r="P427" s="155">
        <f>O427*H427</f>
        <v>0</v>
      </c>
      <c r="Q427" s="155">
        <v>1.4999999999999999E-4</v>
      </c>
      <c r="R427" s="155">
        <f>Q427*H427</f>
        <v>4.4999999999999999E-4</v>
      </c>
      <c r="S427" s="155">
        <v>0</v>
      </c>
      <c r="T427" s="156">
        <f>S427*H427</f>
        <v>0</v>
      </c>
      <c r="AR427" s="157" t="s">
        <v>373</v>
      </c>
      <c r="AT427" s="157" t="s">
        <v>335</v>
      </c>
      <c r="AU427" s="157" t="s">
        <v>272</v>
      </c>
      <c r="AY427" s="13" t="s">
        <v>271</v>
      </c>
      <c r="BE427" s="158">
        <f>IF(N427="základní",J427,0)</f>
        <v>0</v>
      </c>
      <c r="BF427" s="158">
        <f>IF(N427="snížená",J427,0)</f>
        <v>0</v>
      </c>
      <c r="BG427" s="158">
        <f>IF(N427="zákl. přenesená",J427,0)</f>
        <v>0</v>
      </c>
      <c r="BH427" s="158">
        <f>IF(N427="sníž. přenesená",J427,0)</f>
        <v>0</v>
      </c>
      <c r="BI427" s="158">
        <f>IF(N427="nulová",J427,0)</f>
        <v>0</v>
      </c>
      <c r="BJ427" s="13" t="s">
        <v>80</v>
      </c>
      <c r="BK427" s="158">
        <f>ROUND(I427*H427,2)</f>
        <v>0</v>
      </c>
      <c r="BL427" s="13" t="s">
        <v>348</v>
      </c>
      <c r="BM427" s="157" t="s">
        <v>1153</v>
      </c>
    </row>
    <row r="428" spans="2:65" s="1" customFormat="1" ht="19.2">
      <c r="B428" s="28"/>
      <c r="D428" s="159" t="s">
        <v>280</v>
      </c>
      <c r="F428" s="160" t="s">
        <v>1088</v>
      </c>
      <c r="I428" s="119"/>
      <c r="L428" s="28"/>
      <c r="M428" s="161"/>
      <c r="T428" s="52"/>
      <c r="AT428" s="13" t="s">
        <v>280</v>
      </c>
      <c r="AU428" s="13" t="s">
        <v>272</v>
      </c>
    </row>
    <row r="429" spans="2:65" s="1" customFormat="1" ht="24.15" customHeight="1">
      <c r="B429" s="28"/>
      <c r="C429" s="146" t="s">
        <v>1154</v>
      </c>
      <c r="D429" s="146" t="s">
        <v>274</v>
      </c>
      <c r="E429" s="147" t="s">
        <v>1155</v>
      </c>
      <c r="F429" s="148" t="s">
        <v>1156</v>
      </c>
      <c r="G429" s="149" t="s">
        <v>338</v>
      </c>
      <c r="H429" s="150">
        <v>2</v>
      </c>
      <c r="I429" s="151"/>
      <c r="J429" s="152">
        <f>ROUND(I429*H429,2)</f>
        <v>0</v>
      </c>
      <c r="K429" s="153"/>
      <c r="L429" s="28"/>
      <c r="M429" s="154" t="s">
        <v>1</v>
      </c>
      <c r="N429" s="115" t="s">
        <v>38</v>
      </c>
      <c r="P429" s="155">
        <f>O429*H429</f>
        <v>0</v>
      </c>
      <c r="Q429" s="155">
        <v>0</v>
      </c>
      <c r="R429" s="155">
        <f>Q429*H429</f>
        <v>0</v>
      </c>
      <c r="S429" s="155">
        <v>0</v>
      </c>
      <c r="T429" s="156">
        <f>S429*H429</f>
        <v>0</v>
      </c>
      <c r="AR429" s="157" t="s">
        <v>348</v>
      </c>
      <c r="AT429" s="157" t="s">
        <v>274</v>
      </c>
      <c r="AU429" s="157" t="s">
        <v>272</v>
      </c>
      <c r="AY429" s="13" t="s">
        <v>271</v>
      </c>
      <c r="BE429" s="158">
        <f>IF(N429="základní",J429,0)</f>
        <v>0</v>
      </c>
      <c r="BF429" s="158">
        <f>IF(N429="snížená",J429,0)</f>
        <v>0</v>
      </c>
      <c r="BG429" s="158">
        <f>IF(N429="zákl. přenesená",J429,0)</f>
        <v>0</v>
      </c>
      <c r="BH429" s="158">
        <f>IF(N429="sníž. přenesená",J429,0)</f>
        <v>0</v>
      </c>
      <c r="BI429" s="158">
        <f>IF(N429="nulová",J429,0)</f>
        <v>0</v>
      </c>
      <c r="BJ429" s="13" t="s">
        <v>80</v>
      </c>
      <c r="BK429" s="158">
        <f>ROUND(I429*H429,2)</f>
        <v>0</v>
      </c>
      <c r="BL429" s="13" t="s">
        <v>348</v>
      </c>
      <c r="BM429" s="157" t="s">
        <v>1157</v>
      </c>
    </row>
    <row r="430" spans="2:65" s="1" customFormat="1" ht="19.2">
      <c r="B430" s="28"/>
      <c r="D430" s="159" t="s">
        <v>280</v>
      </c>
      <c r="F430" s="160" t="s">
        <v>1156</v>
      </c>
      <c r="I430" s="119"/>
      <c r="L430" s="28"/>
      <c r="M430" s="161"/>
      <c r="T430" s="52"/>
      <c r="AT430" s="13" t="s">
        <v>280</v>
      </c>
      <c r="AU430" s="13" t="s">
        <v>272</v>
      </c>
    </row>
    <row r="431" spans="2:65" s="1" customFormat="1" ht="24.15" customHeight="1">
      <c r="B431" s="28"/>
      <c r="C431" s="162" t="s">
        <v>1158</v>
      </c>
      <c r="D431" s="162" t="s">
        <v>335</v>
      </c>
      <c r="E431" s="163" t="s">
        <v>1159</v>
      </c>
      <c r="F431" s="164" t="s">
        <v>1160</v>
      </c>
      <c r="G431" s="165" t="s">
        <v>338</v>
      </c>
      <c r="H431" s="166">
        <v>2</v>
      </c>
      <c r="I431" s="167"/>
      <c r="J431" s="168">
        <f>ROUND(I431*H431,2)</f>
        <v>0</v>
      </c>
      <c r="K431" s="169"/>
      <c r="L431" s="170"/>
      <c r="M431" s="171" t="s">
        <v>1</v>
      </c>
      <c r="N431" s="172" t="s">
        <v>38</v>
      </c>
      <c r="P431" s="155">
        <f>O431*H431</f>
        <v>0</v>
      </c>
      <c r="Q431" s="155">
        <v>3.0000000000000001E-5</v>
      </c>
      <c r="R431" s="155">
        <f>Q431*H431</f>
        <v>6.0000000000000002E-5</v>
      </c>
      <c r="S431" s="155">
        <v>0</v>
      </c>
      <c r="T431" s="156">
        <f>S431*H431</f>
        <v>0</v>
      </c>
      <c r="AR431" s="157" t="s">
        <v>373</v>
      </c>
      <c r="AT431" s="157" t="s">
        <v>335</v>
      </c>
      <c r="AU431" s="157" t="s">
        <v>272</v>
      </c>
      <c r="AY431" s="13" t="s">
        <v>271</v>
      </c>
      <c r="BE431" s="158">
        <f>IF(N431="základní",J431,0)</f>
        <v>0</v>
      </c>
      <c r="BF431" s="158">
        <f>IF(N431="snížená",J431,0)</f>
        <v>0</v>
      </c>
      <c r="BG431" s="158">
        <f>IF(N431="zákl. přenesená",J431,0)</f>
        <v>0</v>
      </c>
      <c r="BH431" s="158">
        <f>IF(N431="sníž. přenesená",J431,0)</f>
        <v>0</v>
      </c>
      <c r="BI431" s="158">
        <f>IF(N431="nulová",J431,0)</f>
        <v>0</v>
      </c>
      <c r="BJ431" s="13" t="s">
        <v>80</v>
      </c>
      <c r="BK431" s="158">
        <f>ROUND(I431*H431,2)</f>
        <v>0</v>
      </c>
      <c r="BL431" s="13" t="s">
        <v>348</v>
      </c>
      <c r="BM431" s="157" t="s">
        <v>1161</v>
      </c>
    </row>
    <row r="432" spans="2:65" s="1" customFormat="1" ht="19.2">
      <c r="B432" s="28"/>
      <c r="D432" s="159" t="s">
        <v>280</v>
      </c>
      <c r="F432" s="160" t="s">
        <v>1160</v>
      </c>
      <c r="I432" s="119"/>
      <c r="L432" s="28"/>
      <c r="M432" s="161"/>
      <c r="T432" s="52"/>
      <c r="AT432" s="13" t="s">
        <v>280</v>
      </c>
      <c r="AU432" s="13" t="s">
        <v>272</v>
      </c>
    </row>
    <row r="433" spans="2:65" s="11" customFormat="1" ht="22.8" customHeight="1">
      <c r="B433" s="134"/>
      <c r="D433" s="135" t="s">
        <v>72</v>
      </c>
      <c r="E433" s="144" t="s">
        <v>1162</v>
      </c>
      <c r="F433" s="144" t="s">
        <v>1163</v>
      </c>
      <c r="I433" s="137"/>
      <c r="J433" s="145">
        <f>BK433</f>
        <v>0</v>
      </c>
      <c r="L433" s="134"/>
      <c r="M433" s="139"/>
      <c r="P433" s="140">
        <f>P434+P535</f>
        <v>0</v>
      </c>
      <c r="R433" s="140">
        <f>R434+R535</f>
        <v>3.7700000000000004E-2</v>
      </c>
      <c r="T433" s="141">
        <f>T434+T535</f>
        <v>7.5999999999999991E-3</v>
      </c>
      <c r="AR433" s="135" t="s">
        <v>82</v>
      </c>
      <c r="AT433" s="142" t="s">
        <v>72</v>
      </c>
      <c r="AU433" s="142" t="s">
        <v>80</v>
      </c>
      <c r="AY433" s="135" t="s">
        <v>271</v>
      </c>
      <c r="BK433" s="143">
        <f>BK434+BK535</f>
        <v>0</v>
      </c>
    </row>
    <row r="434" spans="2:65" s="11" customFormat="1" ht="20.85" customHeight="1">
      <c r="B434" s="134"/>
      <c r="D434" s="135" t="s">
        <v>72</v>
      </c>
      <c r="E434" s="144" t="s">
        <v>1164</v>
      </c>
      <c r="F434" s="144" t="s">
        <v>1165</v>
      </c>
      <c r="I434" s="137"/>
      <c r="J434" s="145">
        <f>BK434</f>
        <v>0</v>
      </c>
      <c r="L434" s="134"/>
      <c r="M434" s="139"/>
      <c r="P434" s="140">
        <f>SUM(P435:P534)</f>
        <v>0</v>
      </c>
      <c r="R434" s="140">
        <f>SUM(R435:R534)</f>
        <v>3.4600000000000006E-2</v>
      </c>
      <c r="T434" s="141">
        <f>SUM(T435:T534)</f>
        <v>7.5999999999999991E-3</v>
      </c>
      <c r="AR434" s="135" t="s">
        <v>82</v>
      </c>
      <c r="AT434" s="142" t="s">
        <v>72</v>
      </c>
      <c r="AU434" s="142" t="s">
        <v>82</v>
      </c>
      <c r="AY434" s="135" t="s">
        <v>271</v>
      </c>
      <c r="BK434" s="143">
        <f>SUM(BK435:BK534)</f>
        <v>0</v>
      </c>
    </row>
    <row r="435" spans="2:65" s="1" customFormat="1" ht="24.15" customHeight="1">
      <c r="B435" s="28"/>
      <c r="C435" s="146" t="s">
        <v>1166</v>
      </c>
      <c r="D435" s="146" t="s">
        <v>274</v>
      </c>
      <c r="E435" s="147" t="s">
        <v>1167</v>
      </c>
      <c r="F435" s="148" t="s">
        <v>1168</v>
      </c>
      <c r="G435" s="149" t="s">
        <v>338</v>
      </c>
      <c r="H435" s="150">
        <v>23</v>
      </c>
      <c r="I435" s="151"/>
      <c r="J435" s="152">
        <f>ROUND(I435*H435,2)</f>
        <v>0</v>
      </c>
      <c r="K435" s="153"/>
      <c r="L435" s="28"/>
      <c r="M435" s="154" t="s">
        <v>1</v>
      </c>
      <c r="N435" s="115" t="s">
        <v>38</v>
      </c>
      <c r="P435" s="155">
        <f>O435*H435</f>
        <v>0</v>
      </c>
      <c r="Q435" s="155">
        <v>0</v>
      </c>
      <c r="R435" s="155">
        <f>Q435*H435</f>
        <v>0</v>
      </c>
      <c r="S435" s="155">
        <v>0</v>
      </c>
      <c r="T435" s="156">
        <f>S435*H435</f>
        <v>0</v>
      </c>
      <c r="AR435" s="157" t="s">
        <v>348</v>
      </c>
      <c r="AT435" s="157" t="s">
        <v>274</v>
      </c>
      <c r="AU435" s="157" t="s">
        <v>272</v>
      </c>
      <c r="AY435" s="13" t="s">
        <v>271</v>
      </c>
      <c r="BE435" s="158">
        <f>IF(N435="základní",J435,0)</f>
        <v>0</v>
      </c>
      <c r="BF435" s="158">
        <f>IF(N435="snížená",J435,0)</f>
        <v>0</v>
      </c>
      <c r="BG435" s="158">
        <f>IF(N435="zákl. přenesená",J435,0)</f>
        <v>0</v>
      </c>
      <c r="BH435" s="158">
        <f>IF(N435="sníž. přenesená",J435,0)</f>
        <v>0</v>
      </c>
      <c r="BI435" s="158">
        <f>IF(N435="nulová",J435,0)</f>
        <v>0</v>
      </c>
      <c r="BJ435" s="13" t="s">
        <v>80</v>
      </c>
      <c r="BK435" s="158">
        <f>ROUND(I435*H435,2)</f>
        <v>0</v>
      </c>
      <c r="BL435" s="13" t="s">
        <v>348</v>
      </c>
      <c r="BM435" s="157" t="s">
        <v>1169</v>
      </c>
    </row>
    <row r="436" spans="2:65" s="1" customFormat="1" ht="19.2">
      <c r="B436" s="28"/>
      <c r="D436" s="159" t="s">
        <v>280</v>
      </c>
      <c r="F436" s="160" t="s">
        <v>1168</v>
      </c>
      <c r="I436" s="119"/>
      <c r="L436" s="28"/>
      <c r="M436" s="161"/>
      <c r="T436" s="52"/>
      <c r="AT436" s="13" t="s">
        <v>280</v>
      </c>
      <c r="AU436" s="13" t="s">
        <v>272</v>
      </c>
    </row>
    <row r="437" spans="2:65" s="1" customFormat="1" ht="24.15" customHeight="1">
      <c r="B437" s="28"/>
      <c r="C437" s="162" t="s">
        <v>1170</v>
      </c>
      <c r="D437" s="162" t="s">
        <v>335</v>
      </c>
      <c r="E437" s="163" t="s">
        <v>1171</v>
      </c>
      <c r="F437" s="164" t="s">
        <v>1172</v>
      </c>
      <c r="G437" s="165" t="s">
        <v>338</v>
      </c>
      <c r="H437" s="166">
        <v>23</v>
      </c>
      <c r="I437" s="167"/>
      <c r="J437" s="168">
        <f>ROUND(I437*H437,2)</f>
        <v>0</v>
      </c>
      <c r="K437" s="169"/>
      <c r="L437" s="170"/>
      <c r="M437" s="171" t="s">
        <v>1</v>
      </c>
      <c r="N437" s="172" t="s">
        <v>38</v>
      </c>
      <c r="P437" s="155">
        <f>O437*H437</f>
        <v>0</v>
      </c>
      <c r="Q437" s="155">
        <v>2.0000000000000002E-5</v>
      </c>
      <c r="R437" s="155">
        <f>Q437*H437</f>
        <v>4.6000000000000001E-4</v>
      </c>
      <c r="S437" s="155">
        <v>0</v>
      </c>
      <c r="T437" s="156">
        <f>S437*H437</f>
        <v>0</v>
      </c>
      <c r="AR437" s="157" t="s">
        <v>373</v>
      </c>
      <c r="AT437" s="157" t="s">
        <v>335</v>
      </c>
      <c r="AU437" s="157" t="s">
        <v>272</v>
      </c>
      <c r="AY437" s="13" t="s">
        <v>271</v>
      </c>
      <c r="BE437" s="158">
        <f>IF(N437="základní",J437,0)</f>
        <v>0</v>
      </c>
      <c r="BF437" s="158">
        <f>IF(N437="snížená",J437,0)</f>
        <v>0</v>
      </c>
      <c r="BG437" s="158">
        <f>IF(N437="zákl. přenesená",J437,0)</f>
        <v>0</v>
      </c>
      <c r="BH437" s="158">
        <f>IF(N437="sníž. přenesená",J437,0)</f>
        <v>0</v>
      </c>
      <c r="BI437" s="158">
        <f>IF(N437="nulová",J437,0)</f>
        <v>0</v>
      </c>
      <c r="BJ437" s="13" t="s">
        <v>80</v>
      </c>
      <c r="BK437" s="158">
        <f>ROUND(I437*H437,2)</f>
        <v>0</v>
      </c>
      <c r="BL437" s="13" t="s">
        <v>348</v>
      </c>
      <c r="BM437" s="157" t="s">
        <v>1173</v>
      </c>
    </row>
    <row r="438" spans="2:65" s="1" customFormat="1" ht="19.2">
      <c r="B438" s="28"/>
      <c r="D438" s="159" t="s">
        <v>280</v>
      </c>
      <c r="F438" s="160" t="s">
        <v>1172</v>
      </c>
      <c r="I438" s="119"/>
      <c r="L438" s="28"/>
      <c r="M438" s="161"/>
      <c r="T438" s="52"/>
      <c r="AT438" s="13" t="s">
        <v>280</v>
      </c>
      <c r="AU438" s="13" t="s">
        <v>272</v>
      </c>
    </row>
    <row r="439" spans="2:65" s="1" customFormat="1" ht="24.15" customHeight="1">
      <c r="B439" s="28"/>
      <c r="C439" s="146" t="s">
        <v>1174</v>
      </c>
      <c r="D439" s="146" t="s">
        <v>274</v>
      </c>
      <c r="E439" s="147" t="s">
        <v>1175</v>
      </c>
      <c r="F439" s="148" t="s">
        <v>1176</v>
      </c>
      <c r="G439" s="149" t="s">
        <v>338</v>
      </c>
      <c r="H439" s="150">
        <v>46</v>
      </c>
      <c r="I439" s="151"/>
      <c r="J439" s="152">
        <f>ROUND(I439*H439,2)</f>
        <v>0</v>
      </c>
      <c r="K439" s="153"/>
      <c r="L439" s="28"/>
      <c r="M439" s="154" t="s">
        <v>1</v>
      </c>
      <c r="N439" s="115" t="s">
        <v>38</v>
      </c>
      <c r="P439" s="155">
        <f>O439*H439</f>
        <v>0</v>
      </c>
      <c r="Q439" s="155">
        <v>0</v>
      </c>
      <c r="R439" s="155">
        <f>Q439*H439</f>
        <v>0</v>
      </c>
      <c r="S439" s="155">
        <v>0</v>
      </c>
      <c r="T439" s="156">
        <f>S439*H439</f>
        <v>0</v>
      </c>
      <c r="AR439" s="157" t="s">
        <v>348</v>
      </c>
      <c r="AT439" s="157" t="s">
        <v>274</v>
      </c>
      <c r="AU439" s="157" t="s">
        <v>272</v>
      </c>
      <c r="AY439" s="13" t="s">
        <v>271</v>
      </c>
      <c r="BE439" s="158">
        <f>IF(N439="základní",J439,0)</f>
        <v>0</v>
      </c>
      <c r="BF439" s="158">
        <f>IF(N439="snížená",J439,0)</f>
        <v>0</v>
      </c>
      <c r="BG439" s="158">
        <f>IF(N439="zákl. přenesená",J439,0)</f>
        <v>0</v>
      </c>
      <c r="BH439" s="158">
        <f>IF(N439="sníž. přenesená",J439,0)</f>
        <v>0</v>
      </c>
      <c r="BI439" s="158">
        <f>IF(N439="nulová",J439,0)</f>
        <v>0</v>
      </c>
      <c r="BJ439" s="13" t="s">
        <v>80</v>
      </c>
      <c r="BK439" s="158">
        <f>ROUND(I439*H439,2)</f>
        <v>0</v>
      </c>
      <c r="BL439" s="13" t="s">
        <v>348</v>
      </c>
      <c r="BM439" s="157" t="s">
        <v>1177</v>
      </c>
    </row>
    <row r="440" spans="2:65" s="1" customFormat="1" ht="19.2">
      <c r="B440" s="28"/>
      <c r="D440" s="159" t="s">
        <v>280</v>
      </c>
      <c r="F440" s="160" t="s">
        <v>1176</v>
      </c>
      <c r="I440" s="119"/>
      <c r="L440" s="28"/>
      <c r="M440" s="161"/>
      <c r="T440" s="52"/>
      <c r="AT440" s="13" t="s">
        <v>280</v>
      </c>
      <c r="AU440" s="13" t="s">
        <v>272</v>
      </c>
    </row>
    <row r="441" spans="2:65" s="1" customFormat="1" ht="24.15" customHeight="1">
      <c r="B441" s="28"/>
      <c r="C441" s="146" t="s">
        <v>1178</v>
      </c>
      <c r="D441" s="146" t="s">
        <v>274</v>
      </c>
      <c r="E441" s="147" t="s">
        <v>1179</v>
      </c>
      <c r="F441" s="148" t="s">
        <v>1180</v>
      </c>
      <c r="G441" s="149" t="s">
        <v>338</v>
      </c>
      <c r="H441" s="150">
        <v>21</v>
      </c>
      <c r="I441" s="151"/>
      <c r="J441" s="152">
        <f>ROUND(I441*H441,2)</f>
        <v>0</v>
      </c>
      <c r="K441" s="153"/>
      <c r="L441" s="28"/>
      <c r="M441" s="154" t="s">
        <v>1</v>
      </c>
      <c r="N441" s="115" t="s">
        <v>38</v>
      </c>
      <c r="P441" s="155">
        <f>O441*H441</f>
        <v>0</v>
      </c>
      <c r="Q441" s="155">
        <v>0</v>
      </c>
      <c r="R441" s="155">
        <f>Q441*H441</f>
        <v>0</v>
      </c>
      <c r="S441" s="155">
        <v>0</v>
      </c>
      <c r="T441" s="156">
        <f>S441*H441</f>
        <v>0</v>
      </c>
      <c r="AR441" s="157" t="s">
        <v>348</v>
      </c>
      <c r="AT441" s="157" t="s">
        <v>274</v>
      </c>
      <c r="AU441" s="157" t="s">
        <v>272</v>
      </c>
      <c r="AY441" s="13" t="s">
        <v>271</v>
      </c>
      <c r="BE441" s="158">
        <f>IF(N441="základní",J441,0)</f>
        <v>0</v>
      </c>
      <c r="BF441" s="158">
        <f>IF(N441="snížená",J441,0)</f>
        <v>0</v>
      </c>
      <c r="BG441" s="158">
        <f>IF(N441="zákl. přenesená",J441,0)</f>
        <v>0</v>
      </c>
      <c r="BH441" s="158">
        <f>IF(N441="sníž. přenesená",J441,0)</f>
        <v>0</v>
      </c>
      <c r="BI441" s="158">
        <f>IF(N441="nulová",J441,0)</f>
        <v>0</v>
      </c>
      <c r="BJ441" s="13" t="s">
        <v>80</v>
      </c>
      <c r="BK441" s="158">
        <f>ROUND(I441*H441,2)</f>
        <v>0</v>
      </c>
      <c r="BL441" s="13" t="s">
        <v>348</v>
      </c>
      <c r="BM441" s="157" t="s">
        <v>1181</v>
      </c>
    </row>
    <row r="442" spans="2:65" s="1" customFormat="1" ht="19.2">
      <c r="B442" s="28"/>
      <c r="D442" s="159" t="s">
        <v>280</v>
      </c>
      <c r="F442" s="160" t="s">
        <v>1180</v>
      </c>
      <c r="I442" s="119"/>
      <c r="L442" s="28"/>
      <c r="M442" s="161"/>
      <c r="T442" s="52"/>
      <c r="AT442" s="13" t="s">
        <v>280</v>
      </c>
      <c r="AU442" s="13" t="s">
        <v>272</v>
      </c>
    </row>
    <row r="443" spans="2:65" s="1" customFormat="1" ht="24.15" customHeight="1">
      <c r="B443" s="28"/>
      <c r="C443" s="162" t="s">
        <v>1182</v>
      </c>
      <c r="D443" s="162" t="s">
        <v>335</v>
      </c>
      <c r="E443" s="163" t="s">
        <v>1183</v>
      </c>
      <c r="F443" s="164" t="s">
        <v>1184</v>
      </c>
      <c r="G443" s="165" t="s">
        <v>338</v>
      </c>
      <c r="H443" s="166">
        <v>1</v>
      </c>
      <c r="I443" s="167"/>
      <c r="J443" s="168">
        <f>ROUND(I443*H443,2)</f>
        <v>0</v>
      </c>
      <c r="K443" s="169"/>
      <c r="L443" s="170"/>
      <c r="M443" s="171" t="s">
        <v>1</v>
      </c>
      <c r="N443" s="172" t="s">
        <v>38</v>
      </c>
      <c r="P443" s="155">
        <f>O443*H443</f>
        <v>0</v>
      </c>
      <c r="Q443" s="155">
        <v>1E-4</v>
      </c>
      <c r="R443" s="155">
        <f>Q443*H443</f>
        <v>1E-4</v>
      </c>
      <c r="S443" s="155">
        <v>0</v>
      </c>
      <c r="T443" s="156">
        <f>S443*H443</f>
        <v>0</v>
      </c>
      <c r="AR443" s="157" t="s">
        <v>373</v>
      </c>
      <c r="AT443" s="157" t="s">
        <v>335</v>
      </c>
      <c r="AU443" s="157" t="s">
        <v>272</v>
      </c>
      <c r="AY443" s="13" t="s">
        <v>271</v>
      </c>
      <c r="BE443" s="158">
        <f>IF(N443="základní",J443,0)</f>
        <v>0</v>
      </c>
      <c r="BF443" s="158">
        <f>IF(N443="snížená",J443,0)</f>
        <v>0</v>
      </c>
      <c r="BG443" s="158">
        <f>IF(N443="zákl. přenesená",J443,0)</f>
        <v>0</v>
      </c>
      <c r="BH443" s="158">
        <f>IF(N443="sníž. přenesená",J443,0)</f>
        <v>0</v>
      </c>
      <c r="BI443" s="158">
        <f>IF(N443="nulová",J443,0)</f>
        <v>0</v>
      </c>
      <c r="BJ443" s="13" t="s">
        <v>80</v>
      </c>
      <c r="BK443" s="158">
        <f>ROUND(I443*H443,2)</f>
        <v>0</v>
      </c>
      <c r="BL443" s="13" t="s">
        <v>348</v>
      </c>
      <c r="BM443" s="157" t="s">
        <v>1185</v>
      </c>
    </row>
    <row r="444" spans="2:65" s="1" customFormat="1" ht="19.2">
      <c r="B444" s="28"/>
      <c r="D444" s="159" t="s">
        <v>280</v>
      </c>
      <c r="F444" s="160" t="s">
        <v>1184</v>
      </c>
      <c r="I444" s="119"/>
      <c r="L444" s="28"/>
      <c r="M444" s="161"/>
      <c r="T444" s="52"/>
      <c r="AT444" s="13" t="s">
        <v>280</v>
      </c>
      <c r="AU444" s="13" t="s">
        <v>272</v>
      </c>
    </row>
    <row r="445" spans="2:65" s="1" customFormat="1" ht="24.15" customHeight="1">
      <c r="B445" s="28"/>
      <c r="C445" s="162" t="s">
        <v>1186</v>
      </c>
      <c r="D445" s="162" t="s">
        <v>335</v>
      </c>
      <c r="E445" s="163" t="s">
        <v>1187</v>
      </c>
      <c r="F445" s="164" t="s">
        <v>1188</v>
      </c>
      <c r="G445" s="165" t="s">
        <v>338</v>
      </c>
      <c r="H445" s="166">
        <v>20</v>
      </c>
      <c r="I445" s="167"/>
      <c r="J445" s="168">
        <f>ROUND(I445*H445,2)</f>
        <v>0</v>
      </c>
      <c r="K445" s="169"/>
      <c r="L445" s="170"/>
      <c r="M445" s="171" t="s">
        <v>1</v>
      </c>
      <c r="N445" s="172" t="s">
        <v>38</v>
      </c>
      <c r="P445" s="155">
        <f>O445*H445</f>
        <v>0</v>
      </c>
      <c r="Q445" s="155">
        <v>0</v>
      </c>
      <c r="R445" s="155">
        <f>Q445*H445</f>
        <v>0</v>
      </c>
      <c r="S445" s="155">
        <v>0</v>
      </c>
      <c r="T445" s="156">
        <f>S445*H445</f>
        <v>0</v>
      </c>
      <c r="AR445" s="157" t="s">
        <v>373</v>
      </c>
      <c r="AT445" s="157" t="s">
        <v>335</v>
      </c>
      <c r="AU445" s="157" t="s">
        <v>272</v>
      </c>
      <c r="AY445" s="13" t="s">
        <v>271</v>
      </c>
      <c r="BE445" s="158">
        <f>IF(N445="základní",J445,0)</f>
        <v>0</v>
      </c>
      <c r="BF445" s="158">
        <f>IF(N445="snížená",J445,0)</f>
        <v>0</v>
      </c>
      <c r="BG445" s="158">
        <f>IF(N445="zákl. přenesená",J445,0)</f>
        <v>0</v>
      </c>
      <c r="BH445" s="158">
        <f>IF(N445="sníž. přenesená",J445,0)</f>
        <v>0</v>
      </c>
      <c r="BI445" s="158">
        <f>IF(N445="nulová",J445,0)</f>
        <v>0</v>
      </c>
      <c r="BJ445" s="13" t="s">
        <v>80</v>
      </c>
      <c r="BK445" s="158">
        <f>ROUND(I445*H445,2)</f>
        <v>0</v>
      </c>
      <c r="BL445" s="13" t="s">
        <v>348</v>
      </c>
      <c r="BM445" s="157" t="s">
        <v>1189</v>
      </c>
    </row>
    <row r="446" spans="2:65" s="1" customFormat="1" ht="19.2">
      <c r="B446" s="28"/>
      <c r="D446" s="159" t="s">
        <v>280</v>
      </c>
      <c r="F446" s="160" t="s">
        <v>1188</v>
      </c>
      <c r="I446" s="119"/>
      <c r="L446" s="28"/>
      <c r="M446" s="161"/>
      <c r="T446" s="52"/>
      <c r="AT446" s="13" t="s">
        <v>280</v>
      </c>
      <c r="AU446" s="13" t="s">
        <v>272</v>
      </c>
    </row>
    <row r="447" spans="2:65" s="1" customFormat="1" ht="24.15" customHeight="1">
      <c r="B447" s="28"/>
      <c r="C447" s="146" t="s">
        <v>1190</v>
      </c>
      <c r="D447" s="146" t="s">
        <v>274</v>
      </c>
      <c r="E447" s="147" t="s">
        <v>1191</v>
      </c>
      <c r="F447" s="148" t="s">
        <v>1192</v>
      </c>
      <c r="G447" s="149" t="s">
        <v>338</v>
      </c>
      <c r="H447" s="150">
        <v>1</v>
      </c>
      <c r="I447" s="151"/>
      <c r="J447" s="152">
        <f>ROUND(I447*H447,2)</f>
        <v>0</v>
      </c>
      <c r="K447" s="153"/>
      <c r="L447" s="28"/>
      <c r="M447" s="154" t="s">
        <v>1</v>
      </c>
      <c r="N447" s="115" t="s">
        <v>38</v>
      </c>
      <c r="P447" s="155">
        <f>O447*H447</f>
        <v>0</v>
      </c>
      <c r="Q447" s="155">
        <v>0</v>
      </c>
      <c r="R447" s="155">
        <f>Q447*H447</f>
        <v>0</v>
      </c>
      <c r="S447" s="155">
        <v>0</v>
      </c>
      <c r="T447" s="156">
        <f>S447*H447</f>
        <v>0</v>
      </c>
      <c r="AR447" s="157" t="s">
        <v>348</v>
      </c>
      <c r="AT447" s="157" t="s">
        <v>274</v>
      </c>
      <c r="AU447" s="157" t="s">
        <v>272</v>
      </c>
      <c r="AY447" s="13" t="s">
        <v>271</v>
      </c>
      <c r="BE447" s="158">
        <f>IF(N447="základní",J447,0)</f>
        <v>0</v>
      </c>
      <c r="BF447" s="158">
        <f>IF(N447="snížená",J447,0)</f>
        <v>0</v>
      </c>
      <c r="BG447" s="158">
        <f>IF(N447="zákl. přenesená",J447,0)</f>
        <v>0</v>
      </c>
      <c r="BH447" s="158">
        <f>IF(N447="sníž. přenesená",J447,0)</f>
        <v>0</v>
      </c>
      <c r="BI447" s="158">
        <f>IF(N447="nulová",J447,0)</f>
        <v>0</v>
      </c>
      <c r="BJ447" s="13" t="s">
        <v>80</v>
      </c>
      <c r="BK447" s="158">
        <f>ROUND(I447*H447,2)</f>
        <v>0</v>
      </c>
      <c r="BL447" s="13" t="s">
        <v>348</v>
      </c>
      <c r="BM447" s="157" t="s">
        <v>1193</v>
      </c>
    </row>
    <row r="448" spans="2:65" s="1" customFormat="1" ht="19.2">
      <c r="B448" s="28"/>
      <c r="D448" s="159" t="s">
        <v>280</v>
      </c>
      <c r="F448" s="160" t="s">
        <v>1192</v>
      </c>
      <c r="I448" s="119"/>
      <c r="L448" s="28"/>
      <c r="M448" s="161"/>
      <c r="T448" s="52"/>
      <c r="AT448" s="13" t="s">
        <v>280</v>
      </c>
      <c r="AU448" s="13" t="s">
        <v>272</v>
      </c>
    </row>
    <row r="449" spans="2:65" s="1" customFormat="1" ht="33" customHeight="1">
      <c r="B449" s="28"/>
      <c r="C449" s="162" t="s">
        <v>1194</v>
      </c>
      <c r="D449" s="162" t="s">
        <v>335</v>
      </c>
      <c r="E449" s="163" t="s">
        <v>1195</v>
      </c>
      <c r="F449" s="164" t="s">
        <v>1196</v>
      </c>
      <c r="G449" s="165" t="s">
        <v>338</v>
      </c>
      <c r="H449" s="166">
        <v>1</v>
      </c>
      <c r="I449" s="167"/>
      <c r="J449" s="168">
        <f>ROUND(I449*H449,2)</f>
        <v>0</v>
      </c>
      <c r="K449" s="169"/>
      <c r="L449" s="170"/>
      <c r="M449" s="171" t="s">
        <v>1</v>
      </c>
      <c r="N449" s="172" t="s">
        <v>38</v>
      </c>
      <c r="P449" s="155">
        <f>O449*H449</f>
        <v>0</v>
      </c>
      <c r="Q449" s="155">
        <v>1E-4</v>
      </c>
      <c r="R449" s="155">
        <f>Q449*H449</f>
        <v>1E-4</v>
      </c>
      <c r="S449" s="155">
        <v>0</v>
      </c>
      <c r="T449" s="156">
        <f>S449*H449</f>
        <v>0</v>
      </c>
      <c r="AR449" s="157" t="s">
        <v>373</v>
      </c>
      <c r="AT449" s="157" t="s">
        <v>335</v>
      </c>
      <c r="AU449" s="157" t="s">
        <v>272</v>
      </c>
      <c r="AY449" s="13" t="s">
        <v>271</v>
      </c>
      <c r="BE449" s="158">
        <f>IF(N449="základní",J449,0)</f>
        <v>0</v>
      </c>
      <c r="BF449" s="158">
        <f>IF(N449="snížená",J449,0)</f>
        <v>0</v>
      </c>
      <c r="BG449" s="158">
        <f>IF(N449="zákl. přenesená",J449,0)</f>
        <v>0</v>
      </c>
      <c r="BH449" s="158">
        <f>IF(N449="sníž. přenesená",J449,0)</f>
        <v>0</v>
      </c>
      <c r="BI449" s="158">
        <f>IF(N449="nulová",J449,0)</f>
        <v>0</v>
      </c>
      <c r="BJ449" s="13" t="s">
        <v>80</v>
      </c>
      <c r="BK449" s="158">
        <f>ROUND(I449*H449,2)</f>
        <v>0</v>
      </c>
      <c r="BL449" s="13" t="s">
        <v>348</v>
      </c>
      <c r="BM449" s="157" t="s">
        <v>1197</v>
      </c>
    </row>
    <row r="450" spans="2:65" s="1" customFormat="1" ht="19.2">
      <c r="B450" s="28"/>
      <c r="D450" s="159" t="s">
        <v>280</v>
      </c>
      <c r="F450" s="160" t="s">
        <v>1196</v>
      </c>
      <c r="I450" s="119"/>
      <c r="L450" s="28"/>
      <c r="M450" s="161"/>
      <c r="T450" s="52"/>
      <c r="AT450" s="13" t="s">
        <v>280</v>
      </c>
      <c r="AU450" s="13" t="s">
        <v>272</v>
      </c>
    </row>
    <row r="451" spans="2:65" s="1" customFormat="1" ht="24.15" customHeight="1">
      <c r="B451" s="28"/>
      <c r="C451" s="146" t="s">
        <v>1198</v>
      </c>
      <c r="D451" s="146" t="s">
        <v>274</v>
      </c>
      <c r="E451" s="147" t="s">
        <v>1199</v>
      </c>
      <c r="F451" s="148" t="s">
        <v>1200</v>
      </c>
      <c r="G451" s="149" t="s">
        <v>412</v>
      </c>
      <c r="H451" s="150">
        <v>340</v>
      </c>
      <c r="I451" s="151"/>
      <c r="J451" s="152">
        <f>ROUND(I451*H451,2)</f>
        <v>0</v>
      </c>
      <c r="K451" s="153"/>
      <c r="L451" s="28"/>
      <c r="M451" s="154" t="s">
        <v>1</v>
      </c>
      <c r="N451" s="115" t="s">
        <v>38</v>
      </c>
      <c r="P451" s="155">
        <f>O451*H451</f>
        <v>0</v>
      </c>
      <c r="Q451" s="155">
        <v>0</v>
      </c>
      <c r="R451" s="155">
        <f>Q451*H451</f>
        <v>0</v>
      </c>
      <c r="S451" s="155">
        <v>0</v>
      </c>
      <c r="T451" s="156">
        <f>S451*H451</f>
        <v>0</v>
      </c>
      <c r="AR451" s="157" t="s">
        <v>348</v>
      </c>
      <c r="AT451" s="157" t="s">
        <v>274</v>
      </c>
      <c r="AU451" s="157" t="s">
        <v>272</v>
      </c>
      <c r="AY451" s="13" t="s">
        <v>271</v>
      </c>
      <c r="BE451" s="158">
        <f>IF(N451="základní",J451,0)</f>
        <v>0</v>
      </c>
      <c r="BF451" s="158">
        <f>IF(N451="snížená",J451,0)</f>
        <v>0</v>
      </c>
      <c r="BG451" s="158">
        <f>IF(N451="zákl. přenesená",J451,0)</f>
        <v>0</v>
      </c>
      <c r="BH451" s="158">
        <f>IF(N451="sníž. přenesená",J451,0)</f>
        <v>0</v>
      </c>
      <c r="BI451" s="158">
        <f>IF(N451="nulová",J451,0)</f>
        <v>0</v>
      </c>
      <c r="BJ451" s="13" t="s">
        <v>80</v>
      </c>
      <c r="BK451" s="158">
        <f>ROUND(I451*H451,2)</f>
        <v>0</v>
      </c>
      <c r="BL451" s="13" t="s">
        <v>348</v>
      </c>
      <c r="BM451" s="157" t="s">
        <v>1201</v>
      </c>
    </row>
    <row r="452" spans="2:65" s="1" customFormat="1" ht="19.2">
      <c r="B452" s="28"/>
      <c r="D452" s="159" t="s">
        <v>280</v>
      </c>
      <c r="F452" s="160" t="s">
        <v>1200</v>
      </c>
      <c r="I452" s="119"/>
      <c r="L452" s="28"/>
      <c r="M452" s="161"/>
      <c r="T452" s="52"/>
      <c r="AT452" s="13" t="s">
        <v>280</v>
      </c>
      <c r="AU452" s="13" t="s">
        <v>272</v>
      </c>
    </row>
    <row r="453" spans="2:65" s="1" customFormat="1" ht="24.15" customHeight="1">
      <c r="B453" s="28"/>
      <c r="C453" s="162" t="s">
        <v>1202</v>
      </c>
      <c r="D453" s="162" t="s">
        <v>335</v>
      </c>
      <c r="E453" s="163" t="s">
        <v>1203</v>
      </c>
      <c r="F453" s="164" t="s">
        <v>1204</v>
      </c>
      <c r="G453" s="165" t="s">
        <v>412</v>
      </c>
      <c r="H453" s="166">
        <v>340</v>
      </c>
      <c r="I453" s="167"/>
      <c r="J453" s="168">
        <f>ROUND(I453*H453,2)</f>
        <v>0</v>
      </c>
      <c r="K453" s="169"/>
      <c r="L453" s="170"/>
      <c r="M453" s="171" t="s">
        <v>1</v>
      </c>
      <c r="N453" s="172" t="s">
        <v>38</v>
      </c>
      <c r="P453" s="155">
        <f>O453*H453</f>
        <v>0</v>
      </c>
      <c r="Q453" s="155">
        <v>4.0000000000000003E-5</v>
      </c>
      <c r="R453" s="155">
        <f>Q453*H453</f>
        <v>1.3600000000000001E-2</v>
      </c>
      <c r="S453" s="155">
        <v>0</v>
      </c>
      <c r="T453" s="156">
        <f>S453*H453</f>
        <v>0</v>
      </c>
      <c r="AR453" s="157" t="s">
        <v>373</v>
      </c>
      <c r="AT453" s="157" t="s">
        <v>335</v>
      </c>
      <c r="AU453" s="157" t="s">
        <v>272</v>
      </c>
      <c r="AY453" s="13" t="s">
        <v>271</v>
      </c>
      <c r="BE453" s="158">
        <f>IF(N453="základní",J453,0)</f>
        <v>0</v>
      </c>
      <c r="BF453" s="158">
        <f>IF(N453="snížená",J453,0)</f>
        <v>0</v>
      </c>
      <c r="BG453" s="158">
        <f>IF(N453="zákl. přenesená",J453,0)</f>
        <v>0</v>
      </c>
      <c r="BH453" s="158">
        <f>IF(N453="sníž. přenesená",J453,0)</f>
        <v>0</v>
      </c>
      <c r="BI453" s="158">
        <f>IF(N453="nulová",J453,0)</f>
        <v>0</v>
      </c>
      <c r="BJ453" s="13" t="s">
        <v>80</v>
      </c>
      <c r="BK453" s="158">
        <f>ROUND(I453*H453,2)</f>
        <v>0</v>
      </c>
      <c r="BL453" s="13" t="s">
        <v>348</v>
      </c>
      <c r="BM453" s="157" t="s">
        <v>1205</v>
      </c>
    </row>
    <row r="454" spans="2:65" s="1" customFormat="1" ht="19.2">
      <c r="B454" s="28"/>
      <c r="D454" s="159" t="s">
        <v>280</v>
      </c>
      <c r="F454" s="160" t="s">
        <v>1204</v>
      </c>
      <c r="I454" s="119"/>
      <c r="L454" s="28"/>
      <c r="M454" s="161"/>
      <c r="T454" s="52"/>
      <c r="AT454" s="13" t="s">
        <v>280</v>
      </c>
      <c r="AU454" s="13" t="s">
        <v>272</v>
      </c>
    </row>
    <row r="455" spans="2:65" s="1" customFormat="1" ht="24.15" customHeight="1">
      <c r="B455" s="28"/>
      <c r="C455" s="146" t="s">
        <v>1206</v>
      </c>
      <c r="D455" s="146" t="s">
        <v>274</v>
      </c>
      <c r="E455" s="147" t="s">
        <v>1207</v>
      </c>
      <c r="F455" s="148" t="s">
        <v>1208</v>
      </c>
      <c r="G455" s="149" t="s">
        <v>338</v>
      </c>
      <c r="H455" s="150">
        <v>23</v>
      </c>
      <c r="I455" s="151"/>
      <c r="J455" s="152">
        <f>ROUND(I455*H455,2)</f>
        <v>0</v>
      </c>
      <c r="K455" s="153"/>
      <c r="L455" s="28"/>
      <c r="M455" s="154" t="s">
        <v>1</v>
      </c>
      <c r="N455" s="115" t="s">
        <v>38</v>
      </c>
      <c r="P455" s="155">
        <f>O455*H455</f>
        <v>0</v>
      </c>
      <c r="Q455" s="155">
        <v>0</v>
      </c>
      <c r="R455" s="155">
        <f>Q455*H455</f>
        <v>0</v>
      </c>
      <c r="S455" s="155">
        <v>0</v>
      </c>
      <c r="T455" s="156">
        <f>S455*H455</f>
        <v>0</v>
      </c>
      <c r="AR455" s="157" t="s">
        <v>348</v>
      </c>
      <c r="AT455" s="157" t="s">
        <v>274</v>
      </c>
      <c r="AU455" s="157" t="s">
        <v>272</v>
      </c>
      <c r="AY455" s="13" t="s">
        <v>271</v>
      </c>
      <c r="BE455" s="158">
        <f>IF(N455="základní",J455,0)</f>
        <v>0</v>
      </c>
      <c r="BF455" s="158">
        <f>IF(N455="snížená",J455,0)</f>
        <v>0</v>
      </c>
      <c r="BG455" s="158">
        <f>IF(N455="zákl. přenesená",J455,0)</f>
        <v>0</v>
      </c>
      <c r="BH455" s="158">
        <f>IF(N455="sníž. přenesená",J455,0)</f>
        <v>0</v>
      </c>
      <c r="BI455" s="158">
        <f>IF(N455="nulová",J455,0)</f>
        <v>0</v>
      </c>
      <c r="BJ455" s="13" t="s">
        <v>80</v>
      </c>
      <c r="BK455" s="158">
        <f>ROUND(I455*H455,2)</f>
        <v>0</v>
      </c>
      <c r="BL455" s="13" t="s">
        <v>348</v>
      </c>
      <c r="BM455" s="157" t="s">
        <v>1209</v>
      </c>
    </row>
    <row r="456" spans="2:65" s="1" customFormat="1" ht="19.2">
      <c r="B456" s="28"/>
      <c r="D456" s="159" t="s">
        <v>280</v>
      </c>
      <c r="F456" s="160" t="s">
        <v>1210</v>
      </c>
      <c r="I456" s="119"/>
      <c r="L456" s="28"/>
      <c r="M456" s="161"/>
      <c r="T456" s="52"/>
      <c r="AT456" s="13" t="s">
        <v>280</v>
      </c>
      <c r="AU456" s="13" t="s">
        <v>272</v>
      </c>
    </row>
    <row r="457" spans="2:65" s="1" customFormat="1" ht="16.5" customHeight="1">
      <c r="B457" s="28"/>
      <c r="C457" s="146" t="s">
        <v>1211</v>
      </c>
      <c r="D457" s="146" t="s">
        <v>274</v>
      </c>
      <c r="E457" s="147" t="s">
        <v>1212</v>
      </c>
      <c r="F457" s="148" t="s">
        <v>1213</v>
      </c>
      <c r="G457" s="149" t="s">
        <v>338</v>
      </c>
      <c r="H457" s="150">
        <v>1</v>
      </c>
      <c r="I457" s="151"/>
      <c r="J457" s="152">
        <f>ROUND(I457*H457,2)</f>
        <v>0</v>
      </c>
      <c r="K457" s="153"/>
      <c r="L457" s="28"/>
      <c r="M457" s="154" t="s">
        <v>1</v>
      </c>
      <c r="N457" s="115" t="s">
        <v>38</v>
      </c>
      <c r="P457" s="155">
        <f>O457*H457</f>
        <v>0</v>
      </c>
      <c r="Q457" s="155">
        <v>0</v>
      </c>
      <c r="R457" s="155">
        <f>Q457*H457</f>
        <v>0</v>
      </c>
      <c r="S457" s="155">
        <v>0</v>
      </c>
      <c r="T457" s="156">
        <f>S457*H457</f>
        <v>0</v>
      </c>
      <c r="AR457" s="157" t="s">
        <v>348</v>
      </c>
      <c r="AT457" s="157" t="s">
        <v>274</v>
      </c>
      <c r="AU457" s="157" t="s">
        <v>272</v>
      </c>
      <c r="AY457" s="13" t="s">
        <v>271</v>
      </c>
      <c r="BE457" s="158">
        <f>IF(N457="základní",J457,0)</f>
        <v>0</v>
      </c>
      <c r="BF457" s="158">
        <f>IF(N457="snížená",J457,0)</f>
        <v>0</v>
      </c>
      <c r="BG457" s="158">
        <f>IF(N457="zákl. přenesená",J457,0)</f>
        <v>0</v>
      </c>
      <c r="BH457" s="158">
        <f>IF(N457="sníž. přenesená",J457,0)</f>
        <v>0</v>
      </c>
      <c r="BI457" s="158">
        <f>IF(N457="nulová",J457,0)</f>
        <v>0</v>
      </c>
      <c r="BJ457" s="13" t="s">
        <v>80</v>
      </c>
      <c r="BK457" s="158">
        <f>ROUND(I457*H457,2)</f>
        <v>0</v>
      </c>
      <c r="BL457" s="13" t="s">
        <v>348</v>
      </c>
      <c r="BM457" s="157" t="s">
        <v>1214</v>
      </c>
    </row>
    <row r="458" spans="2:65" s="1" customFormat="1" ht="19.2">
      <c r="B458" s="28"/>
      <c r="D458" s="159" t="s">
        <v>280</v>
      </c>
      <c r="F458" s="160" t="s">
        <v>1215</v>
      </c>
      <c r="I458" s="119"/>
      <c r="L458" s="28"/>
      <c r="M458" s="161"/>
      <c r="T458" s="52"/>
      <c r="AT458" s="13" t="s">
        <v>280</v>
      </c>
      <c r="AU458" s="13" t="s">
        <v>272</v>
      </c>
    </row>
    <row r="459" spans="2:65" s="1" customFormat="1" ht="24.15" customHeight="1">
      <c r="B459" s="28"/>
      <c r="C459" s="162" t="s">
        <v>1216</v>
      </c>
      <c r="D459" s="162" t="s">
        <v>335</v>
      </c>
      <c r="E459" s="163" t="s">
        <v>1217</v>
      </c>
      <c r="F459" s="164" t="s">
        <v>1218</v>
      </c>
      <c r="G459" s="165" t="s">
        <v>338</v>
      </c>
      <c r="H459" s="166">
        <v>1</v>
      </c>
      <c r="I459" s="167"/>
      <c r="J459" s="168">
        <f>ROUND(I459*H459,2)</f>
        <v>0</v>
      </c>
      <c r="K459" s="169"/>
      <c r="L459" s="170"/>
      <c r="M459" s="171" t="s">
        <v>1</v>
      </c>
      <c r="N459" s="172" t="s">
        <v>38</v>
      </c>
      <c r="P459" s="155">
        <f>O459*H459</f>
        <v>0</v>
      </c>
      <c r="Q459" s="155">
        <v>1E-4</v>
      </c>
      <c r="R459" s="155">
        <f>Q459*H459</f>
        <v>1E-4</v>
      </c>
      <c r="S459" s="155">
        <v>0</v>
      </c>
      <c r="T459" s="156">
        <f>S459*H459</f>
        <v>0</v>
      </c>
      <c r="AR459" s="157" t="s">
        <v>373</v>
      </c>
      <c r="AT459" s="157" t="s">
        <v>335</v>
      </c>
      <c r="AU459" s="157" t="s">
        <v>272</v>
      </c>
      <c r="AY459" s="13" t="s">
        <v>271</v>
      </c>
      <c r="BE459" s="158">
        <f>IF(N459="základní",J459,0)</f>
        <v>0</v>
      </c>
      <c r="BF459" s="158">
        <f>IF(N459="snížená",J459,0)</f>
        <v>0</v>
      </c>
      <c r="BG459" s="158">
        <f>IF(N459="zákl. přenesená",J459,0)</f>
        <v>0</v>
      </c>
      <c r="BH459" s="158">
        <f>IF(N459="sníž. přenesená",J459,0)</f>
        <v>0</v>
      </c>
      <c r="BI459" s="158">
        <f>IF(N459="nulová",J459,0)</f>
        <v>0</v>
      </c>
      <c r="BJ459" s="13" t="s">
        <v>80</v>
      </c>
      <c r="BK459" s="158">
        <f>ROUND(I459*H459,2)</f>
        <v>0</v>
      </c>
      <c r="BL459" s="13" t="s">
        <v>348</v>
      </c>
      <c r="BM459" s="157" t="s">
        <v>1219</v>
      </c>
    </row>
    <row r="460" spans="2:65" s="1" customFormat="1" ht="10.199999999999999">
      <c r="B460" s="28"/>
      <c r="D460" s="159" t="s">
        <v>280</v>
      </c>
      <c r="F460" s="160" t="s">
        <v>1218</v>
      </c>
      <c r="I460" s="119"/>
      <c r="L460" s="28"/>
      <c r="M460" s="161"/>
      <c r="T460" s="52"/>
      <c r="AT460" s="13" t="s">
        <v>280</v>
      </c>
      <c r="AU460" s="13" t="s">
        <v>272</v>
      </c>
    </row>
    <row r="461" spans="2:65" s="1" customFormat="1" ht="16.5" customHeight="1">
      <c r="B461" s="28"/>
      <c r="C461" s="146" t="s">
        <v>1220</v>
      </c>
      <c r="D461" s="146" t="s">
        <v>274</v>
      </c>
      <c r="E461" s="147" t="s">
        <v>1221</v>
      </c>
      <c r="F461" s="148" t="s">
        <v>1222</v>
      </c>
      <c r="G461" s="149" t="s">
        <v>338</v>
      </c>
      <c r="H461" s="150">
        <v>18</v>
      </c>
      <c r="I461" s="151"/>
      <c r="J461" s="152">
        <f>ROUND(I461*H461,2)</f>
        <v>0</v>
      </c>
      <c r="K461" s="153"/>
      <c r="L461" s="28"/>
      <c r="M461" s="154" t="s">
        <v>1</v>
      </c>
      <c r="N461" s="115" t="s">
        <v>38</v>
      </c>
      <c r="P461" s="155">
        <f>O461*H461</f>
        <v>0</v>
      </c>
      <c r="Q461" s="155">
        <v>0</v>
      </c>
      <c r="R461" s="155">
        <f>Q461*H461</f>
        <v>0</v>
      </c>
      <c r="S461" s="155">
        <v>0</v>
      </c>
      <c r="T461" s="156">
        <f>S461*H461</f>
        <v>0</v>
      </c>
      <c r="AR461" s="157" t="s">
        <v>348</v>
      </c>
      <c r="AT461" s="157" t="s">
        <v>274</v>
      </c>
      <c r="AU461" s="157" t="s">
        <v>272</v>
      </c>
      <c r="AY461" s="13" t="s">
        <v>271</v>
      </c>
      <c r="BE461" s="158">
        <f>IF(N461="základní",J461,0)</f>
        <v>0</v>
      </c>
      <c r="BF461" s="158">
        <f>IF(N461="snížená",J461,0)</f>
        <v>0</v>
      </c>
      <c r="BG461" s="158">
        <f>IF(N461="zákl. přenesená",J461,0)</f>
        <v>0</v>
      </c>
      <c r="BH461" s="158">
        <f>IF(N461="sníž. přenesená",J461,0)</f>
        <v>0</v>
      </c>
      <c r="BI461" s="158">
        <f>IF(N461="nulová",J461,0)</f>
        <v>0</v>
      </c>
      <c r="BJ461" s="13" t="s">
        <v>80</v>
      </c>
      <c r="BK461" s="158">
        <f>ROUND(I461*H461,2)</f>
        <v>0</v>
      </c>
      <c r="BL461" s="13" t="s">
        <v>348</v>
      </c>
      <c r="BM461" s="157" t="s">
        <v>1223</v>
      </c>
    </row>
    <row r="462" spans="2:65" s="1" customFormat="1" ht="10.199999999999999">
      <c r="B462" s="28"/>
      <c r="D462" s="159" t="s">
        <v>280</v>
      </c>
      <c r="F462" s="160" t="s">
        <v>1222</v>
      </c>
      <c r="I462" s="119"/>
      <c r="L462" s="28"/>
      <c r="M462" s="161"/>
      <c r="T462" s="52"/>
      <c r="AT462" s="13" t="s">
        <v>280</v>
      </c>
      <c r="AU462" s="13" t="s">
        <v>272</v>
      </c>
    </row>
    <row r="463" spans="2:65" s="1" customFormat="1" ht="16.5" customHeight="1">
      <c r="B463" s="28"/>
      <c r="C463" s="162" t="s">
        <v>1224</v>
      </c>
      <c r="D463" s="162" t="s">
        <v>335</v>
      </c>
      <c r="E463" s="163" t="s">
        <v>1225</v>
      </c>
      <c r="F463" s="164" t="s">
        <v>1226</v>
      </c>
      <c r="G463" s="165" t="s">
        <v>338</v>
      </c>
      <c r="H463" s="166">
        <v>18</v>
      </c>
      <c r="I463" s="167"/>
      <c r="J463" s="168">
        <f>ROUND(I463*H463,2)</f>
        <v>0</v>
      </c>
      <c r="K463" s="169"/>
      <c r="L463" s="170"/>
      <c r="M463" s="171" t="s">
        <v>1</v>
      </c>
      <c r="N463" s="172" t="s">
        <v>38</v>
      </c>
      <c r="P463" s="155">
        <f>O463*H463</f>
        <v>0</v>
      </c>
      <c r="Q463" s="155">
        <v>1E-4</v>
      </c>
      <c r="R463" s="155">
        <f>Q463*H463</f>
        <v>1.8000000000000002E-3</v>
      </c>
      <c r="S463" s="155">
        <v>0</v>
      </c>
      <c r="T463" s="156">
        <f>S463*H463</f>
        <v>0</v>
      </c>
      <c r="AR463" s="157" t="s">
        <v>373</v>
      </c>
      <c r="AT463" s="157" t="s">
        <v>335</v>
      </c>
      <c r="AU463" s="157" t="s">
        <v>272</v>
      </c>
      <c r="AY463" s="13" t="s">
        <v>271</v>
      </c>
      <c r="BE463" s="158">
        <f>IF(N463="základní",J463,0)</f>
        <v>0</v>
      </c>
      <c r="BF463" s="158">
        <f>IF(N463="snížená",J463,0)</f>
        <v>0</v>
      </c>
      <c r="BG463" s="158">
        <f>IF(N463="zákl. přenesená",J463,0)</f>
        <v>0</v>
      </c>
      <c r="BH463" s="158">
        <f>IF(N463="sníž. přenesená",J463,0)</f>
        <v>0</v>
      </c>
      <c r="BI463" s="158">
        <f>IF(N463="nulová",J463,0)</f>
        <v>0</v>
      </c>
      <c r="BJ463" s="13" t="s">
        <v>80</v>
      </c>
      <c r="BK463" s="158">
        <f>ROUND(I463*H463,2)</f>
        <v>0</v>
      </c>
      <c r="BL463" s="13" t="s">
        <v>348</v>
      </c>
      <c r="BM463" s="157" t="s">
        <v>1227</v>
      </c>
    </row>
    <row r="464" spans="2:65" s="1" customFormat="1" ht="10.199999999999999">
      <c r="B464" s="28"/>
      <c r="D464" s="159" t="s">
        <v>280</v>
      </c>
      <c r="F464" s="160" t="s">
        <v>1226</v>
      </c>
      <c r="I464" s="119"/>
      <c r="L464" s="28"/>
      <c r="M464" s="161"/>
      <c r="T464" s="52"/>
      <c r="AT464" s="13" t="s">
        <v>280</v>
      </c>
      <c r="AU464" s="13" t="s">
        <v>272</v>
      </c>
    </row>
    <row r="465" spans="2:65" s="1" customFormat="1" ht="33" customHeight="1">
      <c r="B465" s="28"/>
      <c r="C465" s="146" t="s">
        <v>1228</v>
      </c>
      <c r="D465" s="146" t="s">
        <v>274</v>
      </c>
      <c r="E465" s="147" t="s">
        <v>1229</v>
      </c>
      <c r="F465" s="148" t="s">
        <v>1230</v>
      </c>
      <c r="G465" s="149" t="s">
        <v>969</v>
      </c>
      <c r="H465" s="150">
        <v>1</v>
      </c>
      <c r="I465" s="151"/>
      <c r="J465" s="152">
        <f>ROUND(I465*H465,2)</f>
        <v>0</v>
      </c>
      <c r="K465" s="153"/>
      <c r="L465" s="28"/>
      <c r="M465" s="154" t="s">
        <v>1</v>
      </c>
      <c r="N465" s="115" t="s">
        <v>38</v>
      </c>
      <c r="P465" s="155">
        <f>O465*H465</f>
        <v>0</v>
      </c>
      <c r="Q465" s="155">
        <v>0</v>
      </c>
      <c r="R465" s="155">
        <f>Q465*H465</f>
        <v>0</v>
      </c>
      <c r="S465" s="155">
        <v>0</v>
      </c>
      <c r="T465" s="156">
        <f>S465*H465</f>
        <v>0</v>
      </c>
      <c r="AR465" s="157" t="s">
        <v>348</v>
      </c>
      <c r="AT465" s="157" t="s">
        <v>274</v>
      </c>
      <c r="AU465" s="157" t="s">
        <v>272</v>
      </c>
      <c r="AY465" s="13" t="s">
        <v>271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3" t="s">
        <v>80</v>
      </c>
      <c r="BK465" s="158">
        <f>ROUND(I465*H465,2)</f>
        <v>0</v>
      </c>
      <c r="BL465" s="13" t="s">
        <v>348</v>
      </c>
      <c r="BM465" s="157" t="s">
        <v>1231</v>
      </c>
    </row>
    <row r="466" spans="2:65" s="1" customFormat="1" ht="28.8">
      <c r="B466" s="28"/>
      <c r="D466" s="159" t="s">
        <v>280</v>
      </c>
      <c r="F466" s="160" t="s">
        <v>1232</v>
      </c>
      <c r="I466" s="119"/>
      <c r="L466" s="28"/>
      <c r="M466" s="161"/>
      <c r="T466" s="52"/>
      <c r="AT466" s="13" t="s">
        <v>280</v>
      </c>
      <c r="AU466" s="13" t="s">
        <v>272</v>
      </c>
    </row>
    <row r="467" spans="2:65" s="1" customFormat="1" ht="24.15" customHeight="1">
      <c r="B467" s="28"/>
      <c r="C467" s="146" t="s">
        <v>1233</v>
      </c>
      <c r="D467" s="146" t="s">
        <v>274</v>
      </c>
      <c r="E467" s="147" t="s">
        <v>1234</v>
      </c>
      <c r="F467" s="148" t="s">
        <v>1235</v>
      </c>
      <c r="G467" s="149" t="s">
        <v>338</v>
      </c>
      <c r="H467" s="150">
        <v>1</v>
      </c>
      <c r="I467" s="151"/>
      <c r="J467" s="152">
        <f>ROUND(I467*H467,2)</f>
        <v>0</v>
      </c>
      <c r="K467" s="153"/>
      <c r="L467" s="28"/>
      <c r="M467" s="154" t="s">
        <v>1</v>
      </c>
      <c r="N467" s="115" t="s">
        <v>38</v>
      </c>
      <c r="P467" s="155">
        <f>O467*H467</f>
        <v>0</v>
      </c>
      <c r="Q467" s="155">
        <v>0</v>
      </c>
      <c r="R467" s="155">
        <f>Q467*H467</f>
        <v>0</v>
      </c>
      <c r="S467" s="155">
        <v>0</v>
      </c>
      <c r="T467" s="156">
        <f>S467*H467</f>
        <v>0</v>
      </c>
      <c r="AR467" s="157" t="s">
        <v>348</v>
      </c>
      <c r="AT467" s="157" t="s">
        <v>274</v>
      </c>
      <c r="AU467" s="157" t="s">
        <v>272</v>
      </c>
      <c r="AY467" s="13" t="s">
        <v>271</v>
      </c>
      <c r="BE467" s="158">
        <f>IF(N467="základní",J467,0)</f>
        <v>0</v>
      </c>
      <c r="BF467" s="158">
        <f>IF(N467="snížená",J467,0)</f>
        <v>0</v>
      </c>
      <c r="BG467" s="158">
        <f>IF(N467="zákl. přenesená",J467,0)</f>
        <v>0</v>
      </c>
      <c r="BH467" s="158">
        <f>IF(N467="sníž. přenesená",J467,0)</f>
        <v>0</v>
      </c>
      <c r="BI467" s="158">
        <f>IF(N467="nulová",J467,0)</f>
        <v>0</v>
      </c>
      <c r="BJ467" s="13" t="s">
        <v>80</v>
      </c>
      <c r="BK467" s="158">
        <f>ROUND(I467*H467,2)</f>
        <v>0</v>
      </c>
      <c r="BL467" s="13" t="s">
        <v>348</v>
      </c>
      <c r="BM467" s="157" t="s">
        <v>1236</v>
      </c>
    </row>
    <row r="468" spans="2:65" s="1" customFormat="1" ht="19.2">
      <c r="B468" s="28"/>
      <c r="D468" s="159" t="s">
        <v>280</v>
      </c>
      <c r="F468" s="160" t="s">
        <v>1235</v>
      </c>
      <c r="I468" s="119"/>
      <c r="L468" s="28"/>
      <c r="M468" s="161"/>
      <c r="T468" s="52"/>
      <c r="AT468" s="13" t="s">
        <v>280</v>
      </c>
      <c r="AU468" s="13" t="s">
        <v>272</v>
      </c>
    </row>
    <row r="469" spans="2:65" s="1" customFormat="1" ht="24.15" customHeight="1">
      <c r="B469" s="28"/>
      <c r="C469" s="162" t="s">
        <v>1237</v>
      </c>
      <c r="D469" s="162" t="s">
        <v>335</v>
      </c>
      <c r="E469" s="163" t="s">
        <v>1238</v>
      </c>
      <c r="F469" s="164" t="s">
        <v>1239</v>
      </c>
      <c r="G469" s="165" t="s">
        <v>338</v>
      </c>
      <c r="H469" s="166">
        <v>1</v>
      </c>
      <c r="I469" s="167"/>
      <c r="J469" s="168">
        <f>ROUND(I469*H469,2)</f>
        <v>0</v>
      </c>
      <c r="K469" s="169"/>
      <c r="L469" s="170"/>
      <c r="M469" s="171" t="s">
        <v>1</v>
      </c>
      <c r="N469" s="172" t="s">
        <v>38</v>
      </c>
      <c r="P469" s="155">
        <f>O469*H469</f>
        <v>0</v>
      </c>
      <c r="Q469" s="155">
        <v>1E-4</v>
      </c>
      <c r="R469" s="155">
        <f>Q469*H469</f>
        <v>1E-4</v>
      </c>
      <c r="S469" s="155">
        <v>0</v>
      </c>
      <c r="T469" s="156">
        <f>S469*H469</f>
        <v>0</v>
      </c>
      <c r="AR469" s="157" t="s">
        <v>373</v>
      </c>
      <c r="AT469" s="157" t="s">
        <v>335</v>
      </c>
      <c r="AU469" s="157" t="s">
        <v>272</v>
      </c>
      <c r="AY469" s="13" t="s">
        <v>271</v>
      </c>
      <c r="BE469" s="158">
        <f>IF(N469="základní",J469,0)</f>
        <v>0</v>
      </c>
      <c r="BF469" s="158">
        <f>IF(N469="snížená",J469,0)</f>
        <v>0</v>
      </c>
      <c r="BG469" s="158">
        <f>IF(N469="zákl. přenesená",J469,0)</f>
        <v>0</v>
      </c>
      <c r="BH469" s="158">
        <f>IF(N469="sníž. přenesená",J469,0)</f>
        <v>0</v>
      </c>
      <c r="BI469" s="158">
        <f>IF(N469="nulová",J469,0)</f>
        <v>0</v>
      </c>
      <c r="BJ469" s="13" t="s">
        <v>80</v>
      </c>
      <c r="BK469" s="158">
        <f>ROUND(I469*H469,2)</f>
        <v>0</v>
      </c>
      <c r="BL469" s="13" t="s">
        <v>348</v>
      </c>
      <c r="BM469" s="157" t="s">
        <v>1240</v>
      </c>
    </row>
    <row r="470" spans="2:65" s="1" customFormat="1" ht="19.2">
      <c r="B470" s="28"/>
      <c r="D470" s="159" t="s">
        <v>280</v>
      </c>
      <c r="F470" s="160" t="s">
        <v>1239</v>
      </c>
      <c r="I470" s="119"/>
      <c r="L470" s="28"/>
      <c r="M470" s="161"/>
      <c r="T470" s="52"/>
      <c r="AT470" s="13" t="s">
        <v>280</v>
      </c>
      <c r="AU470" s="13" t="s">
        <v>272</v>
      </c>
    </row>
    <row r="471" spans="2:65" s="1" customFormat="1" ht="21.75" customHeight="1">
      <c r="B471" s="28"/>
      <c r="C471" s="146" t="s">
        <v>1241</v>
      </c>
      <c r="D471" s="146" t="s">
        <v>274</v>
      </c>
      <c r="E471" s="147" t="s">
        <v>1242</v>
      </c>
      <c r="F471" s="148" t="s">
        <v>1243</v>
      </c>
      <c r="G471" s="149" t="s">
        <v>338</v>
      </c>
      <c r="H471" s="150">
        <v>10</v>
      </c>
      <c r="I471" s="151"/>
      <c r="J471" s="152">
        <f>ROUND(I471*H471,2)</f>
        <v>0</v>
      </c>
      <c r="K471" s="153"/>
      <c r="L471" s="28"/>
      <c r="M471" s="154" t="s">
        <v>1</v>
      </c>
      <c r="N471" s="115" t="s">
        <v>38</v>
      </c>
      <c r="P471" s="155">
        <f>O471*H471</f>
        <v>0</v>
      </c>
      <c r="Q471" s="155">
        <v>0</v>
      </c>
      <c r="R471" s="155">
        <f>Q471*H471</f>
        <v>0</v>
      </c>
      <c r="S471" s="155">
        <v>0</v>
      </c>
      <c r="T471" s="156">
        <f>S471*H471</f>
        <v>0</v>
      </c>
      <c r="AR471" s="157" t="s">
        <v>348</v>
      </c>
      <c r="AT471" s="157" t="s">
        <v>274</v>
      </c>
      <c r="AU471" s="157" t="s">
        <v>272</v>
      </c>
      <c r="AY471" s="13" t="s">
        <v>271</v>
      </c>
      <c r="BE471" s="158">
        <f>IF(N471="základní",J471,0)</f>
        <v>0</v>
      </c>
      <c r="BF471" s="158">
        <f>IF(N471="snížená",J471,0)</f>
        <v>0</v>
      </c>
      <c r="BG471" s="158">
        <f>IF(N471="zákl. přenesená",J471,0)</f>
        <v>0</v>
      </c>
      <c r="BH471" s="158">
        <f>IF(N471="sníž. přenesená",J471,0)</f>
        <v>0</v>
      </c>
      <c r="BI471" s="158">
        <f>IF(N471="nulová",J471,0)</f>
        <v>0</v>
      </c>
      <c r="BJ471" s="13" t="s">
        <v>80</v>
      </c>
      <c r="BK471" s="158">
        <f>ROUND(I471*H471,2)</f>
        <v>0</v>
      </c>
      <c r="BL471" s="13" t="s">
        <v>348</v>
      </c>
      <c r="BM471" s="157" t="s">
        <v>1244</v>
      </c>
    </row>
    <row r="472" spans="2:65" s="1" customFormat="1" ht="10.199999999999999">
      <c r="B472" s="28"/>
      <c r="D472" s="159" t="s">
        <v>280</v>
      </c>
      <c r="F472" s="160" t="s">
        <v>1245</v>
      </c>
      <c r="I472" s="119"/>
      <c r="L472" s="28"/>
      <c r="M472" s="161"/>
      <c r="T472" s="52"/>
      <c r="AT472" s="13" t="s">
        <v>280</v>
      </c>
      <c r="AU472" s="13" t="s">
        <v>272</v>
      </c>
    </row>
    <row r="473" spans="2:65" s="1" customFormat="1" ht="16.5" customHeight="1">
      <c r="B473" s="28"/>
      <c r="C473" s="162" t="s">
        <v>1246</v>
      </c>
      <c r="D473" s="162" t="s">
        <v>335</v>
      </c>
      <c r="E473" s="163" t="s">
        <v>958</v>
      </c>
      <c r="F473" s="164" t="s">
        <v>959</v>
      </c>
      <c r="G473" s="165" t="s">
        <v>338</v>
      </c>
      <c r="H473" s="166">
        <v>10</v>
      </c>
      <c r="I473" s="167"/>
      <c r="J473" s="168">
        <f>ROUND(I473*H473,2)</f>
        <v>0</v>
      </c>
      <c r="K473" s="169"/>
      <c r="L473" s="170"/>
      <c r="M473" s="171" t="s">
        <v>1</v>
      </c>
      <c r="N473" s="172" t="s">
        <v>38</v>
      </c>
      <c r="P473" s="155">
        <f>O473*H473</f>
        <v>0</v>
      </c>
      <c r="Q473" s="155">
        <v>9.0000000000000006E-5</v>
      </c>
      <c r="R473" s="155">
        <f>Q473*H473</f>
        <v>9.0000000000000008E-4</v>
      </c>
      <c r="S473" s="155">
        <v>0</v>
      </c>
      <c r="T473" s="156">
        <f>S473*H473</f>
        <v>0</v>
      </c>
      <c r="AR473" s="157" t="s">
        <v>373</v>
      </c>
      <c r="AT473" s="157" t="s">
        <v>335</v>
      </c>
      <c r="AU473" s="157" t="s">
        <v>272</v>
      </c>
      <c r="AY473" s="13" t="s">
        <v>271</v>
      </c>
      <c r="BE473" s="158">
        <f>IF(N473="základní",J473,0)</f>
        <v>0</v>
      </c>
      <c r="BF473" s="158">
        <f>IF(N473="snížená",J473,0)</f>
        <v>0</v>
      </c>
      <c r="BG473" s="158">
        <f>IF(N473="zákl. přenesená",J473,0)</f>
        <v>0</v>
      </c>
      <c r="BH473" s="158">
        <f>IF(N473="sníž. přenesená",J473,0)</f>
        <v>0</v>
      </c>
      <c r="BI473" s="158">
        <f>IF(N473="nulová",J473,0)</f>
        <v>0</v>
      </c>
      <c r="BJ473" s="13" t="s">
        <v>80</v>
      </c>
      <c r="BK473" s="158">
        <f>ROUND(I473*H473,2)</f>
        <v>0</v>
      </c>
      <c r="BL473" s="13" t="s">
        <v>348</v>
      </c>
      <c r="BM473" s="157" t="s">
        <v>1247</v>
      </c>
    </row>
    <row r="474" spans="2:65" s="1" customFormat="1" ht="10.199999999999999">
      <c r="B474" s="28"/>
      <c r="D474" s="159" t="s">
        <v>280</v>
      </c>
      <c r="F474" s="160" t="s">
        <v>959</v>
      </c>
      <c r="I474" s="119"/>
      <c r="L474" s="28"/>
      <c r="M474" s="161"/>
      <c r="T474" s="52"/>
      <c r="AT474" s="13" t="s">
        <v>280</v>
      </c>
      <c r="AU474" s="13" t="s">
        <v>272</v>
      </c>
    </row>
    <row r="475" spans="2:65" s="1" customFormat="1" ht="24.15" customHeight="1">
      <c r="B475" s="28"/>
      <c r="C475" s="146" t="s">
        <v>1248</v>
      </c>
      <c r="D475" s="146" t="s">
        <v>274</v>
      </c>
      <c r="E475" s="147" t="s">
        <v>1249</v>
      </c>
      <c r="F475" s="148" t="s">
        <v>1250</v>
      </c>
      <c r="G475" s="149" t="s">
        <v>412</v>
      </c>
      <c r="H475" s="150">
        <v>30</v>
      </c>
      <c r="I475" s="151"/>
      <c r="J475" s="152">
        <f>ROUND(I475*H475,2)</f>
        <v>0</v>
      </c>
      <c r="K475" s="153"/>
      <c r="L475" s="28"/>
      <c r="M475" s="154" t="s">
        <v>1</v>
      </c>
      <c r="N475" s="115" t="s">
        <v>38</v>
      </c>
      <c r="P475" s="155">
        <f>O475*H475</f>
        <v>0</v>
      </c>
      <c r="Q475" s="155">
        <v>0</v>
      </c>
      <c r="R475" s="155">
        <f>Q475*H475</f>
        <v>0</v>
      </c>
      <c r="S475" s="155">
        <v>0</v>
      </c>
      <c r="T475" s="156">
        <f>S475*H475</f>
        <v>0</v>
      </c>
      <c r="AR475" s="157" t="s">
        <v>348</v>
      </c>
      <c r="AT475" s="157" t="s">
        <v>274</v>
      </c>
      <c r="AU475" s="157" t="s">
        <v>272</v>
      </c>
      <c r="AY475" s="13" t="s">
        <v>271</v>
      </c>
      <c r="BE475" s="158">
        <f>IF(N475="základní",J475,0)</f>
        <v>0</v>
      </c>
      <c r="BF475" s="158">
        <f>IF(N475="snížená",J475,0)</f>
        <v>0</v>
      </c>
      <c r="BG475" s="158">
        <f>IF(N475="zákl. přenesená",J475,0)</f>
        <v>0</v>
      </c>
      <c r="BH475" s="158">
        <f>IF(N475="sníž. přenesená",J475,0)</f>
        <v>0</v>
      </c>
      <c r="BI475" s="158">
        <f>IF(N475="nulová",J475,0)</f>
        <v>0</v>
      </c>
      <c r="BJ475" s="13" t="s">
        <v>80</v>
      </c>
      <c r="BK475" s="158">
        <f>ROUND(I475*H475,2)</f>
        <v>0</v>
      </c>
      <c r="BL475" s="13" t="s">
        <v>348</v>
      </c>
      <c r="BM475" s="157" t="s">
        <v>1251</v>
      </c>
    </row>
    <row r="476" spans="2:65" s="1" customFormat="1" ht="19.2">
      <c r="B476" s="28"/>
      <c r="D476" s="159" t="s">
        <v>280</v>
      </c>
      <c r="F476" s="160" t="s">
        <v>1252</v>
      </c>
      <c r="I476" s="119"/>
      <c r="L476" s="28"/>
      <c r="M476" s="161"/>
      <c r="T476" s="52"/>
      <c r="AT476" s="13" t="s">
        <v>280</v>
      </c>
      <c r="AU476" s="13" t="s">
        <v>272</v>
      </c>
    </row>
    <row r="477" spans="2:65" s="1" customFormat="1" ht="24.15" customHeight="1">
      <c r="B477" s="28"/>
      <c r="C477" s="146" t="s">
        <v>1253</v>
      </c>
      <c r="D477" s="146" t="s">
        <v>274</v>
      </c>
      <c r="E477" s="147" t="s">
        <v>1254</v>
      </c>
      <c r="F477" s="148" t="s">
        <v>1255</v>
      </c>
      <c r="G477" s="149" t="s">
        <v>412</v>
      </c>
      <c r="H477" s="150">
        <v>30</v>
      </c>
      <c r="I477" s="151"/>
      <c r="J477" s="152">
        <f>ROUND(I477*H477,2)</f>
        <v>0</v>
      </c>
      <c r="K477" s="153"/>
      <c r="L477" s="28"/>
      <c r="M477" s="154" t="s">
        <v>1</v>
      </c>
      <c r="N477" s="115" t="s">
        <v>38</v>
      </c>
      <c r="P477" s="155">
        <f>O477*H477</f>
        <v>0</v>
      </c>
      <c r="Q477" s="155">
        <v>0</v>
      </c>
      <c r="R477" s="155">
        <f>Q477*H477</f>
        <v>0</v>
      </c>
      <c r="S477" s="155">
        <v>0</v>
      </c>
      <c r="T477" s="156">
        <f>S477*H477</f>
        <v>0</v>
      </c>
      <c r="AR477" s="157" t="s">
        <v>348</v>
      </c>
      <c r="AT477" s="157" t="s">
        <v>274</v>
      </c>
      <c r="AU477" s="157" t="s">
        <v>272</v>
      </c>
      <c r="AY477" s="13" t="s">
        <v>271</v>
      </c>
      <c r="BE477" s="158">
        <f>IF(N477="základní",J477,0)</f>
        <v>0</v>
      </c>
      <c r="BF477" s="158">
        <f>IF(N477="snížená",J477,0)</f>
        <v>0</v>
      </c>
      <c r="BG477" s="158">
        <f>IF(N477="zákl. přenesená",J477,0)</f>
        <v>0</v>
      </c>
      <c r="BH477" s="158">
        <f>IF(N477="sníž. přenesená",J477,0)</f>
        <v>0</v>
      </c>
      <c r="BI477" s="158">
        <f>IF(N477="nulová",J477,0)</f>
        <v>0</v>
      </c>
      <c r="BJ477" s="13" t="s">
        <v>80</v>
      </c>
      <c r="BK477" s="158">
        <f>ROUND(I477*H477,2)</f>
        <v>0</v>
      </c>
      <c r="BL477" s="13" t="s">
        <v>348</v>
      </c>
      <c r="BM477" s="157" t="s">
        <v>1256</v>
      </c>
    </row>
    <row r="478" spans="2:65" s="1" customFormat="1" ht="19.2">
      <c r="B478" s="28"/>
      <c r="D478" s="159" t="s">
        <v>280</v>
      </c>
      <c r="F478" s="160" t="s">
        <v>1257</v>
      </c>
      <c r="I478" s="119"/>
      <c r="L478" s="28"/>
      <c r="M478" s="161"/>
      <c r="T478" s="52"/>
      <c r="AT478" s="13" t="s">
        <v>280</v>
      </c>
      <c r="AU478" s="13" t="s">
        <v>272</v>
      </c>
    </row>
    <row r="479" spans="2:65" s="1" customFormat="1" ht="24.15" customHeight="1">
      <c r="B479" s="28"/>
      <c r="C479" s="162" t="s">
        <v>1258</v>
      </c>
      <c r="D479" s="162" t="s">
        <v>335</v>
      </c>
      <c r="E479" s="163" t="s">
        <v>1259</v>
      </c>
      <c r="F479" s="164" t="s">
        <v>1260</v>
      </c>
      <c r="G479" s="165" t="s">
        <v>412</v>
      </c>
      <c r="H479" s="166">
        <v>30</v>
      </c>
      <c r="I479" s="167"/>
      <c r="J479" s="168">
        <f>ROUND(I479*H479,2)</f>
        <v>0</v>
      </c>
      <c r="K479" s="169"/>
      <c r="L479" s="170"/>
      <c r="M479" s="171" t="s">
        <v>1</v>
      </c>
      <c r="N479" s="172" t="s">
        <v>38</v>
      </c>
      <c r="P479" s="155">
        <f>O479*H479</f>
        <v>0</v>
      </c>
      <c r="Q479" s="155">
        <v>6.9999999999999994E-5</v>
      </c>
      <c r="R479" s="155">
        <f>Q479*H479</f>
        <v>2.0999999999999999E-3</v>
      </c>
      <c r="S479" s="155">
        <v>0</v>
      </c>
      <c r="T479" s="156">
        <f>S479*H479</f>
        <v>0</v>
      </c>
      <c r="AR479" s="157" t="s">
        <v>373</v>
      </c>
      <c r="AT479" s="157" t="s">
        <v>335</v>
      </c>
      <c r="AU479" s="157" t="s">
        <v>272</v>
      </c>
      <c r="AY479" s="13" t="s">
        <v>271</v>
      </c>
      <c r="BE479" s="158">
        <f>IF(N479="základní",J479,0)</f>
        <v>0</v>
      </c>
      <c r="BF479" s="158">
        <f>IF(N479="snížená",J479,0)</f>
        <v>0</v>
      </c>
      <c r="BG479" s="158">
        <f>IF(N479="zákl. přenesená",J479,0)</f>
        <v>0</v>
      </c>
      <c r="BH479" s="158">
        <f>IF(N479="sníž. přenesená",J479,0)</f>
        <v>0</v>
      </c>
      <c r="BI479" s="158">
        <f>IF(N479="nulová",J479,0)</f>
        <v>0</v>
      </c>
      <c r="BJ479" s="13" t="s">
        <v>80</v>
      </c>
      <c r="BK479" s="158">
        <f>ROUND(I479*H479,2)</f>
        <v>0</v>
      </c>
      <c r="BL479" s="13" t="s">
        <v>348</v>
      </c>
      <c r="BM479" s="157" t="s">
        <v>1261</v>
      </c>
    </row>
    <row r="480" spans="2:65" s="1" customFormat="1" ht="10.199999999999999">
      <c r="B480" s="28"/>
      <c r="D480" s="159" t="s">
        <v>280</v>
      </c>
      <c r="F480" s="160" t="s">
        <v>1260</v>
      </c>
      <c r="I480" s="119"/>
      <c r="L480" s="28"/>
      <c r="M480" s="161"/>
      <c r="T480" s="52"/>
      <c r="AT480" s="13" t="s">
        <v>280</v>
      </c>
      <c r="AU480" s="13" t="s">
        <v>272</v>
      </c>
    </row>
    <row r="481" spans="2:65" s="1" customFormat="1" ht="24.15" customHeight="1">
      <c r="B481" s="28"/>
      <c r="C481" s="162" t="s">
        <v>1262</v>
      </c>
      <c r="D481" s="162" t="s">
        <v>335</v>
      </c>
      <c r="E481" s="163" t="s">
        <v>927</v>
      </c>
      <c r="F481" s="164" t="s">
        <v>928</v>
      </c>
      <c r="G481" s="165" t="s">
        <v>412</v>
      </c>
      <c r="H481" s="166">
        <v>30</v>
      </c>
      <c r="I481" s="167"/>
      <c r="J481" s="168">
        <f>ROUND(I481*H481,2)</f>
        <v>0</v>
      </c>
      <c r="K481" s="169"/>
      <c r="L481" s="170"/>
      <c r="M481" s="171" t="s">
        <v>1</v>
      </c>
      <c r="N481" s="172" t="s">
        <v>38</v>
      </c>
      <c r="P481" s="155">
        <f>O481*H481</f>
        <v>0</v>
      </c>
      <c r="Q481" s="155">
        <v>6.9999999999999994E-5</v>
      </c>
      <c r="R481" s="155">
        <f>Q481*H481</f>
        <v>2.0999999999999999E-3</v>
      </c>
      <c r="S481" s="155">
        <v>0</v>
      </c>
      <c r="T481" s="156">
        <f>S481*H481</f>
        <v>0</v>
      </c>
      <c r="AR481" s="157" t="s">
        <v>373</v>
      </c>
      <c r="AT481" s="157" t="s">
        <v>335</v>
      </c>
      <c r="AU481" s="157" t="s">
        <v>272</v>
      </c>
      <c r="AY481" s="13" t="s">
        <v>271</v>
      </c>
      <c r="BE481" s="158">
        <f>IF(N481="základní",J481,0)</f>
        <v>0</v>
      </c>
      <c r="BF481" s="158">
        <f>IF(N481="snížená",J481,0)</f>
        <v>0</v>
      </c>
      <c r="BG481" s="158">
        <f>IF(N481="zákl. přenesená",J481,0)</f>
        <v>0</v>
      </c>
      <c r="BH481" s="158">
        <f>IF(N481="sníž. přenesená",J481,0)</f>
        <v>0</v>
      </c>
      <c r="BI481" s="158">
        <f>IF(N481="nulová",J481,0)</f>
        <v>0</v>
      </c>
      <c r="BJ481" s="13" t="s">
        <v>80</v>
      </c>
      <c r="BK481" s="158">
        <f>ROUND(I481*H481,2)</f>
        <v>0</v>
      </c>
      <c r="BL481" s="13" t="s">
        <v>348</v>
      </c>
      <c r="BM481" s="157" t="s">
        <v>1263</v>
      </c>
    </row>
    <row r="482" spans="2:65" s="1" customFormat="1" ht="10.199999999999999">
      <c r="B482" s="28"/>
      <c r="D482" s="159" t="s">
        <v>280</v>
      </c>
      <c r="F482" s="160" t="s">
        <v>928</v>
      </c>
      <c r="I482" s="119"/>
      <c r="L482" s="28"/>
      <c r="M482" s="161"/>
      <c r="T482" s="52"/>
      <c r="AT482" s="13" t="s">
        <v>280</v>
      </c>
      <c r="AU482" s="13" t="s">
        <v>272</v>
      </c>
    </row>
    <row r="483" spans="2:65" s="1" customFormat="1" ht="24.15" customHeight="1">
      <c r="B483" s="28"/>
      <c r="C483" s="146" t="s">
        <v>1264</v>
      </c>
      <c r="D483" s="146" t="s">
        <v>274</v>
      </c>
      <c r="E483" s="147" t="s">
        <v>1265</v>
      </c>
      <c r="F483" s="148" t="s">
        <v>1266</v>
      </c>
      <c r="G483" s="149" t="s">
        <v>338</v>
      </c>
      <c r="H483" s="150">
        <v>1</v>
      </c>
      <c r="I483" s="151"/>
      <c r="J483" s="152">
        <f>ROUND(I483*H483,2)</f>
        <v>0</v>
      </c>
      <c r="K483" s="153"/>
      <c r="L483" s="28"/>
      <c r="M483" s="154" t="s">
        <v>1</v>
      </c>
      <c r="N483" s="115" t="s">
        <v>38</v>
      </c>
      <c r="P483" s="155">
        <f>O483*H483</f>
        <v>0</v>
      </c>
      <c r="Q483" s="155">
        <v>0</v>
      </c>
      <c r="R483" s="155">
        <f>Q483*H483</f>
        <v>0</v>
      </c>
      <c r="S483" s="155">
        <v>0</v>
      </c>
      <c r="T483" s="156">
        <f>S483*H483</f>
        <v>0</v>
      </c>
      <c r="AR483" s="157" t="s">
        <v>348</v>
      </c>
      <c r="AT483" s="157" t="s">
        <v>274</v>
      </c>
      <c r="AU483" s="157" t="s">
        <v>272</v>
      </c>
      <c r="AY483" s="13" t="s">
        <v>271</v>
      </c>
      <c r="BE483" s="158">
        <f>IF(N483="základní",J483,0)</f>
        <v>0</v>
      </c>
      <c r="BF483" s="158">
        <f>IF(N483="snížená",J483,0)</f>
        <v>0</v>
      </c>
      <c r="BG483" s="158">
        <f>IF(N483="zákl. přenesená",J483,0)</f>
        <v>0</v>
      </c>
      <c r="BH483" s="158">
        <f>IF(N483="sníž. přenesená",J483,0)</f>
        <v>0</v>
      </c>
      <c r="BI483" s="158">
        <f>IF(N483="nulová",J483,0)</f>
        <v>0</v>
      </c>
      <c r="BJ483" s="13" t="s">
        <v>80</v>
      </c>
      <c r="BK483" s="158">
        <f>ROUND(I483*H483,2)</f>
        <v>0</v>
      </c>
      <c r="BL483" s="13" t="s">
        <v>348</v>
      </c>
      <c r="BM483" s="157" t="s">
        <v>1267</v>
      </c>
    </row>
    <row r="484" spans="2:65" s="1" customFormat="1" ht="10.199999999999999">
      <c r="B484" s="28"/>
      <c r="D484" s="159" t="s">
        <v>280</v>
      </c>
      <c r="F484" s="160" t="s">
        <v>1268</v>
      </c>
      <c r="I484" s="119"/>
      <c r="L484" s="28"/>
      <c r="M484" s="161"/>
      <c r="T484" s="52"/>
      <c r="AT484" s="13" t="s">
        <v>280</v>
      </c>
      <c r="AU484" s="13" t="s">
        <v>272</v>
      </c>
    </row>
    <row r="485" spans="2:65" s="1" customFormat="1" ht="16.5" customHeight="1">
      <c r="B485" s="28"/>
      <c r="C485" s="162" t="s">
        <v>1269</v>
      </c>
      <c r="D485" s="162" t="s">
        <v>335</v>
      </c>
      <c r="E485" s="163" t="s">
        <v>1270</v>
      </c>
      <c r="F485" s="164" t="s">
        <v>1271</v>
      </c>
      <c r="G485" s="165" t="s">
        <v>1272</v>
      </c>
      <c r="H485" s="166">
        <v>1</v>
      </c>
      <c r="I485" s="167"/>
      <c r="J485" s="168">
        <f>ROUND(I485*H485,2)</f>
        <v>0</v>
      </c>
      <c r="K485" s="169"/>
      <c r="L485" s="170"/>
      <c r="M485" s="171" t="s">
        <v>1</v>
      </c>
      <c r="N485" s="172" t="s">
        <v>38</v>
      </c>
      <c r="P485" s="155">
        <f>O485*H485</f>
        <v>0</v>
      </c>
      <c r="Q485" s="155">
        <v>6.7000000000000002E-3</v>
      </c>
      <c r="R485" s="155">
        <f>Q485*H485</f>
        <v>6.7000000000000002E-3</v>
      </c>
      <c r="S485" s="155">
        <v>0</v>
      </c>
      <c r="T485" s="156">
        <f>S485*H485</f>
        <v>0</v>
      </c>
      <c r="AR485" s="157" t="s">
        <v>373</v>
      </c>
      <c r="AT485" s="157" t="s">
        <v>335</v>
      </c>
      <c r="AU485" s="157" t="s">
        <v>272</v>
      </c>
      <c r="AY485" s="13" t="s">
        <v>271</v>
      </c>
      <c r="BE485" s="158">
        <f>IF(N485="základní",J485,0)</f>
        <v>0</v>
      </c>
      <c r="BF485" s="158">
        <f>IF(N485="snížená",J485,0)</f>
        <v>0</v>
      </c>
      <c r="BG485" s="158">
        <f>IF(N485="zákl. přenesená",J485,0)</f>
        <v>0</v>
      </c>
      <c r="BH485" s="158">
        <f>IF(N485="sníž. přenesená",J485,0)</f>
        <v>0</v>
      </c>
      <c r="BI485" s="158">
        <f>IF(N485="nulová",J485,0)</f>
        <v>0</v>
      </c>
      <c r="BJ485" s="13" t="s">
        <v>80</v>
      </c>
      <c r="BK485" s="158">
        <f>ROUND(I485*H485,2)</f>
        <v>0</v>
      </c>
      <c r="BL485" s="13" t="s">
        <v>348</v>
      </c>
      <c r="BM485" s="157" t="s">
        <v>1273</v>
      </c>
    </row>
    <row r="486" spans="2:65" s="1" customFormat="1" ht="10.199999999999999">
      <c r="B486" s="28"/>
      <c r="D486" s="159" t="s">
        <v>280</v>
      </c>
      <c r="F486" s="160" t="s">
        <v>1271</v>
      </c>
      <c r="I486" s="119"/>
      <c r="L486" s="28"/>
      <c r="M486" s="161"/>
      <c r="T486" s="52"/>
      <c r="AT486" s="13" t="s">
        <v>280</v>
      </c>
      <c r="AU486" s="13" t="s">
        <v>272</v>
      </c>
    </row>
    <row r="487" spans="2:65" s="1" customFormat="1" ht="24.15" customHeight="1">
      <c r="B487" s="28"/>
      <c r="C487" s="162" t="s">
        <v>1274</v>
      </c>
      <c r="D487" s="162" t="s">
        <v>335</v>
      </c>
      <c r="E487" s="163" t="s">
        <v>1275</v>
      </c>
      <c r="F487" s="164" t="s">
        <v>1276</v>
      </c>
      <c r="G487" s="165" t="s">
        <v>338</v>
      </c>
      <c r="H487" s="166">
        <v>1</v>
      </c>
      <c r="I487" s="167"/>
      <c r="J487" s="168">
        <f>ROUND(I487*H487,2)</f>
        <v>0</v>
      </c>
      <c r="K487" s="169"/>
      <c r="L487" s="170"/>
      <c r="M487" s="171" t="s">
        <v>1</v>
      </c>
      <c r="N487" s="172" t="s">
        <v>38</v>
      </c>
      <c r="P487" s="155">
        <f>O487*H487</f>
        <v>0</v>
      </c>
      <c r="Q487" s="155">
        <v>1.4300000000000001E-3</v>
      </c>
      <c r="R487" s="155">
        <f>Q487*H487</f>
        <v>1.4300000000000001E-3</v>
      </c>
      <c r="S487" s="155">
        <v>0</v>
      </c>
      <c r="T487" s="156">
        <f>S487*H487</f>
        <v>0</v>
      </c>
      <c r="AR487" s="157" t="s">
        <v>373</v>
      </c>
      <c r="AT487" s="157" t="s">
        <v>335</v>
      </c>
      <c r="AU487" s="157" t="s">
        <v>272</v>
      </c>
      <c r="AY487" s="13" t="s">
        <v>271</v>
      </c>
      <c r="BE487" s="158">
        <f>IF(N487="základní",J487,0)</f>
        <v>0</v>
      </c>
      <c r="BF487" s="158">
        <f>IF(N487="snížená",J487,0)</f>
        <v>0</v>
      </c>
      <c r="BG487" s="158">
        <f>IF(N487="zákl. přenesená",J487,0)</f>
        <v>0</v>
      </c>
      <c r="BH487" s="158">
        <f>IF(N487="sníž. přenesená",J487,0)</f>
        <v>0</v>
      </c>
      <c r="BI487" s="158">
        <f>IF(N487="nulová",J487,0)</f>
        <v>0</v>
      </c>
      <c r="BJ487" s="13" t="s">
        <v>80</v>
      </c>
      <c r="BK487" s="158">
        <f>ROUND(I487*H487,2)</f>
        <v>0</v>
      </c>
      <c r="BL487" s="13" t="s">
        <v>348</v>
      </c>
      <c r="BM487" s="157" t="s">
        <v>1277</v>
      </c>
    </row>
    <row r="488" spans="2:65" s="1" customFormat="1" ht="19.2">
      <c r="B488" s="28"/>
      <c r="D488" s="159" t="s">
        <v>280</v>
      </c>
      <c r="F488" s="160" t="s">
        <v>1276</v>
      </c>
      <c r="I488" s="119"/>
      <c r="L488" s="28"/>
      <c r="M488" s="161"/>
      <c r="T488" s="52"/>
      <c r="AT488" s="13" t="s">
        <v>280</v>
      </c>
      <c r="AU488" s="13" t="s">
        <v>272</v>
      </c>
    </row>
    <row r="489" spans="2:65" s="1" customFormat="1" ht="24.15" customHeight="1">
      <c r="B489" s="28"/>
      <c r="C489" s="162" t="s">
        <v>1278</v>
      </c>
      <c r="D489" s="162" t="s">
        <v>335</v>
      </c>
      <c r="E489" s="163" t="s">
        <v>1279</v>
      </c>
      <c r="F489" s="164" t="s">
        <v>1280</v>
      </c>
      <c r="G489" s="165" t="s">
        <v>338</v>
      </c>
      <c r="H489" s="166">
        <v>1</v>
      </c>
      <c r="I489" s="167"/>
      <c r="J489" s="168">
        <f>ROUND(I489*H489,2)</f>
        <v>0</v>
      </c>
      <c r="K489" s="169"/>
      <c r="L489" s="170"/>
      <c r="M489" s="171" t="s">
        <v>1</v>
      </c>
      <c r="N489" s="172" t="s">
        <v>38</v>
      </c>
      <c r="P489" s="155">
        <f>O489*H489</f>
        <v>0</v>
      </c>
      <c r="Q489" s="155">
        <v>3.5000000000000001E-3</v>
      </c>
      <c r="R489" s="155">
        <f>Q489*H489</f>
        <v>3.5000000000000001E-3</v>
      </c>
      <c r="S489" s="155">
        <v>0</v>
      </c>
      <c r="T489" s="156">
        <f>S489*H489</f>
        <v>0</v>
      </c>
      <c r="AR489" s="157" t="s">
        <v>373</v>
      </c>
      <c r="AT489" s="157" t="s">
        <v>335</v>
      </c>
      <c r="AU489" s="157" t="s">
        <v>272</v>
      </c>
      <c r="AY489" s="13" t="s">
        <v>271</v>
      </c>
      <c r="BE489" s="158">
        <f>IF(N489="základní",J489,0)</f>
        <v>0</v>
      </c>
      <c r="BF489" s="158">
        <f>IF(N489="snížená",J489,0)</f>
        <v>0</v>
      </c>
      <c r="BG489" s="158">
        <f>IF(N489="zákl. přenesená",J489,0)</f>
        <v>0</v>
      </c>
      <c r="BH489" s="158">
        <f>IF(N489="sníž. přenesená",J489,0)</f>
        <v>0</v>
      </c>
      <c r="BI489" s="158">
        <f>IF(N489="nulová",J489,0)</f>
        <v>0</v>
      </c>
      <c r="BJ489" s="13" t="s">
        <v>80</v>
      </c>
      <c r="BK489" s="158">
        <f>ROUND(I489*H489,2)</f>
        <v>0</v>
      </c>
      <c r="BL489" s="13" t="s">
        <v>348</v>
      </c>
      <c r="BM489" s="157" t="s">
        <v>1281</v>
      </c>
    </row>
    <row r="490" spans="2:65" s="1" customFormat="1" ht="19.2">
      <c r="B490" s="28"/>
      <c r="D490" s="159" t="s">
        <v>280</v>
      </c>
      <c r="F490" s="160" t="s">
        <v>1280</v>
      </c>
      <c r="I490" s="119"/>
      <c r="L490" s="28"/>
      <c r="M490" s="161"/>
      <c r="T490" s="52"/>
      <c r="AT490" s="13" t="s">
        <v>280</v>
      </c>
      <c r="AU490" s="13" t="s">
        <v>272</v>
      </c>
    </row>
    <row r="491" spans="2:65" s="1" customFormat="1" ht="24.15" customHeight="1">
      <c r="B491" s="28"/>
      <c r="C491" s="162" t="s">
        <v>1282</v>
      </c>
      <c r="D491" s="162" t="s">
        <v>335</v>
      </c>
      <c r="E491" s="163" t="s">
        <v>1283</v>
      </c>
      <c r="F491" s="164" t="s">
        <v>1284</v>
      </c>
      <c r="G491" s="165" t="s">
        <v>1272</v>
      </c>
      <c r="H491" s="166">
        <v>1</v>
      </c>
      <c r="I491" s="167"/>
      <c r="J491" s="168">
        <f>ROUND(I491*H491,2)</f>
        <v>0</v>
      </c>
      <c r="K491" s="169"/>
      <c r="L491" s="170"/>
      <c r="M491" s="171" t="s">
        <v>1</v>
      </c>
      <c r="N491" s="172" t="s">
        <v>38</v>
      </c>
      <c r="P491" s="155">
        <f>O491*H491</f>
        <v>0</v>
      </c>
      <c r="Q491" s="155">
        <v>6.9999999999999999E-4</v>
      </c>
      <c r="R491" s="155">
        <f>Q491*H491</f>
        <v>6.9999999999999999E-4</v>
      </c>
      <c r="S491" s="155">
        <v>0</v>
      </c>
      <c r="T491" s="156">
        <f>S491*H491</f>
        <v>0</v>
      </c>
      <c r="AR491" s="157" t="s">
        <v>373</v>
      </c>
      <c r="AT491" s="157" t="s">
        <v>335</v>
      </c>
      <c r="AU491" s="157" t="s">
        <v>272</v>
      </c>
      <c r="AY491" s="13" t="s">
        <v>271</v>
      </c>
      <c r="BE491" s="158">
        <f>IF(N491="základní",J491,0)</f>
        <v>0</v>
      </c>
      <c r="BF491" s="158">
        <f>IF(N491="snížená",J491,0)</f>
        <v>0</v>
      </c>
      <c r="BG491" s="158">
        <f>IF(N491="zákl. přenesená",J491,0)</f>
        <v>0</v>
      </c>
      <c r="BH491" s="158">
        <f>IF(N491="sníž. přenesená",J491,0)</f>
        <v>0</v>
      </c>
      <c r="BI491" s="158">
        <f>IF(N491="nulová",J491,0)</f>
        <v>0</v>
      </c>
      <c r="BJ491" s="13" t="s">
        <v>80</v>
      </c>
      <c r="BK491" s="158">
        <f>ROUND(I491*H491,2)</f>
        <v>0</v>
      </c>
      <c r="BL491" s="13" t="s">
        <v>348</v>
      </c>
      <c r="BM491" s="157" t="s">
        <v>1285</v>
      </c>
    </row>
    <row r="492" spans="2:65" s="1" customFormat="1" ht="19.2">
      <c r="B492" s="28"/>
      <c r="D492" s="159" t="s">
        <v>280</v>
      </c>
      <c r="F492" s="160" t="s">
        <v>1284</v>
      </c>
      <c r="I492" s="119"/>
      <c r="L492" s="28"/>
      <c r="M492" s="161"/>
      <c r="T492" s="52"/>
      <c r="AT492" s="13" t="s">
        <v>280</v>
      </c>
      <c r="AU492" s="13" t="s">
        <v>272</v>
      </c>
    </row>
    <row r="493" spans="2:65" s="1" customFormat="1" ht="24.15" customHeight="1">
      <c r="B493" s="28"/>
      <c r="C493" s="146" t="s">
        <v>1286</v>
      </c>
      <c r="D493" s="146" t="s">
        <v>274</v>
      </c>
      <c r="E493" s="147" t="s">
        <v>1287</v>
      </c>
      <c r="F493" s="148" t="s">
        <v>1288</v>
      </c>
      <c r="G493" s="149" t="s">
        <v>338</v>
      </c>
      <c r="H493" s="150">
        <v>1</v>
      </c>
      <c r="I493" s="151"/>
      <c r="J493" s="152">
        <f>ROUND(I493*H493,2)</f>
        <v>0</v>
      </c>
      <c r="K493" s="153"/>
      <c r="L493" s="28"/>
      <c r="M493" s="154" t="s">
        <v>1</v>
      </c>
      <c r="N493" s="115" t="s">
        <v>38</v>
      </c>
      <c r="P493" s="155">
        <f>O493*H493</f>
        <v>0</v>
      </c>
      <c r="Q493" s="155">
        <v>0</v>
      </c>
      <c r="R493" s="155">
        <f>Q493*H493</f>
        <v>0</v>
      </c>
      <c r="S493" s="155">
        <v>0</v>
      </c>
      <c r="T493" s="156">
        <f>S493*H493</f>
        <v>0</v>
      </c>
      <c r="AR493" s="157" t="s">
        <v>348</v>
      </c>
      <c r="AT493" s="157" t="s">
        <v>274</v>
      </c>
      <c r="AU493" s="157" t="s">
        <v>272</v>
      </c>
      <c r="AY493" s="13" t="s">
        <v>271</v>
      </c>
      <c r="BE493" s="158">
        <f>IF(N493="základní",J493,0)</f>
        <v>0</v>
      </c>
      <c r="BF493" s="158">
        <f>IF(N493="snížená",J493,0)</f>
        <v>0</v>
      </c>
      <c r="BG493" s="158">
        <f>IF(N493="zákl. přenesená",J493,0)</f>
        <v>0</v>
      </c>
      <c r="BH493" s="158">
        <f>IF(N493="sníž. přenesená",J493,0)</f>
        <v>0</v>
      </c>
      <c r="BI493" s="158">
        <f>IF(N493="nulová",J493,0)</f>
        <v>0</v>
      </c>
      <c r="BJ493" s="13" t="s">
        <v>80</v>
      </c>
      <c r="BK493" s="158">
        <f>ROUND(I493*H493,2)</f>
        <v>0</v>
      </c>
      <c r="BL493" s="13" t="s">
        <v>348</v>
      </c>
      <c r="BM493" s="157" t="s">
        <v>1289</v>
      </c>
    </row>
    <row r="494" spans="2:65" s="1" customFormat="1" ht="19.2">
      <c r="B494" s="28"/>
      <c r="D494" s="159" t="s">
        <v>280</v>
      </c>
      <c r="F494" s="160" t="s">
        <v>1290</v>
      </c>
      <c r="I494" s="119"/>
      <c r="L494" s="28"/>
      <c r="M494" s="161"/>
      <c r="T494" s="52"/>
      <c r="AT494" s="13" t="s">
        <v>280</v>
      </c>
      <c r="AU494" s="13" t="s">
        <v>272</v>
      </c>
    </row>
    <row r="495" spans="2:65" s="1" customFormat="1" ht="24.15" customHeight="1">
      <c r="B495" s="28"/>
      <c r="C495" s="146" t="s">
        <v>1291</v>
      </c>
      <c r="D495" s="146" t="s">
        <v>274</v>
      </c>
      <c r="E495" s="147" t="s">
        <v>1292</v>
      </c>
      <c r="F495" s="148" t="s">
        <v>1293</v>
      </c>
      <c r="G495" s="149" t="s">
        <v>338</v>
      </c>
      <c r="H495" s="150">
        <v>1</v>
      </c>
      <c r="I495" s="151"/>
      <c r="J495" s="152">
        <f>ROUND(I495*H495,2)</f>
        <v>0</v>
      </c>
      <c r="K495" s="153"/>
      <c r="L495" s="28"/>
      <c r="M495" s="154" t="s">
        <v>1</v>
      </c>
      <c r="N495" s="115" t="s">
        <v>38</v>
      </c>
      <c r="P495" s="155">
        <f>O495*H495</f>
        <v>0</v>
      </c>
      <c r="Q495" s="155">
        <v>0</v>
      </c>
      <c r="R495" s="155">
        <f>Q495*H495</f>
        <v>0</v>
      </c>
      <c r="S495" s="155">
        <v>0</v>
      </c>
      <c r="T495" s="156">
        <f>S495*H495</f>
        <v>0</v>
      </c>
      <c r="AR495" s="157" t="s">
        <v>348</v>
      </c>
      <c r="AT495" s="157" t="s">
        <v>274</v>
      </c>
      <c r="AU495" s="157" t="s">
        <v>272</v>
      </c>
      <c r="AY495" s="13" t="s">
        <v>271</v>
      </c>
      <c r="BE495" s="158">
        <f>IF(N495="základní",J495,0)</f>
        <v>0</v>
      </c>
      <c r="BF495" s="158">
        <f>IF(N495="snížená",J495,0)</f>
        <v>0</v>
      </c>
      <c r="BG495" s="158">
        <f>IF(N495="zákl. přenesená",J495,0)</f>
        <v>0</v>
      </c>
      <c r="BH495" s="158">
        <f>IF(N495="sníž. přenesená",J495,0)</f>
        <v>0</v>
      </c>
      <c r="BI495" s="158">
        <f>IF(N495="nulová",J495,0)</f>
        <v>0</v>
      </c>
      <c r="BJ495" s="13" t="s">
        <v>80</v>
      </c>
      <c r="BK495" s="158">
        <f>ROUND(I495*H495,2)</f>
        <v>0</v>
      </c>
      <c r="BL495" s="13" t="s">
        <v>348</v>
      </c>
      <c r="BM495" s="157" t="s">
        <v>1294</v>
      </c>
    </row>
    <row r="496" spans="2:65" s="1" customFormat="1" ht="19.2">
      <c r="B496" s="28"/>
      <c r="D496" s="159" t="s">
        <v>280</v>
      </c>
      <c r="F496" s="160" t="s">
        <v>1295</v>
      </c>
      <c r="I496" s="119"/>
      <c r="L496" s="28"/>
      <c r="M496" s="161"/>
      <c r="T496" s="52"/>
      <c r="AT496" s="13" t="s">
        <v>280</v>
      </c>
      <c r="AU496" s="13" t="s">
        <v>272</v>
      </c>
    </row>
    <row r="497" spans="2:65" s="1" customFormat="1" ht="24.15" customHeight="1">
      <c r="B497" s="28"/>
      <c r="C497" s="146" t="s">
        <v>1296</v>
      </c>
      <c r="D497" s="146" t="s">
        <v>274</v>
      </c>
      <c r="E497" s="147" t="s">
        <v>1297</v>
      </c>
      <c r="F497" s="148" t="s">
        <v>1298</v>
      </c>
      <c r="G497" s="149" t="s">
        <v>338</v>
      </c>
      <c r="H497" s="150">
        <v>3</v>
      </c>
      <c r="I497" s="151"/>
      <c r="J497" s="152">
        <f>ROUND(I497*H497,2)</f>
        <v>0</v>
      </c>
      <c r="K497" s="153"/>
      <c r="L497" s="28"/>
      <c r="M497" s="154" t="s">
        <v>1</v>
      </c>
      <c r="N497" s="115" t="s">
        <v>38</v>
      </c>
      <c r="P497" s="155">
        <f>O497*H497</f>
        <v>0</v>
      </c>
      <c r="Q497" s="155">
        <v>0</v>
      </c>
      <c r="R497" s="155">
        <f>Q497*H497</f>
        <v>0</v>
      </c>
      <c r="S497" s="155">
        <v>0</v>
      </c>
      <c r="T497" s="156">
        <f>S497*H497</f>
        <v>0</v>
      </c>
      <c r="AR497" s="157" t="s">
        <v>348</v>
      </c>
      <c r="AT497" s="157" t="s">
        <v>274</v>
      </c>
      <c r="AU497" s="157" t="s">
        <v>272</v>
      </c>
      <c r="AY497" s="13" t="s">
        <v>271</v>
      </c>
      <c r="BE497" s="158">
        <f>IF(N497="základní",J497,0)</f>
        <v>0</v>
      </c>
      <c r="BF497" s="158">
        <f>IF(N497="snížená",J497,0)</f>
        <v>0</v>
      </c>
      <c r="BG497" s="158">
        <f>IF(N497="zákl. přenesená",J497,0)</f>
        <v>0</v>
      </c>
      <c r="BH497" s="158">
        <f>IF(N497="sníž. přenesená",J497,0)</f>
        <v>0</v>
      </c>
      <c r="BI497" s="158">
        <f>IF(N497="nulová",J497,0)</f>
        <v>0</v>
      </c>
      <c r="BJ497" s="13" t="s">
        <v>80</v>
      </c>
      <c r="BK497" s="158">
        <f>ROUND(I497*H497,2)</f>
        <v>0</v>
      </c>
      <c r="BL497" s="13" t="s">
        <v>348</v>
      </c>
      <c r="BM497" s="157" t="s">
        <v>1299</v>
      </c>
    </row>
    <row r="498" spans="2:65" s="1" customFormat="1" ht="19.2">
      <c r="B498" s="28"/>
      <c r="D498" s="159" t="s">
        <v>280</v>
      </c>
      <c r="F498" s="160" t="s">
        <v>1300</v>
      </c>
      <c r="I498" s="119"/>
      <c r="L498" s="28"/>
      <c r="M498" s="161"/>
      <c r="T498" s="52"/>
      <c r="AT498" s="13" t="s">
        <v>280</v>
      </c>
      <c r="AU498" s="13" t="s">
        <v>272</v>
      </c>
    </row>
    <row r="499" spans="2:65" s="1" customFormat="1" ht="24.15" customHeight="1">
      <c r="B499" s="28"/>
      <c r="C499" s="146" t="s">
        <v>1301</v>
      </c>
      <c r="D499" s="146" t="s">
        <v>274</v>
      </c>
      <c r="E499" s="147" t="s">
        <v>1302</v>
      </c>
      <c r="F499" s="148" t="s">
        <v>1303</v>
      </c>
      <c r="G499" s="149" t="s">
        <v>338</v>
      </c>
      <c r="H499" s="150">
        <v>2</v>
      </c>
      <c r="I499" s="151"/>
      <c r="J499" s="152">
        <f>ROUND(I499*H499,2)</f>
        <v>0</v>
      </c>
      <c r="K499" s="153"/>
      <c r="L499" s="28"/>
      <c r="M499" s="154" t="s">
        <v>1</v>
      </c>
      <c r="N499" s="115" t="s">
        <v>38</v>
      </c>
      <c r="P499" s="155">
        <f>O499*H499</f>
        <v>0</v>
      </c>
      <c r="Q499" s="155">
        <v>0</v>
      </c>
      <c r="R499" s="155">
        <f>Q499*H499</f>
        <v>0</v>
      </c>
      <c r="S499" s="155">
        <v>0</v>
      </c>
      <c r="T499" s="156">
        <f>S499*H499</f>
        <v>0</v>
      </c>
      <c r="AR499" s="157" t="s">
        <v>348</v>
      </c>
      <c r="AT499" s="157" t="s">
        <v>274</v>
      </c>
      <c r="AU499" s="157" t="s">
        <v>272</v>
      </c>
      <c r="AY499" s="13" t="s">
        <v>271</v>
      </c>
      <c r="BE499" s="158">
        <f>IF(N499="základní",J499,0)</f>
        <v>0</v>
      </c>
      <c r="BF499" s="158">
        <f>IF(N499="snížená",J499,0)</f>
        <v>0</v>
      </c>
      <c r="BG499" s="158">
        <f>IF(N499="zákl. přenesená",J499,0)</f>
        <v>0</v>
      </c>
      <c r="BH499" s="158">
        <f>IF(N499="sníž. přenesená",J499,0)</f>
        <v>0</v>
      </c>
      <c r="BI499" s="158">
        <f>IF(N499="nulová",J499,0)</f>
        <v>0</v>
      </c>
      <c r="BJ499" s="13" t="s">
        <v>80</v>
      </c>
      <c r="BK499" s="158">
        <f>ROUND(I499*H499,2)</f>
        <v>0</v>
      </c>
      <c r="BL499" s="13" t="s">
        <v>348</v>
      </c>
      <c r="BM499" s="157" t="s">
        <v>1304</v>
      </c>
    </row>
    <row r="500" spans="2:65" s="1" customFormat="1" ht="19.2">
      <c r="B500" s="28"/>
      <c r="D500" s="159" t="s">
        <v>280</v>
      </c>
      <c r="F500" s="160" t="s">
        <v>1305</v>
      </c>
      <c r="I500" s="119"/>
      <c r="L500" s="28"/>
      <c r="M500" s="161"/>
      <c r="T500" s="52"/>
      <c r="AT500" s="13" t="s">
        <v>280</v>
      </c>
      <c r="AU500" s="13" t="s">
        <v>272</v>
      </c>
    </row>
    <row r="501" spans="2:65" s="1" customFormat="1" ht="24.15" customHeight="1">
      <c r="B501" s="28"/>
      <c r="C501" s="162" t="s">
        <v>1306</v>
      </c>
      <c r="D501" s="162" t="s">
        <v>335</v>
      </c>
      <c r="E501" s="163" t="s">
        <v>1768</v>
      </c>
      <c r="F501" s="164" t="s">
        <v>1769</v>
      </c>
      <c r="G501" s="165" t="s">
        <v>338</v>
      </c>
      <c r="H501" s="166">
        <v>2</v>
      </c>
      <c r="I501" s="167"/>
      <c r="J501" s="168">
        <f>ROUND(I501*H501,2)</f>
        <v>0</v>
      </c>
      <c r="K501" s="169"/>
      <c r="L501" s="170"/>
      <c r="M501" s="171" t="s">
        <v>1</v>
      </c>
      <c r="N501" s="172" t="s">
        <v>38</v>
      </c>
      <c r="P501" s="155">
        <f>O501*H501</f>
        <v>0</v>
      </c>
      <c r="Q501" s="155">
        <v>2.3000000000000001E-4</v>
      </c>
      <c r="R501" s="155">
        <f>Q501*H501</f>
        <v>4.6000000000000001E-4</v>
      </c>
      <c r="S501" s="155">
        <v>0</v>
      </c>
      <c r="T501" s="156">
        <f>S501*H501</f>
        <v>0</v>
      </c>
      <c r="AR501" s="157" t="s">
        <v>373</v>
      </c>
      <c r="AT501" s="157" t="s">
        <v>335</v>
      </c>
      <c r="AU501" s="157" t="s">
        <v>272</v>
      </c>
      <c r="AY501" s="13" t="s">
        <v>271</v>
      </c>
      <c r="BE501" s="158">
        <f>IF(N501="základní",J501,0)</f>
        <v>0</v>
      </c>
      <c r="BF501" s="158">
        <f>IF(N501="snížená",J501,0)</f>
        <v>0</v>
      </c>
      <c r="BG501" s="158">
        <f>IF(N501="zákl. přenesená",J501,0)</f>
        <v>0</v>
      </c>
      <c r="BH501" s="158">
        <f>IF(N501="sníž. přenesená",J501,0)</f>
        <v>0</v>
      </c>
      <c r="BI501" s="158">
        <f>IF(N501="nulová",J501,0)</f>
        <v>0</v>
      </c>
      <c r="BJ501" s="13" t="s">
        <v>80</v>
      </c>
      <c r="BK501" s="158">
        <f>ROUND(I501*H501,2)</f>
        <v>0</v>
      </c>
      <c r="BL501" s="13" t="s">
        <v>348</v>
      </c>
      <c r="BM501" s="157" t="s">
        <v>1770</v>
      </c>
    </row>
    <row r="502" spans="2:65" s="1" customFormat="1" ht="10.199999999999999">
      <c r="B502" s="28"/>
      <c r="D502" s="159" t="s">
        <v>280</v>
      </c>
      <c r="F502" s="160" t="s">
        <v>1769</v>
      </c>
      <c r="I502" s="119"/>
      <c r="L502" s="28"/>
      <c r="M502" s="161"/>
      <c r="T502" s="52"/>
      <c r="AT502" s="13" t="s">
        <v>280</v>
      </c>
      <c r="AU502" s="13" t="s">
        <v>272</v>
      </c>
    </row>
    <row r="503" spans="2:65" s="1" customFormat="1" ht="24.15" customHeight="1">
      <c r="B503" s="28"/>
      <c r="C503" s="162" t="s">
        <v>1308</v>
      </c>
      <c r="D503" s="162" t="s">
        <v>335</v>
      </c>
      <c r="E503" s="163" t="s">
        <v>865</v>
      </c>
      <c r="F503" s="164" t="s">
        <v>866</v>
      </c>
      <c r="G503" s="165" t="s">
        <v>338</v>
      </c>
      <c r="H503" s="166">
        <v>3</v>
      </c>
      <c r="I503" s="167"/>
      <c r="J503" s="168">
        <f>ROUND(I503*H503,2)</f>
        <v>0</v>
      </c>
      <c r="K503" s="169"/>
      <c r="L503" s="170"/>
      <c r="M503" s="171" t="s">
        <v>1</v>
      </c>
      <c r="N503" s="172" t="s">
        <v>38</v>
      </c>
      <c r="P503" s="155">
        <f>O503*H503</f>
        <v>0</v>
      </c>
      <c r="Q503" s="155">
        <v>5.0000000000000002E-5</v>
      </c>
      <c r="R503" s="155">
        <f>Q503*H503</f>
        <v>1.5000000000000001E-4</v>
      </c>
      <c r="S503" s="155">
        <v>0</v>
      </c>
      <c r="T503" s="156">
        <f>S503*H503</f>
        <v>0</v>
      </c>
      <c r="AR503" s="157" t="s">
        <v>373</v>
      </c>
      <c r="AT503" s="157" t="s">
        <v>335</v>
      </c>
      <c r="AU503" s="157" t="s">
        <v>272</v>
      </c>
      <c r="AY503" s="13" t="s">
        <v>271</v>
      </c>
      <c r="BE503" s="158">
        <f>IF(N503="základní",J503,0)</f>
        <v>0</v>
      </c>
      <c r="BF503" s="158">
        <f>IF(N503="snížená",J503,0)</f>
        <v>0</v>
      </c>
      <c r="BG503" s="158">
        <f>IF(N503="zákl. přenesená",J503,0)</f>
        <v>0</v>
      </c>
      <c r="BH503" s="158">
        <f>IF(N503="sníž. přenesená",J503,0)</f>
        <v>0</v>
      </c>
      <c r="BI503" s="158">
        <f>IF(N503="nulová",J503,0)</f>
        <v>0</v>
      </c>
      <c r="BJ503" s="13" t="s">
        <v>80</v>
      </c>
      <c r="BK503" s="158">
        <f>ROUND(I503*H503,2)</f>
        <v>0</v>
      </c>
      <c r="BL503" s="13" t="s">
        <v>348</v>
      </c>
      <c r="BM503" s="157" t="s">
        <v>1309</v>
      </c>
    </row>
    <row r="504" spans="2:65" s="1" customFormat="1" ht="10.199999999999999">
      <c r="B504" s="28"/>
      <c r="D504" s="159" t="s">
        <v>280</v>
      </c>
      <c r="F504" s="160" t="s">
        <v>866</v>
      </c>
      <c r="I504" s="119"/>
      <c r="L504" s="28"/>
      <c r="M504" s="161"/>
      <c r="T504" s="52"/>
      <c r="AT504" s="13" t="s">
        <v>280</v>
      </c>
      <c r="AU504" s="13" t="s">
        <v>272</v>
      </c>
    </row>
    <row r="505" spans="2:65" s="1" customFormat="1" ht="33" customHeight="1">
      <c r="B505" s="28"/>
      <c r="C505" s="146" t="s">
        <v>1310</v>
      </c>
      <c r="D505" s="146" t="s">
        <v>274</v>
      </c>
      <c r="E505" s="147" t="s">
        <v>1315</v>
      </c>
      <c r="F505" s="148" t="s">
        <v>1316</v>
      </c>
      <c r="G505" s="149" t="s">
        <v>338</v>
      </c>
      <c r="H505" s="150">
        <v>3</v>
      </c>
      <c r="I505" s="151"/>
      <c r="J505" s="152">
        <f>ROUND(I505*H505,2)</f>
        <v>0</v>
      </c>
      <c r="K505" s="153"/>
      <c r="L505" s="28"/>
      <c r="M505" s="154" t="s">
        <v>1</v>
      </c>
      <c r="N505" s="115" t="s">
        <v>38</v>
      </c>
      <c r="P505" s="155">
        <f>O505*H505</f>
        <v>0</v>
      </c>
      <c r="Q505" s="155">
        <v>0</v>
      </c>
      <c r="R505" s="155">
        <f>Q505*H505</f>
        <v>0</v>
      </c>
      <c r="S505" s="155">
        <v>0</v>
      </c>
      <c r="T505" s="156">
        <f>S505*H505</f>
        <v>0</v>
      </c>
      <c r="AR505" s="157" t="s">
        <v>348</v>
      </c>
      <c r="AT505" s="157" t="s">
        <v>274</v>
      </c>
      <c r="AU505" s="157" t="s">
        <v>272</v>
      </c>
      <c r="AY505" s="13" t="s">
        <v>271</v>
      </c>
      <c r="BE505" s="158">
        <f>IF(N505="základní",J505,0)</f>
        <v>0</v>
      </c>
      <c r="BF505" s="158">
        <f>IF(N505="snížená",J505,0)</f>
        <v>0</v>
      </c>
      <c r="BG505" s="158">
        <f>IF(N505="zákl. přenesená",J505,0)</f>
        <v>0</v>
      </c>
      <c r="BH505" s="158">
        <f>IF(N505="sníž. přenesená",J505,0)</f>
        <v>0</v>
      </c>
      <c r="BI505" s="158">
        <f>IF(N505="nulová",J505,0)</f>
        <v>0</v>
      </c>
      <c r="BJ505" s="13" t="s">
        <v>80</v>
      </c>
      <c r="BK505" s="158">
        <f>ROUND(I505*H505,2)</f>
        <v>0</v>
      </c>
      <c r="BL505" s="13" t="s">
        <v>348</v>
      </c>
      <c r="BM505" s="157" t="s">
        <v>1317</v>
      </c>
    </row>
    <row r="506" spans="2:65" s="1" customFormat="1" ht="28.8">
      <c r="B506" s="28"/>
      <c r="D506" s="159" t="s">
        <v>280</v>
      </c>
      <c r="F506" s="160" t="s">
        <v>1318</v>
      </c>
      <c r="I506" s="119"/>
      <c r="L506" s="28"/>
      <c r="M506" s="161"/>
      <c r="T506" s="52"/>
      <c r="AT506" s="13" t="s">
        <v>280</v>
      </c>
      <c r="AU506" s="13" t="s">
        <v>272</v>
      </c>
    </row>
    <row r="507" spans="2:65" s="1" customFormat="1" ht="33" customHeight="1">
      <c r="B507" s="28"/>
      <c r="C507" s="162" t="s">
        <v>1314</v>
      </c>
      <c r="D507" s="162" t="s">
        <v>335</v>
      </c>
      <c r="E507" s="163" t="s">
        <v>1320</v>
      </c>
      <c r="F507" s="164" t="s">
        <v>1321</v>
      </c>
      <c r="G507" s="165" t="s">
        <v>338</v>
      </c>
      <c r="H507" s="166">
        <v>3</v>
      </c>
      <c r="I507" s="167"/>
      <c r="J507" s="168">
        <f>ROUND(I507*H507,2)</f>
        <v>0</v>
      </c>
      <c r="K507" s="169"/>
      <c r="L507" s="170"/>
      <c r="M507" s="171" t="s">
        <v>1</v>
      </c>
      <c r="N507" s="172" t="s">
        <v>38</v>
      </c>
      <c r="P507" s="155">
        <f>O507*H507</f>
        <v>0</v>
      </c>
      <c r="Q507" s="155">
        <v>1E-4</v>
      </c>
      <c r="R507" s="155">
        <f>Q507*H507</f>
        <v>3.0000000000000003E-4</v>
      </c>
      <c r="S507" s="155">
        <v>0</v>
      </c>
      <c r="T507" s="156">
        <f>S507*H507</f>
        <v>0</v>
      </c>
      <c r="AR507" s="157" t="s">
        <v>373</v>
      </c>
      <c r="AT507" s="157" t="s">
        <v>335</v>
      </c>
      <c r="AU507" s="157" t="s">
        <v>272</v>
      </c>
      <c r="AY507" s="13" t="s">
        <v>271</v>
      </c>
      <c r="BE507" s="158">
        <f>IF(N507="základní",J507,0)</f>
        <v>0</v>
      </c>
      <c r="BF507" s="158">
        <f>IF(N507="snížená",J507,0)</f>
        <v>0</v>
      </c>
      <c r="BG507" s="158">
        <f>IF(N507="zákl. přenesená",J507,0)</f>
        <v>0</v>
      </c>
      <c r="BH507" s="158">
        <f>IF(N507="sníž. přenesená",J507,0)</f>
        <v>0</v>
      </c>
      <c r="BI507" s="158">
        <f>IF(N507="nulová",J507,0)</f>
        <v>0</v>
      </c>
      <c r="BJ507" s="13" t="s">
        <v>80</v>
      </c>
      <c r="BK507" s="158">
        <f>ROUND(I507*H507,2)</f>
        <v>0</v>
      </c>
      <c r="BL507" s="13" t="s">
        <v>348</v>
      </c>
      <c r="BM507" s="157" t="s">
        <v>1322</v>
      </c>
    </row>
    <row r="508" spans="2:65" s="1" customFormat="1" ht="38.4">
      <c r="B508" s="28"/>
      <c r="D508" s="159" t="s">
        <v>280</v>
      </c>
      <c r="F508" s="160" t="s">
        <v>1323</v>
      </c>
      <c r="I508" s="119"/>
      <c r="L508" s="28"/>
      <c r="M508" s="161"/>
      <c r="T508" s="52"/>
      <c r="AT508" s="13" t="s">
        <v>280</v>
      </c>
      <c r="AU508" s="13" t="s">
        <v>272</v>
      </c>
    </row>
    <row r="509" spans="2:65" s="1" customFormat="1" ht="24.15" customHeight="1">
      <c r="B509" s="28"/>
      <c r="C509" s="146" t="s">
        <v>1319</v>
      </c>
      <c r="D509" s="146" t="s">
        <v>274</v>
      </c>
      <c r="E509" s="147" t="s">
        <v>1325</v>
      </c>
      <c r="F509" s="148" t="s">
        <v>1326</v>
      </c>
      <c r="G509" s="149" t="s">
        <v>338</v>
      </c>
      <c r="H509" s="150">
        <v>1</v>
      </c>
      <c r="I509" s="151"/>
      <c r="J509" s="152">
        <f>ROUND(I509*H509,2)</f>
        <v>0</v>
      </c>
      <c r="K509" s="153"/>
      <c r="L509" s="28"/>
      <c r="M509" s="154" t="s">
        <v>1</v>
      </c>
      <c r="N509" s="115" t="s">
        <v>38</v>
      </c>
      <c r="P509" s="155">
        <f>O509*H509</f>
        <v>0</v>
      </c>
      <c r="Q509" s="155">
        <v>0</v>
      </c>
      <c r="R509" s="155">
        <f>Q509*H509</f>
        <v>0</v>
      </c>
      <c r="S509" s="155">
        <v>2.5000000000000001E-3</v>
      </c>
      <c r="T509" s="156">
        <f>S509*H509</f>
        <v>2.5000000000000001E-3</v>
      </c>
      <c r="AR509" s="157" t="s">
        <v>348</v>
      </c>
      <c r="AT509" s="157" t="s">
        <v>274</v>
      </c>
      <c r="AU509" s="157" t="s">
        <v>272</v>
      </c>
      <c r="AY509" s="13" t="s">
        <v>271</v>
      </c>
      <c r="BE509" s="158">
        <f>IF(N509="základní",J509,0)</f>
        <v>0</v>
      </c>
      <c r="BF509" s="158">
        <f>IF(N509="snížená",J509,0)</f>
        <v>0</v>
      </c>
      <c r="BG509" s="158">
        <f>IF(N509="zákl. přenesená",J509,0)</f>
        <v>0</v>
      </c>
      <c r="BH509" s="158">
        <f>IF(N509="sníž. přenesená",J509,0)</f>
        <v>0</v>
      </c>
      <c r="BI509" s="158">
        <f>IF(N509="nulová",J509,0)</f>
        <v>0</v>
      </c>
      <c r="BJ509" s="13" t="s">
        <v>80</v>
      </c>
      <c r="BK509" s="158">
        <f>ROUND(I509*H509,2)</f>
        <v>0</v>
      </c>
      <c r="BL509" s="13" t="s">
        <v>348</v>
      </c>
      <c r="BM509" s="157" t="s">
        <v>1327</v>
      </c>
    </row>
    <row r="510" spans="2:65" s="1" customFormat="1" ht="19.2">
      <c r="B510" s="28"/>
      <c r="D510" s="159" t="s">
        <v>280</v>
      </c>
      <c r="F510" s="160" t="s">
        <v>1328</v>
      </c>
      <c r="I510" s="119"/>
      <c r="L510" s="28"/>
      <c r="M510" s="161"/>
      <c r="T510" s="52"/>
      <c r="AT510" s="13" t="s">
        <v>280</v>
      </c>
      <c r="AU510" s="13" t="s">
        <v>272</v>
      </c>
    </row>
    <row r="511" spans="2:65" s="1" customFormat="1" ht="24.15" customHeight="1">
      <c r="B511" s="28"/>
      <c r="C511" s="146" t="s">
        <v>1324</v>
      </c>
      <c r="D511" s="146" t="s">
        <v>274</v>
      </c>
      <c r="E511" s="147" t="s">
        <v>1330</v>
      </c>
      <c r="F511" s="148" t="s">
        <v>1331</v>
      </c>
      <c r="G511" s="149" t="s">
        <v>338</v>
      </c>
      <c r="H511" s="150">
        <v>1</v>
      </c>
      <c r="I511" s="151"/>
      <c r="J511" s="152">
        <f>ROUND(I511*H511,2)</f>
        <v>0</v>
      </c>
      <c r="K511" s="153"/>
      <c r="L511" s="28"/>
      <c r="M511" s="154" t="s">
        <v>1</v>
      </c>
      <c r="N511" s="115" t="s">
        <v>38</v>
      </c>
      <c r="P511" s="155">
        <f>O511*H511</f>
        <v>0</v>
      </c>
      <c r="Q511" s="155">
        <v>0</v>
      </c>
      <c r="R511" s="155">
        <f>Q511*H511</f>
        <v>0</v>
      </c>
      <c r="S511" s="155">
        <v>2.5000000000000001E-3</v>
      </c>
      <c r="T511" s="156">
        <f>S511*H511</f>
        <v>2.5000000000000001E-3</v>
      </c>
      <c r="AR511" s="157" t="s">
        <v>348</v>
      </c>
      <c r="AT511" s="157" t="s">
        <v>274</v>
      </c>
      <c r="AU511" s="157" t="s">
        <v>272</v>
      </c>
      <c r="AY511" s="13" t="s">
        <v>271</v>
      </c>
      <c r="BE511" s="158">
        <f>IF(N511="základní",J511,0)</f>
        <v>0</v>
      </c>
      <c r="BF511" s="158">
        <f>IF(N511="snížená",J511,0)</f>
        <v>0</v>
      </c>
      <c r="BG511" s="158">
        <f>IF(N511="zákl. přenesená",J511,0)</f>
        <v>0</v>
      </c>
      <c r="BH511" s="158">
        <f>IF(N511="sníž. přenesená",J511,0)</f>
        <v>0</v>
      </c>
      <c r="BI511" s="158">
        <f>IF(N511="nulová",J511,0)</f>
        <v>0</v>
      </c>
      <c r="BJ511" s="13" t="s">
        <v>80</v>
      </c>
      <c r="BK511" s="158">
        <f>ROUND(I511*H511,2)</f>
        <v>0</v>
      </c>
      <c r="BL511" s="13" t="s">
        <v>348</v>
      </c>
      <c r="BM511" s="157" t="s">
        <v>1332</v>
      </c>
    </row>
    <row r="512" spans="2:65" s="1" customFormat="1" ht="19.2">
      <c r="B512" s="28"/>
      <c r="D512" s="159" t="s">
        <v>280</v>
      </c>
      <c r="F512" s="160" t="s">
        <v>1331</v>
      </c>
      <c r="I512" s="119"/>
      <c r="L512" s="28"/>
      <c r="M512" s="161"/>
      <c r="T512" s="52"/>
      <c r="AT512" s="13" t="s">
        <v>280</v>
      </c>
      <c r="AU512" s="13" t="s">
        <v>272</v>
      </c>
    </row>
    <row r="513" spans="2:65" s="1" customFormat="1" ht="24.15" customHeight="1">
      <c r="B513" s="28"/>
      <c r="C513" s="146" t="s">
        <v>1329</v>
      </c>
      <c r="D513" s="146" t="s">
        <v>274</v>
      </c>
      <c r="E513" s="147" t="s">
        <v>1334</v>
      </c>
      <c r="F513" s="148" t="s">
        <v>1335</v>
      </c>
      <c r="G513" s="149" t="s">
        <v>338</v>
      </c>
      <c r="H513" s="150">
        <v>1</v>
      </c>
      <c r="I513" s="151"/>
      <c r="J513" s="152">
        <f>ROUND(I513*H513,2)</f>
        <v>0</v>
      </c>
      <c r="K513" s="153"/>
      <c r="L513" s="28"/>
      <c r="M513" s="154" t="s">
        <v>1</v>
      </c>
      <c r="N513" s="115" t="s">
        <v>38</v>
      </c>
      <c r="P513" s="155">
        <f>O513*H513</f>
        <v>0</v>
      </c>
      <c r="Q513" s="155">
        <v>0</v>
      </c>
      <c r="R513" s="155">
        <f>Q513*H513</f>
        <v>0</v>
      </c>
      <c r="S513" s="155">
        <v>0</v>
      </c>
      <c r="T513" s="156">
        <f>S513*H513</f>
        <v>0</v>
      </c>
      <c r="AR513" s="157" t="s">
        <v>348</v>
      </c>
      <c r="AT513" s="157" t="s">
        <v>274</v>
      </c>
      <c r="AU513" s="157" t="s">
        <v>272</v>
      </c>
      <c r="AY513" s="13" t="s">
        <v>271</v>
      </c>
      <c r="BE513" s="158">
        <f>IF(N513="základní",J513,0)</f>
        <v>0</v>
      </c>
      <c r="BF513" s="158">
        <f>IF(N513="snížená",J513,0)</f>
        <v>0</v>
      </c>
      <c r="BG513" s="158">
        <f>IF(N513="zákl. přenesená",J513,0)</f>
        <v>0</v>
      </c>
      <c r="BH513" s="158">
        <f>IF(N513="sníž. přenesená",J513,0)</f>
        <v>0</v>
      </c>
      <c r="BI513" s="158">
        <f>IF(N513="nulová",J513,0)</f>
        <v>0</v>
      </c>
      <c r="BJ513" s="13" t="s">
        <v>80</v>
      </c>
      <c r="BK513" s="158">
        <f>ROUND(I513*H513,2)</f>
        <v>0</v>
      </c>
      <c r="BL513" s="13" t="s">
        <v>348</v>
      </c>
      <c r="BM513" s="157" t="s">
        <v>1336</v>
      </c>
    </row>
    <row r="514" spans="2:65" s="1" customFormat="1" ht="19.2">
      <c r="B514" s="28"/>
      <c r="D514" s="159" t="s">
        <v>280</v>
      </c>
      <c r="F514" s="160" t="s">
        <v>1335</v>
      </c>
      <c r="I514" s="119"/>
      <c r="L514" s="28"/>
      <c r="M514" s="161"/>
      <c r="T514" s="52"/>
      <c r="AT514" s="13" t="s">
        <v>280</v>
      </c>
      <c r="AU514" s="13" t="s">
        <v>272</v>
      </c>
    </row>
    <row r="515" spans="2:65" s="1" customFormat="1" ht="16.5" customHeight="1">
      <c r="B515" s="28"/>
      <c r="C515" s="146" t="s">
        <v>1333</v>
      </c>
      <c r="D515" s="146" t="s">
        <v>274</v>
      </c>
      <c r="E515" s="147" t="s">
        <v>1338</v>
      </c>
      <c r="F515" s="148" t="s">
        <v>1339</v>
      </c>
      <c r="G515" s="149" t="s">
        <v>338</v>
      </c>
      <c r="H515" s="150">
        <v>1</v>
      </c>
      <c r="I515" s="151"/>
      <c r="J515" s="152">
        <f>ROUND(I515*H515,2)</f>
        <v>0</v>
      </c>
      <c r="K515" s="153"/>
      <c r="L515" s="28"/>
      <c r="M515" s="154" t="s">
        <v>1</v>
      </c>
      <c r="N515" s="115" t="s">
        <v>38</v>
      </c>
      <c r="P515" s="155">
        <f>O515*H515</f>
        <v>0</v>
      </c>
      <c r="Q515" s="155">
        <v>0</v>
      </c>
      <c r="R515" s="155">
        <f>Q515*H515</f>
        <v>0</v>
      </c>
      <c r="S515" s="155">
        <v>0</v>
      </c>
      <c r="T515" s="156">
        <f>S515*H515</f>
        <v>0</v>
      </c>
      <c r="AR515" s="157" t="s">
        <v>348</v>
      </c>
      <c r="AT515" s="157" t="s">
        <v>274</v>
      </c>
      <c r="AU515" s="157" t="s">
        <v>272</v>
      </c>
      <c r="AY515" s="13" t="s">
        <v>271</v>
      </c>
      <c r="BE515" s="158">
        <f>IF(N515="základní",J515,0)</f>
        <v>0</v>
      </c>
      <c r="BF515" s="158">
        <f>IF(N515="snížená",J515,0)</f>
        <v>0</v>
      </c>
      <c r="BG515" s="158">
        <f>IF(N515="zákl. přenesená",J515,0)</f>
        <v>0</v>
      </c>
      <c r="BH515" s="158">
        <f>IF(N515="sníž. přenesená",J515,0)</f>
        <v>0</v>
      </c>
      <c r="BI515" s="158">
        <f>IF(N515="nulová",J515,0)</f>
        <v>0</v>
      </c>
      <c r="BJ515" s="13" t="s">
        <v>80</v>
      </c>
      <c r="BK515" s="158">
        <f>ROUND(I515*H515,2)</f>
        <v>0</v>
      </c>
      <c r="BL515" s="13" t="s">
        <v>348</v>
      </c>
      <c r="BM515" s="157" t="s">
        <v>1340</v>
      </c>
    </row>
    <row r="516" spans="2:65" s="1" customFormat="1" ht="10.199999999999999">
      <c r="B516" s="28"/>
      <c r="D516" s="159" t="s">
        <v>280</v>
      </c>
      <c r="F516" s="160" t="s">
        <v>1341</v>
      </c>
      <c r="I516" s="119"/>
      <c r="L516" s="28"/>
      <c r="M516" s="161"/>
      <c r="T516" s="52"/>
      <c r="AT516" s="13" t="s">
        <v>280</v>
      </c>
      <c r="AU516" s="13" t="s">
        <v>272</v>
      </c>
    </row>
    <row r="517" spans="2:65" s="1" customFormat="1" ht="21.75" customHeight="1">
      <c r="B517" s="28"/>
      <c r="C517" s="162" t="s">
        <v>1337</v>
      </c>
      <c r="D517" s="162" t="s">
        <v>335</v>
      </c>
      <c r="E517" s="163" t="s">
        <v>1343</v>
      </c>
      <c r="F517" s="164" t="s">
        <v>1344</v>
      </c>
      <c r="G517" s="165" t="s">
        <v>338</v>
      </c>
      <c r="H517" s="166">
        <v>1</v>
      </c>
      <c r="I517" s="167"/>
      <c r="J517" s="168">
        <f>ROUND(I517*H517,2)</f>
        <v>0</v>
      </c>
      <c r="K517" s="169"/>
      <c r="L517" s="170"/>
      <c r="M517" s="171" t="s">
        <v>1</v>
      </c>
      <c r="N517" s="172" t="s">
        <v>38</v>
      </c>
      <c r="P517" s="155">
        <f>O517*H517</f>
        <v>0</v>
      </c>
      <c r="Q517" s="155">
        <v>0</v>
      </c>
      <c r="R517" s="155">
        <f>Q517*H517</f>
        <v>0</v>
      </c>
      <c r="S517" s="155">
        <v>0</v>
      </c>
      <c r="T517" s="156">
        <f>S517*H517</f>
        <v>0</v>
      </c>
      <c r="AR517" s="157" t="s">
        <v>373</v>
      </c>
      <c r="AT517" s="157" t="s">
        <v>335</v>
      </c>
      <c r="AU517" s="157" t="s">
        <v>272</v>
      </c>
      <c r="AY517" s="13" t="s">
        <v>271</v>
      </c>
      <c r="BE517" s="158">
        <f>IF(N517="základní",J517,0)</f>
        <v>0</v>
      </c>
      <c r="BF517" s="158">
        <f>IF(N517="snížená",J517,0)</f>
        <v>0</v>
      </c>
      <c r="BG517" s="158">
        <f>IF(N517="zákl. přenesená",J517,0)</f>
        <v>0</v>
      </c>
      <c r="BH517" s="158">
        <f>IF(N517="sníž. přenesená",J517,0)</f>
        <v>0</v>
      </c>
      <c r="BI517" s="158">
        <f>IF(N517="nulová",J517,0)</f>
        <v>0</v>
      </c>
      <c r="BJ517" s="13" t="s">
        <v>80</v>
      </c>
      <c r="BK517" s="158">
        <f>ROUND(I517*H517,2)</f>
        <v>0</v>
      </c>
      <c r="BL517" s="13" t="s">
        <v>348</v>
      </c>
      <c r="BM517" s="157" t="s">
        <v>1345</v>
      </c>
    </row>
    <row r="518" spans="2:65" s="1" customFormat="1" ht="10.199999999999999">
      <c r="B518" s="28"/>
      <c r="D518" s="159" t="s">
        <v>280</v>
      </c>
      <c r="F518" s="160" t="s">
        <v>1344</v>
      </c>
      <c r="I518" s="119"/>
      <c r="L518" s="28"/>
      <c r="M518" s="161"/>
      <c r="T518" s="52"/>
      <c r="AT518" s="13" t="s">
        <v>280</v>
      </c>
      <c r="AU518" s="13" t="s">
        <v>272</v>
      </c>
    </row>
    <row r="519" spans="2:65" s="1" customFormat="1" ht="16.5" customHeight="1">
      <c r="B519" s="28"/>
      <c r="C519" s="146" t="s">
        <v>1342</v>
      </c>
      <c r="D519" s="146" t="s">
        <v>274</v>
      </c>
      <c r="E519" s="147" t="s">
        <v>1347</v>
      </c>
      <c r="F519" s="148" t="s">
        <v>1348</v>
      </c>
      <c r="G519" s="149" t="s">
        <v>338</v>
      </c>
      <c r="H519" s="150">
        <v>1</v>
      </c>
      <c r="I519" s="151"/>
      <c r="J519" s="152">
        <f>ROUND(I519*H519,2)</f>
        <v>0</v>
      </c>
      <c r="K519" s="153"/>
      <c r="L519" s="28"/>
      <c r="M519" s="154" t="s">
        <v>1</v>
      </c>
      <c r="N519" s="115" t="s">
        <v>38</v>
      </c>
      <c r="P519" s="155">
        <f>O519*H519</f>
        <v>0</v>
      </c>
      <c r="Q519" s="155">
        <v>0</v>
      </c>
      <c r="R519" s="155">
        <f>Q519*H519</f>
        <v>0</v>
      </c>
      <c r="S519" s="155">
        <v>0</v>
      </c>
      <c r="T519" s="156">
        <f>S519*H519</f>
        <v>0</v>
      </c>
      <c r="AR519" s="157" t="s">
        <v>348</v>
      </c>
      <c r="AT519" s="157" t="s">
        <v>274</v>
      </c>
      <c r="AU519" s="157" t="s">
        <v>272</v>
      </c>
      <c r="AY519" s="13" t="s">
        <v>271</v>
      </c>
      <c r="BE519" s="158">
        <f>IF(N519="základní",J519,0)</f>
        <v>0</v>
      </c>
      <c r="BF519" s="158">
        <f>IF(N519="snížená",J519,0)</f>
        <v>0</v>
      </c>
      <c r="BG519" s="158">
        <f>IF(N519="zákl. přenesená",J519,0)</f>
        <v>0</v>
      </c>
      <c r="BH519" s="158">
        <f>IF(N519="sníž. přenesená",J519,0)</f>
        <v>0</v>
      </c>
      <c r="BI519" s="158">
        <f>IF(N519="nulová",J519,0)</f>
        <v>0</v>
      </c>
      <c r="BJ519" s="13" t="s">
        <v>80</v>
      </c>
      <c r="BK519" s="158">
        <f>ROUND(I519*H519,2)</f>
        <v>0</v>
      </c>
      <c r="BL519" s="13" t="s">
        <v>348</v>
      </c>
      <c r="BM519" s="157" t="s">
        <v>1349</v>
      </c>
    </row>
    <row r="520" spans="2:65" s="1" customFormat="1" ht="10.199999999999999">
      <c r="B520" s="28"/>
      <c r="D520" s="159" t="s">
        <v>280</v>
      </c>
      <c r="F520" s="160" t="s">
        <v>1348</v>
      </c>
      <c r="I520" s="119"/>
      <c r="L520" s="28"/>
      <c r="M520" s="161"/>
      <c r="T520" s="52"/>
      <c r="AT520" s="13" t="s">
        <v>280</v>
      </c>
      <c r="AU520" s="13" t="s">
        <v>272</v>
      </c>
    </row>
    <row r="521" spans="2:65" s="1" customFormat="1" ht="16.5" customHeight="1">
      <c r="B521" s="28"/>
      <c r="C521" s="146" t="s">
        <v>1346</v>
      </c>
      <c r="D521" s="146" t="s">
        <v>274</v>
      </c>
      <c r="E521" s="147" t="s">
        <v>1351</v>
      </c>
      <c r="F521" s="148" t="s">
        <v>1352</v>
      </c>
      <c r="G521" s="149" t="s">
        <v>338</v>
      </c>
      <c r="H521" s="150">
        <v>1</v>
      </c>
      <c r="I521" s="151"/>
      <c r="J521" s="152">
        <f>ROUND(I521*H521,2)</f>
        <v>0</v>
      </c>
      <c r="K521" s="153"/>
      <c r="L521" s="28"/>
      <c r="M521" s="154" t="s">
        <v>1</v>
      </c>
      <c r="N521" s="115" t="s">
        <v>38</v>
      </c>
      <c r="P521" s="155">
        <f>O521*H521</f>
        <v>0</v>
      </c>
      <c r="Q521" s="155">
        <v>0</v>
      </c>
      <c r="R521" s="155">
        <f>Q521*H521</f>
        <v>0</v>
      </c>
      <c r="S521" s="155">
        <v>0</v>
      </c>
      <c r="T521" s="156">
        <f>S521*H521</f>
        <v>0</v>
      </c>
      <c r="AR521" s="157" t="s">
        <v>348</v>
      </c>
      <c r="AT521" s="157" t="s">
        <v>274</v>
      </c>
      <c r="AU521" s="157" t="s">
        <v>272</v>
      </c>
      <c r="AY521" s="13" t="s">
        <v>271</v>
      </c>
      <c r="BE521" s="158">
        <f>IF(N521="základní",J521,0)</f>
        <v>0</v>
      </c>
      <c r="BF521" s="158">
        <f>IF(N521="snížená",J521,0)</f>
        <v>0</v>
      </c>
      <c r="BG521" s="158">
        <f>IF(N521="zákl. přenesená",J521,0)</f>
        <v>0</v>
      </c>
      <c r="BH521" s="158">
        <f>IF(N521="sníž. přenesená",J521,0)</f>
        <v>0</v>
      </c>
      <c r="BI521" s="158">
        <f>IF(N521="nulová",J521,0)</f>
        <v>0</v>
      </c>
      <c r="BJ521" s="13" t="s">
        <v>80</v>
      </c>
      <c r="BK521" s="158">
        <f>ROUND(I521*H521,2)</f>
        <v>0</v>
      </c>
      <c r="BL521" s="13" t="s">
        <v>348</v>
      </c>
      <c r="BM521" s="157" t="s">
        <v>1353</v>
      </c>
    </row>
    <row r="522" spans="2:65" s="1" customFormat="1" ht="10.199999999999999">
      <c r="B522" s="28"/>
      <c r="D522" s="159" t="s">
        <v>280</v>
      </c>
      <c r="F522" s="160" t="s">
        <v>1354</v>
      </c>
      <c r="I522" s="119"/>
      <c r="L522" s="28"/>
      <c r="M522" s="161"/>
      <c r="T522" s="52"/>
      <c r="AT522" s="13" t="s">
        <v>280</v>
      </c>
      <c r="AU522" s="13" t="s">
        <v>272</v>
      </c>
    </row>
    <row r="523" spans="2:65" s="1" customFormat="1" ht="24.15" customHeight="1">
      <c r="B523" s="28"/>
      <c r="C523" s="146" t="s">
        <v>1350</v>
      </c>
      <c r="D523" s="146" t="s">
        <v>274</v>
      </c>
      <c r="E523" s="147" t="s">
        <v>1356</v>
      </c>
      <c r="F523" s="148" t="s">
        <v>1357</v>
      </c>
      <c r="G523" s="149" t="s">
        <v>338</v>
      </c>
      <c r="H523" s="150">
        <v>1</v>
      </c>
      <c r="I523" s="151"/>
      <c r="J523" s="152">
        <f>ROUND(I523*H523,2)</f>
        <v>0</v>
      </c>
      <c r="K523" s="153"/>
      <c r="L523" s="28"/>
      <c r="M523" s="154" t="s">
        <v>1</v>
      </c>
      <c r="N523" s="115" t="s">
        <v>38</v>
      </c>
      <c r="P523" s="155">
        <f>O523*H523</f>
        <v>0</v>
      </c>
      <c r="Q523" s="155">
        <v>0</v>
      </c>
      <c r="R523" s="155">
        <f>Q523*H523</f>
        <v>0</v>
      </c>
      <c r="S523" s="155">
        <v>0</v>
      </c>
      <c r="T523" s="156">
        <f>S523*H523</f>
        <v>0</v>
      </c>
      <c r="AR523" s="157" t="s">
        <v>348</v>
      </c>
      <c r="AT523" s="157" t="s">
        <v>274</v>
      </c>
      <c r="AU523" s="157" t="s">
        <v>272</v>
      </c>
      <c r="AY523" s="13" t="s">
        <v>271</v>
      </c>
      <c r="BE523" s="158">
        <f>IF(N523="základní",J523,0)</f>
        <v>0</v>
      </c>
      <c r="BF523" s="158">
        <f>IF(N523="snížená",J523,0)</f>
        <v>0</v>
      </c>
      <c r="BG523" s="158">
        <f>IF(N523="zákl. přenesená",J523,0)</f>
        <v>0</v>
      </c>
      <c r="BH523" s="158">
        <f>IF(N523="sníž. přenesená",J523,0)</f>
        <v>0</v>
      </c>
      <c r="BI523" s="158">
        <f>IF(N523="nulová",J523,0)</f>
        <v>0</v>
      </c>
      <c r="BJ523" s="13" t="s">
        <v>80</v>
      </c>
      <c r="BK523" s="158">
        <f>ROUND(I523*H523,2)</f>
        <v>0</v>
      </c>
      <c r="BL523" s="13" t="s">
        <v>348</v>
      </c>
      <c r="BM523" s="157" t="s">
        <v>1358</v>
      </c>
    </row>
    <row r="524" spans="2:65" s="1" customFormat="1" ht="19.2">
      <c r="B524" s="28"/>
      <c r="D524" s="159" t="s">
        <v>280</v>
      </c>
      <c r="F524" s="160" t="s">
        <v>1357</v>
      </c>
      <c r="I524" s="119"/>
      <c r="L524" s="28"/>
      <c r="M524" s="161"/>
      <c r="T524" s="52"/>
      <c r="AT524" s="13" t="s">
        <v>280</v>
      </c>
      <c r="AU524" s="13" t="s">
        <v>272</v>
      </c>
    </row>
    <row r="525" spans="2:65" s="1" customFormat="1" ht="37.799999999999997" customHeight="1">
      <c r="B525" s="28"/>
      <c r="C525" s="146" t="s">
        <v>1355</v>
      </c>
      <c r="D525" s="146" t="s">
        <v>274</v>
      </c>
      <c r="E525" s="147" t="s">
        <v>1360</v>
      </c>
      <c r="F525" s="148" t="s">
        <v>1361</v>
      </c>
      <c r="G525" s="149" t="s">
        <v>338</v>
      </c>
      <c r="H525" s="150">
        <v>1</v>
      </c>
      <c r="I525" s="151"/>
      <c r="J525" s="152">
        <f>ROUND(I525*H525,2)</f>
        <v>0</v>
      </c>
      <c r="K525" s="153"/>
      <c r="L525" s="28"/>
      <c r="M525" s="154" t="s">
        <v>1</v>
      </c>
      <c r="N525" s="115" t="s">
        <v>38</v>
      </c>
      <c r="P525" s="155">
        <f>O525*H525</f>
        <v>0</v>
      </c>
      <c r="Q525" s="155">
        <v>0</v>
      </c>
      <c r="R525" s="155">
        <f>Q525*H525</f>
        <v>0</v>
      </c>
      <c r="S525" s="155">
        <v>2.5000000000000001E-3</v>
      </c>
      <c r="T525" s="156">
        <f>S525*H525</f>
        <v>2.5000000000000001E-3</v>
      </c>
      <c r="AR525" s="157" t="s">
        <v>348</v>
      </c>
      <c r="AT525" s="157" t="s">
        <v>274</v>
      </c>
      <c r="AU525" s="157" t="s">
        <v>272</v>
      </c>
      <c r="AY525" s="13" t="s">
        <v>271</v>
      </c>
      <c r="BE525" s="158">
        <f>IF(N525="základní",J525,0)</f>
        <v>0</v>
      </c>
      <c r="BF525" s="158">
        <f>IF(N525="snížená",J525,0)</f>
        <v>0</v>
      </c>
      <c r="BG525" s="158">
        <f>IF(N525="zákl. přenesená",J525,0)</f>
        <v>0</v>
      </c>
      <c r="BH525" s="158">
        <f>IF(N525="sníž. přenesená",J525,0)</f>
        <v>0</v>
      </c>
      <c r="BI525" s="158">
        <f>IF(N525="nulová",J525,0)</f>
        <v>0</v>
      </c>
      <c r="BJ525" s="13" t="s">
        <v>80</v>
      </c>
      <c r="BK525" s="158">
        <f>ROUND(I525*H525,2)</f>
        <v>0</v>
      </c>
      <c r="BL525" s="13" t="s">
        <v>348</v>
      </c>
      <c r="BM525" s="157" t="s">
        <v>1362</v>
      </c>
    </row>
    <row r="526" spans="2:65" s="1" customFormat="1" ht="28.8">
      <c r="B526" s="28"/>
      <c r="D526" s="159" t="s">
        <v>280</v>
      </c>
      <c r="F526" s="160" t="s">
        <v>1361</v>
      </c>
      <c r="I526" s="119"/>
      <c r="L526" s="28"/>
      <c r="M526" s="161"/>
      <c r="T526" s="52"/>
      <c r="AT526" s="13" t="s">
        <v>280</v>
      </c>
      <c r="AU526" s="13" t="s">
        <v>272</v>
      </c>
    </row>
    <row r="527" spans="2:65" s="1" customFormat="1" ht="24.15" customHeight="1">
      <c r="B527" s="28"/>
      <c r="C527" s="146" t="s">
        <v>1359</v>
      </c>
      <c r="D527" s="146" t="s">
        <v>274</v>
      </c>
      <c r="E527" s="147" t="s">
        <v>1364</v>
      </c>
      <c r="F527" s="148" t="s">
        <v>1365</v>
      </c>
      <c r="G527" s="149" t="s">
        <v>338</v>
      </c>
      <c r="H527" s="150">
        <v>1</v>
      </c>
      <c r="I527" s="151"/>
      <c r="J527" s="152">
        <f>ROUND(I527*H527,2)</f>
        <v>0</v>
      </c>
      <c r="K527" s="153"/>
      <c r="L527" s="28"/>
      <c r="M527" s="154" t="s">
        <v>1</v>
      </c>
      <c r="N527" s="115" t="s">
        <v>38</v>
      </c>
      <c r="P527" s="155">
        <f>O527*H527</f>
        <v>0</v>
      </c>
      <c r="Q527" s="155">
        <v>0</v>
      </c>
      <c r="R527" s="155">
        <f>Q527*H527</f>
        <v>0</v>
      </c>
      <c r="S527" s="155">
        <v>0</v>
      </c>
      <c r="T527" s="156">
        <f>S527*H527</f>
        <v>0</v>
      </c>
      <c r="AR527" s="157" t="s">
        <v>348</v>
      </c>
      <c r="AT527" s="157" t="s">
        <v>274</v>
      </c>
      <c r="AU527" s="157" t="s">
        <v>272</v>
      </c>
      <c r="AY527" s="13" t="s">
        <v>271</v>
      </c>
      <c r="BE527" s="158">
        <f>IF(N527="základní",J527,0)</f>
        <v>0</v>
      </c>
      <c r="BF527" s="158">
        <f>IF(N527="snížená",J527,0)</f>
        <v>0</v>
      </c>
      <c r="BG527" s="158">
        <f>IF(N527="zákl. přenesená",J527,0)</f>
        <v>0</v>
      </c>
      <c r="BH527" s="158">
        <f>IF(N527="sníž. přenesená",J527,0)</f>
        <v>0</v>
      </c>
      <c r="BI527" s="158">
        <f>IF(N527="nulová",J527,0)</f>
        <v>0</v>
      </c>
      <c r="BJ527" s="13" t="s">
        <v>80</v>
      </c>
      <c r="BK527" s="158">
        <f>ROUND(I527*H527,2)</f>
        <v>0</v>
      </c>
      <c r="BL527" s="13" t="s">
        <v>348</v>
      </c>
      <c r="BM527" s="157" t="s">
        <v>1366</v>
      </c>
    </row>
    <row r="528" spans="2:65" s="1" customFormat="1" ht="19.2">
      <c r="B528" s="28"/>
      <c r="D528" s="159" t="s">
        <v>280</v>
      </c>
      <c r="F528" s="160" t="s">
        <v>1365</v>
      </c>
      <c r="I528" s="119"/>
      <c r="L528" s="28"/>
      <c r="M528" s="161"/>
      <c r="T528" s="52"/>
      <c r="AT528" s="13" t="s">
        <v>280</v>
      </c>
      <c r="AU528" s="13" t="s">
        <v>272</v>
      </c>
    </row>
    <row r="529" spans="2:65" s="1" customFormat="1" ht="16.5" customHeight="1">
      <c r="B529" s="28"/>
      <c r="C529" s="146" t="s">
        <v>1363</v>
      </c>
      <c r="D529" s="146" t="s">
        <v>274</v>
      </c>
      <c r="E529" s="147" t="s">
        <v>1368</v>
      </c>
      <c r="F529" s="148" t="s">
        <v>1369</v>
      </c>
      <c r="G529" s="149" t="s">
        <v>338</v>
      </c>
      <c r="H529" s="150">
        <v>1</v>
      </c>
      <c r="I529" s="151"/>
      <c r="J529" s="152">
        <f>ROUND(I529*H529,2)</f>
        <v>0</v>
      </c>
      <c r="K529" s="153"/>
      <c r="L529" s="28"/>
      <c r="M529" s="154" t="s">
        <v>1</v>
      </c>
      <c r="N529" s="115" t="s">
        <v>38</v>
      </c>
      <c r="P529" s="155">
        <f>O529*H529</f>
        <v>0</v>
      </c>
      <c r="Q529" s="155">
        <v>0</v>
      </c>
      <c r="R529" s="155">
        <f>Q529*H529</f>
        <v>0</v>
      </c>
      <c r="S529" s="155">
        <v>0</v>
      </c>
      <c r="T529" s="156">
        <f>S529*H529</f>
        <v>0</v>
      </c>
      <c r="AR529" s="157" t="s">
        <v>348</v>
      </c>
      <c r="AT529" s="157" t="s">
        <v>274</v>
      </c>
      <c r="AU529" s="157" t="s">
        <v>272</v>
      </c>
      <c r="AY529" s="13" t="s">
        <v>271</v>
      </c>
      <c r="BE529" s="158">
        <f>IF(N529="základní",J529,0)</f>
        <v>0</v>
      </c>
      <c r="BF529" s="158">
        <f>IF(N529="snížená",J529,0)</f>
        <v>0</v>
      </c>
      <c r="BG529" s="158">
        <f>IF(N529="zákl. přenesená",J529,0)</f>
        <v>0</v>
      </c>
      <c r="BH529" s="158">
        <f>IF(N529="sníž. přenesená",J529,0)</f>
        <v>0</v>
      </c>
      <c r="BI529" s="158">
        <f>IF(N529="nulová",J529,0)</f>
        <v>0</v>
      </c>
      <c r="BJ529" s="13" t="s">
        <v>80</v>
      </c>
      <c r="BK529" s="158">
        <f>ROUND(I529*H529,2)</f>
        <v>0</v>
      </c>
      <c r="BL529" s="13" t="s">
        <v>348</v>
      </c>
      <c r="BM529" s="157" t="s">
        <v>1370</v>
      </c>
    </row>
    <row r="530" spans="2:65" s="1" customFormat="1" ht="10.199999999999999">
      <c r="B530" s="28"/>
      <c r="D530" s="159" t="s">
        <v>280</v>
      </c>
      <c r="F530" s="160" t="s">
        <v>1369</v>
      </c>
      <c r="I530" s="119"/>
      <c r="L530" s="28"/>
      <c r="M530" s="161"/>
      <c r="T530" s="52"/>
      <c r="AT530" s="13" t="s">
        <v>280</v>
      </c>
      <c r="AU530" s="13" t="s">
        <v>272</v>
      </c>
    </row>
    <row r="531" spans="2:65" s="1" customFormat="1" ht="24.15" customHeight="1">
      <c r="B531" s="28"/>
      <c r="C531" s="146" t="s">
        <v>1367</v>
      </c>
      <c r="D531" s="146" t="s">
        <v>274</v>
      </c>
      <c r="E531" s="147" t="s">
        <v>1372</v>
      </c>
      <c r="F531" s="148" t="s">
        <v>1373</v>
      </c>
      <c r="G531" s="149" t="s">
        <v>338</v>
      </c>
      <c r="H531" s="150">
        <v>1</v>
      </c>
      <c r="I531" s="151"/>
      <c r="J531" s="152">
        <f>ROUND(I531*H531,2)</f>
        <v>0</v>
      </c>
      <c r="K531" s="153"/>
      <c r="L531" s="28"/>
      <c r="M531" s="154" t="s">
        <v>1</v>
      </c>
      <c r="N531" s="115" t="s">
        <v>38</v>
      </c>
      <c r="P531" s="155">
        <f>O531*H531</f>
        <v>0</v>
      </c>
      <c r="Q531" s="155">
        <v>0</v>
      </c>
      <c r="R531" s="155">
        <f>Q531*H531</f>
        <v>0</v>
      </c>
      <c r="S531" s="155">
        <v>5.0000000000000002E-5</v>
      </c>
      <c r="T531" s="156">
        <f>S531*H531</f>
        <v>5.0000000000000002E-5</v>
      </c>
      <c r="AR531" s="157" t="s">
        <v>348</v>
      </c>
      <c r="AT531" s="157" t="s">
        <v>274</v>
      </c>
      <c r="AU531" s="157" t="s">
        <v>272</v>
      </c>
      <c r="AY531" s="13" t="s">
        <v>271</v>
      </c>
      <c r="BE531" s="158">
        <f>IF(N531="základní",J531,0)</f>
        <v>0</v>
      </c>
      <c r="BF531" s="158">
        <f>IF(N531="snížená",J531,0)</f>
        <v>0</v>
      </c>
      <c r="BG531" s="158">
        <f>IF(N531="zákl. přenesená",J531,0)</f>
        <v>0</v>
      </c>
      <c r="BH531" s="158">
        <f>IF(N531="sníž. přenesená",J531,0)</f>
        <v>0</v>
      </c>
      <c r="BI531" s="158">
        <f>IF(N531="nulová",J531,0)</f>
        <v>0</v>
      </c>
      <c r="BJ531" s="13" t="s">
        <v>80</v>
      </c>
      <c r="BK531" s="158">
        <f>ROUND(I531*H531,2)</f>
        <v>0</v>
      </c>
      <c r="BL531" s="13" t="s">
        <v>348</v>
      </c>
      <c r="BM531" s="157" t="s">
        <v>1374</v>
      </c>
    </row>
    <row r="532" spans="2:65" s="1" customFormat="1" ht="67.2">
      <c r="B532" s="28"/>
      <c r="D532" s="159" t="s">
        <v>280</v>
      </c>
      <c r="F532" s="160" t="s">
        <v>1375</v>
      </c>
      <c r="I532" s="119"/>
      <c r="L532" s="28"/>
      <c r="M532" s="161"/>
      <c r="T532" s="52"/>
      <c r="AT532" s="13" t="s">
        <v>280</v>
      </c>
      <c r="AU532" s="13" t="s">
        <v>272</v>
      </c>
    </row>
    <row r="533" spans="2:65" s="1" customFormat="1" ht="37.799999999999997" customHeight="1">
      <c r="B533" s="28"/>
      <c r="C533" s="146" t="s">
        <v>1371</v>
      </c>
      <c r="D533" s="146" t="s">
        <v>274</v>
      </c>
      <c r="E533" s="147" t="s">
        <v>1377</v>
      </c>
      <c r="F533" s="148" t="s">
        <v>1378</v>
      </c>
      <c r="G533" s="149" t="s">
        <v>338</v>
      </c>
      <c r="H533" s="150">
        <v>1</v>
      </c>
      <c r="I533" s="151"/>
      <c r="J533" s="152">
        <f>ROUND(I533*H533,2)</f>
        <v>0</v>
      </c>
      <c r="K533" s="153"/>
      <c r="L533" s="28"/>
      <c r="M533" s="154" t="s">
        <v>1</v>
      </c>
      <c r="N533" s="115" t="s">
        <v>38</v>
      </c>
      <c r="P533" s="155">
        <f>O533*H533</f>
        <v>0</v>
      </c>
      <c r="Q533" s="155">
        <v>0</v>
      </c>
      <c r="R533" s="155">
        <f>Q533*H533</f>
        <v>0</v>
      </c>
      <c r="S533" s="155">
        <v>5.0000000000000002E-5</v>
      </c>
      <c r="T533" s="156">
        <f>S533*H533</f>
        <v>5.0000000000000002E-5</v>
      </c>
      <c r="AR533" s="157" t="s">
        <v>348</v>
      </c>
      <c r="AT533" s="157" t="s">
        <v>274</v>
      </c>
      <c r="AU533" s="157" t="s">
        <v>272</v>
      </c>
      <c r="AY533" s="13" t="s">
        <v>271</v>
      </c>
      <c r="BE533" s="158">
        <f>IF(N533="základní",J533,0)</f>
        <v>0</v>
      </c>
      <c r="BF533" s="158">
        <f>IF(N533="snížená",J533,0)</f>
        <v>0</v>
      </c>
      <c r="BG533" s="158">
        <f>IF(N533="zákl. přenesená",J533,0)</f>
        <v>0</v>
      </c>
      <c r="BH533" s="158">
        <f>IF(N533="sníž. přenesená",J533,0)</f>
        <v>0</v>
      </c>
      <c r="BI533" s="158">
        <f>IF(N533="nulová",J533,0)</f>
        <v>0</v>
      </c>
      <c r="BJ533" s="13" t="s">
        <v>80</v>
      </c>
      <c r="BK533" s="158">
        <f>ROUND(I533*H533,2)</f>
        <v>0</v>
      </c>
      <c r="BL533" s="13" t="s">
        <v>348</v>
      </c>
      <c r="BM533" s="157" t="s">
        <v>1379</v>
      </c>
    </row>
    <row r="534" spans="2:65" s="1" customFormat="1" ht="76.8">
      <c r="B534" s="28"/>
      <c r="D534" s="159" t="s">
        <v>280</v>
      </c>
      <c r="F534" s="160" t="s">
        <v>1380</v>
      </c>
      <c r="I534" s="119"/>
      <c r="L534" s="28"/>
      <c r="M534" s="161"/>
      <c r="T534" s="52"/>
      <c r="AT534" s="13" t="s">
        <v>280</v>
      </c>
      <c r="AU534" s="13" t="s">
        <v>272</v>
      </c>
    </row>
    <row r="535" spans="2:65" s="11" customFormat="1" ht="20.85" customHeight="1">
      <c r="B535" s="134"/>
      <c r="D535" s="135" t="s">
        <v>72</v>
      </c>
      <c r="E535" s="144" t="s">
        <v>1381</v>
      </c>
      <c r="F535" s="144" t="s">
        <v>1382</v>
      </c>
      <c r="I535" s="137"/>
      <c r="J535" s="145">
        <f>BK535</f>
        <v>0</v>
      </c>
      <c r="L535" s="134"/>
      <c r="M535" s="139"/>
      <c r="P535" s="140">
        <f>SUM(P536:P557)</f>
        <v>0</v>
      </c>
      <c r="R535" s="140">
        <f>SUM(R536:R557)</f>
        <v>3.0999999999999999E-3</v>
      </c>
      <c r="T535" s="141">
        <f>SUM(T536:T557)</f>
        <v>0</v>
      </c>
      <c r="AR535" s="135" t="s">
        <v>82</v>
      </c>
      <c r="AT535" s="142" t="s">
        <v>72</v>
      </c>
      <c r="AU535" s="142" t="s">
        <v>82</v>
      </c>
      <c r="AY535" s="135" t="s">
        <v>271</v>
      </c>
      <c r="BK535" s="143">
        <f>SUM(BK536:BK557)</f>
        <v>0</v>
      </c>
    </row>
    <row r="536" spans="2:65" s="1" customFormat="1" ht="24.15" customHeight="1">
      <c r="B536" s="28"/>
      <c r="C536" s="146" t="s">
        <v>1376</v>
      </c>
      <c r="D536" s="146" t="s">
        <v>274</v>
      </c>
      <c r="E536" s="147" t="s">
        <v>1179</v>
      </c>
      <c r="F536" s="148" t="s">
        <v>1180</v>
      </c>
      <c r="G536" s="149" t="s">
        <v>338</v>
      </c>
      <c r="H536" s="150">
        <v>2</v>
      </c>
      <c r="I536" s="151"/>
      <c r="J536" s="152">
        <f>ROUND(I536*H536,2)</f>
        <v>0</v>
      </c>
      <c r="K536" s="153"/>
      <c r="L536" s="28"/>
      <c r="M536" s="154" t="s">
        <v>1</v>
      </c>
      <c r="N536" s="115" t="s">
        <v>38</v>
      </c>
      <c r="P536" s="155">
        <f>O536*H536</f>
        <v>0</v>
      </c>
      <c r="Q536" s="155">
        <v>0</v>
      </c>
      <c r="R536" s="155">
        <f>Q536*H536</f>
        <v>0</v>
      </c>
      <c r="S536" s="155">
        <v>0</v>
      </c>
      <c r="T536" s="156">
        <f>S536*H536</f>
        <v>0</v>
      </c>
      <c r="AR536" s="157" t="s">
        <v>348</v>
      </c>
      <c r="AT536" s="157" t="s">
        <v>274</v>
      </c>
      <c r="AU536" s="157" t="s">
        <v>272</v>
      </c>
      <c r="AY536" s="13" t="s">
        <v>271</v>
      </c>
      <c r="BE536" s="158">
        <f>IF(N536="základní",J536,0)</f>
        <v>0</v>
      </c>
      <c r="BF536" s="158">
        <f>IF(N536="snížená",J536,0)</f>
        <v>0</v>
      </c>
      <c r="BG536" s="158">
        <f>IF(N536="zákl. přenesená",J536,0)</f>
        <v>0</v>
      </c>
      <c r="BH536" s="158">
        <f>IF(N536="sníž. přenesená",J536,0)</f>
        <v>0</v>
      </c>
      <c r="BI536" s="158">
        <f>IF(N536="nulová",J536,0)</f>
        <v>0</v>
      </c>
      <c r="BJ536" s="13" t="s">
        <v>80</v>
      </c>
      <c r="BK536" s="158">
        <f>ROUND(I536*H536,2)</f>
        <v>0</v>
      </c>
      <c r="BL536" s="13" t="s">
        <v>348</v>
      </c>
      <c r="BM536" s="157" t="s">
        <v>1384</v>
      </c>
    </row>
    <row r="537" spans="2:65" s="1" customFormat="1" ht="19.2">
      <c r="B537" s="28"/>
      <c r="D537" s="159" t="s">
        <v>280</v>
      </c>
      <c r="F537" s="160" t="s">
        <v>1180</v>
      </c>
      <c r="I537" s="119"/>
      <c r="L537" s="28"/>
      <c r="M537" s="161"/>
      <c r="T537" s="52"/>
      <c r="AT537" s="13" t="s">
        <v>280</v>
      </c>
      <c r="AU537" s="13" t="s">
        <v>272</v>
      </c>
    </row>
    <row r="538" spans="2:65" s="1" customFormat="1" ht="24.15" customHeight="1">
      <c r="B538" s="28"/>
      <c r="C538" s="162" t="s">
        <v>1383</v>
      </c>
      <c r="D538" s="162" t="s">
        <v>335</v>
      </c>
      <c r="E538" s="163" t="s">
        <v>1386</v>
      </c>
      <c r="F538" s="164" t="s">
        <v>1387</v>
      </c>
      <c r="G538" s="165" t="s">
        <v>338</v>
      </c>
      <c r="H538" s="166">
        <v>2</v>
      </c>
      <c r="I538" s="167"/>
      <c r="J538" s="168">
        <f>ROUND(I538*H538,2)</f>
        <v>0</v>
      </c>
      <c r="K538" s="169"/>
      <c r="L538" s="170"/>
      <c r="M538" s="171" t="s">
        <v>1</v>
      </c>
      <c r="N538" s="172" t="s">
        <v>38</v>
      </c>
      <c r="P538" s="155">
        <f>O538*H538</f>
        <v>0</v>
      </c>
      <c r="Q538" s="155">
        <v>0</v>
      </c>
      <c r="R538" s="155">
        <f>Q538*H538</f>
        <v>0</v>
      </c>
      <c r="S538" s="155">
        <v>0</v>
      </c>
      <c r="T538" s="156">
        <f>S538*H538</f>
        <v>0</v>
      </c>
      <c r="AR538" s="157" t="s">
        <v>373</v>
      </c>
      <c r="AT538" s="157" t="s">
        <v>335</v>
      </c>
      <c r="AU538" s="157" t="s">
        <v>272</v>
      </c>
      <c r="AY538" s="13" t="s">
        <v>271</v>
      </c>
      <c r="BE538" s="158">
        <f>IF(N538="základní",J538,0)</f>
        <v>0</v>
      </c>
      <c r="BF538" s="158">
        <f>IF(N538="snížená",J538,0)</f>
        <v>0</v>
      </c>
      <c r="BG538" s="158">
        <f>IF(N538="zákl. přenesená",J538,0)</f>
        <v>0</v>
      </c>
      <c r="BH538" s="158">
        <f>IF(N538="sníž. přenesená",J538,0)</f>
        <v>0</v>
      </c>
      <c r="BI538" s="158">
        <f>IF(N538="nulová",J538,0)</f>
        <v>0</v>
      </c>
      <c r="BJ538" s="13" t="s">
        <v>80</v>
      </c>
      <c r="BK538" s="158">
        <f>ROUND(I538*H538,2)</f>
        <v>0</v>
      </c>
      <c r="BL538" s="13" t="s">
        <v>348</v>
      </c>
      <c r="BM538" s="157" t="s">
        <v>1388</v>
      </c>
    </row>
    <row r="539" spans="2:65" s="1" customFormat="1" ht="19.2">
      <c r="B539" s="28"/>
      <c r="D539" s="159" t="s">
        <v>280</v>
      </c>
      <c r="F539" s="160" t="s">
        <v>1387</v>
      </c>
      <c r="I539" s="119"/>
      <c r="L539" s="28"/>
      <c r="M539" s="161"/>
      <c r="T539" s="52"/>
      <c r="AT539" s="13" t="s">
        <v>280</v>
      </c>
      <c r="AU539" s="13" t="s">
        <v>272</v>
      </c>
    </row>
    <row r="540" spans="2:65" s="1" customFormat="1" ht="37.799999999999997" customHeight="1">
      <c r="B540" s="28"/>
      <c r="C540" s="146" t="s">
        <v>1385</v>
      </c>
      <c r="D540" s="146" t="s">
        <v>274</v>
      </c>
      <c r="E540" s="147" t="s">
        <v>1390</v>
      </c>
      <c r="F540" s="148" t="s">
        <v>1391</v>
      </c>
      <c r="G540" s="149" t="s">
        <v>338</v>
      </c>
      <c r="H540" s="150">
        <v>1</v>
      </c>
      <c r="I540" s="151"/>
      <c r="J540" s="152">
        <f>ROUND(I540*H540,2)</f>
        <v>0</v>
      </c>
      <c r="K540" s="153"/>
      <c r="L540" s="28"/>
      <c r="M540" s="154" t="s">
        <v>1</v>
      </c>
      <c r="N540" s="115" t="s">
        <v>38</v>
      </c>
      <c r="P540" s="155">
        <f>O540*H540</f>
        <v>0</v>
      </c>
      <c r="Q540" s="155">
        <v>0</v>
      </c>
      <c r="R540" s="155">
        <f>Q540*H540</f>
        <v>0</v>
      </c>
      <c r="S540" s="155">
        <v>0</v>
      </c>
      <c r="T540" s="156">
        <f>S540*H540</f>
        <v>0</v>
      </c>
      <c r="AR540" s="157" t="s">
        <v>348</v>
      </c>
      <c r="AT540" s="157" t="s">
        <v>274</v>
      </c>
      <c r="AU540" s="157" t="s">
        <v>272</v>
      </c>
      <c r="AY540" s="13" t="s">
        <v>271</v>
      </c>
      <c r="BE540" s="158">
        <f>IF(N540="základní",J540,0)</f>
        <v>0</v>
      </c>
      <c r="BF540" s="158">
        <f>IF(N540="snížená",J540,0)</f>
        <v>0</v>
      </c>
      <c r="BG540" s="158">
        <f>IF(N540="zákl. přenesená",J540,0)</f>
        <v>0</v>
      </c>
      <c r="BH540" s="158">
        <f>IF(N540="sníž. přenesená",J540,0)</f>
        <v>0</v>
      </c>
      <c r="BI540" s="158">
        <f>IF(N540="nulová",J540,0)</f>
        <v>0</v>
      </c>
      <c r="BJ540" s="13" t="s">
        <v>80</v>
      </c>
      <c r="BK540" s="158">
        <f>ROUND(I540*H540,2)</f>
        <v>0</v>
      </c>
      <c r="BL540" s="13" t="s">
        <v>348</v>
      </c>
      <c r="BM540" s="157" t="s">
        <v>1392</v>
      </c>
    </row>
    <row r="541" spans="2:65" s="1" customFormat="1" ht="28.8">
      <c r="B541" s="28"/>
      <c r="D541" s="159" t="s">
        <v>280</v>
      </c>
      <c r="F541" s="160" t="s">
        <v>1391</v>
      </c>
      <c r="I541" s="119"/>
      <c r="L541" s="28"/>
      <c r="M541" s="161"/>
      <c r="T541" s="52"/>
      <c r="AT541" s="13" t="s">
        <v>280</v>
      </c>
      <c r="AU541" s="13" t="s">
        <v>272</v>
      </c>
    </row>
    <row r="542" spans="2:65" s="1" customFormat="1" ht="24.15" customHeight="1">
      <c r="B542" s="28"/>
      <c r="C542" s="162" t="s">
        <v>1389</v>
      </c>
      <c r="D542" s="162" t="s">
        <v>335</v>
      </c>
      <c r="E542" s="163" t="s">
        <v>1394</v>
      </c>
      <c r="F542" s="164" t="s">
        <v>1395</v>
      </c>
      <c r="G542" s="165" t="s">
        <v>338</v>
      </c>
      <c r="H542" s="166">
        <v>1</v>
      </c>
      <c r="I542" s="167"/>
      <c r="J542" s="168">
        <f>ROUND(I542*H542,2)</f>
        <v>0</v>
      </c>
      <c r="K542" s="169"/>
      <c r="L542" s="170"/>
      <c r="M542" s="171" t="s">
        <v>1</v>
      </c>
      <c r="N542" s="172" t="s">
        <v>38</v>
      </c>
      <c r="P542" s="155">
        <f>O542*H542</f>
        <v>0</v>
      </c>
      <c r="Q542" s="155">
        <v>1E-4</v>
      </c>
      <c r="R542" s="155">
        <f>Q542*H542</f>
        <v>1E-4</v>
      </c>
      <c r="S542" s="155">
        <v>0</v>
      </c>
      <c r="T542" s="156">
        <f>S542*H542</f>
        <v>0</v>
      </c>
      <c r="AR542" s="157" t="s">
        <v>373</v>
      </c>
      <c r="AT542" s="157" t="s">
        <v>335</v>
      </c>
      <c r="AU542" s="157" t="s">
        <v>272</v>
      </c>
      <c r="AY542" s="13" t="s">
        <v>271</v>
      </c>
      <c r="BE542" s="158">
        <f>IF(N542="základní",J542,0)</f>
        <v>0</v>
      </c>
      <c r="BF542" s="158">
        <f>IF(N542="snížená",J542,0)</f>
        <v>0</v>
      </c>
      <c r="BG542" s="158">
        <f>IF(N542="zákl. přenesená",J542,0)</f>
        <v>0</v>
      </c>
      <c r="BH542" s="158">
        <f>IF(N542="sníž. přenesená",J542,0)</f>
        <v>0</v>
      </c>
      <c r="BI542" s="158">
        <f>IF(N542="nulová",J542,0)</f>
        <v>0</v>
      </c>
      <c r="BJ542" s="13" t="s">
        <v>80</v>
      </c>
      <c r="BK542" s="158">
        <f>ROUND(I542*H542,2)</f>
        <v>0</v>
      </c>
      <c r="BL542" s="13" t="s">
        <v>348</v>
      </c>
      <c r="BM542" s="157" t="s">
        <v>1396</v>
      </c>
    </row>
    <row r="543" spans="2:65" s="1" customFormat="1" ht="19.2">
      <c r="B543" s="28"/>
      <c r="D543" s="159" t="s">
        <v>280</v>
      </c>
      <c r="F543" s="160" t="s">
        <v>1395</v>
      </c>
      <c r="I543" s="119"/>
      <c r="L543" s="28"/>
      <c r="M543" s="161"/>
      <c r="T543" s="52"/>
      <c r="AT543" s="13" t="s">
        <v>280</v>
      </c>
      <c r="AU543" s="13" t="s">
        <v>272</v>
      </c>
    </row>
    <row r="544" spans="2:65" s="1" customFormat="1" ht="24.15" customHeight="1">
      <c r="B544" s="28"/>
      <c r="C544" s="146" t="s">
        <v>1393</v>
      </c>
      <c r="D544" s="146" t="s">
        <v>274</v>
      </c>
      <c r="E544" s="147" t="s">
        <v>1398</v>
      </c>
      <c r="F544" s="148" t="s">
        <v>1399</v>
      </c>
      <c r="G544" s="149" t="s">
        <v>969</v>
      </c>
      <c r="H544" s="150">
        <v>1</v>
      </c>
      <c r="I544" s="151"/>
      <c r="J544" s="152">
        <f>ROUND(I544*H544,2)</f>
        <v>0</v>
      </c>
      <c r="K544" s="153"/>
      <c r="L544" s="28"/>
      <c r="M544" s="154" t="s">
        <v>1</v>
      </c>
      <c r="N544" s="115" t="s">
        <v>38</v>
      </c>
      <c r="P544" s="155">
        <f>O544*H544</f>
        <v>0</v>
      </c>
      <c r="Q544" s="155">
        <v>0</v>
      </c>
      <c r="R544" s="155">
        <f>Q544*H544</f>
        <v>0</v>
      </c>
      <c r="S544" s="155">
        <v>0</v>
      </c>
      <c r="T544" s="156">
        <f>S544*H544</f>
        <v>0</v>
      </c>
      <c r="AR544" s="157" t="s">
        <v>348</v>
      </c>
      <c r="AT544" s="157" t="s">
        <v>274</v>
      </c>
      <c r="AU544" s="157" t="s">
        <v>272</v>
      </c>
      <c r="AY544" s="13" t="s">
        <v>271</v>
      </c>
      <c r="BE544" s="158">
        <f>IF(N544="základní",J544,0)</f>
        <v>0</v>
      </c>
      <c r="BF544" s="158">
        <f>IF(N544="snížená",J544,0)</f>
        <v>0</v>
      </c>
      <c r="BG544" s="158">
        <f>IF(N544="zákl. přenesená",J544,0)</f>
        <v>0</v>
      </c>
      <c r="BH544" s="158">
        <f>IF(N544="sníž. přenesená",J544,0)</f>
        <v>0</v>
      </c>
      <c r="BI544" s="158">
        <f>IF(N544="nulová",J544,0)</f>
        <v>0</v>
      </c>
      <c r="BJ544" s="13" t="s">
        <v>80</v>
      </c>
      <c r="BK544" s="158">
        <f>ROUND(I544*H544,2)</f>
        <v>0</v>
      </c>
      <c r="BL544" s="13" t="s">
        <v>348</v>
      </c>
      <c r="BM544" s="157" t="s">
        <v>1400</v>
      </c>
    </row>
    <row r="545" spans="2:65" s="1" customFormat="1" ht="19.2">
      <c r="B545" s="28"/>
      <c r="D545" s="159" t="s">
        <v>280</v>
      </c>
      <c r="F545" s="160" t="s">
        <v>1399</v>
      </c>
      <c r="I545" s="119"/>
      <c r="L545" s="28"/>
      <c r="M545" s="161"/>
      <c r="T545" s="52"/>
      <c r="AT545" s="13" t="s">
        <v>280</v>
      </c>
      <c r="AU545" s="13" t="s">
        <v>272</v>
      </c>
    </row>
    <row r="546" spans="2:65" s="1" customFormat="1" ht="24.15" customHeight="1">
      <c r="B546" s="28"/>
      <c r="C546" s="146" t="s">
        <v>1397</v>
      </c>
      <c r="D546" s="146" t="s">
        <v>274</v>
      </c>
      <c r="E546" s="147" t="s">
        <v>1207</v>
      </c>
      <c r="F546" s="148" t="s">
        <v>1208</v>
      </c>
      <c r="G546" s="149" t="s">
        <v>338</v>
      </c>
      <c r="H546" s="150">
        <v>2</v>
      </c>
      <c r="I546" s="151"/>
      <c r="J546" s="152">
        <f>ROUND(I546*H546,2)</f>
        <v>0</v>
      </c>
      <c r="K546" s="153"/>
      <c r="L546" s="28"/>
      <c r="M546" s="154" t="s">
        <v>1</v>
      </c>
      <c r="N546" s="115" t="s">
        <v>38</v>
      </c>
      <c r="P546" s="155">
        <f>O546*H546</f>
        <v>0</v>
      </c>
      <c r="Q546" s="155">
        <v>0</v>
      </c>
      <c r="R546" s="155">
        <f>Q546*H546</f>
        <v>0</v>
      </c>
      <c r="S546" s="155">
        <v>0</v>
      </c>
      <c r="T546" s="156">
        <f>S546*H546</f>
        <v>0</v>
      </c>
      <c r="AR546" s="157" t="s">
        <v>348</v>
      </c>
      <c r="AT546" s="157" t="s">
        <v>274</v>
      </c>
      <c r="AU546" s="157" t="s">
        <v>272</v>
      </c>
      <c r="AY546" s="13" t="s">
        <v>271</v>
      </c>
      <c r="BE546" s="158">
        <f>IF(N546="základní",J546,0)</f>
        <v>0</v>
      </c>
      <c r="BF546" s="158">
        <f>IF(N546="snížená",J546,0)</f>
        <v>0</v>
      </c>
      <c r="BG546" s="158">
        <f>IF(N546="zákl. přenesená",J546,0)</f>
        <v>0</v>
      </c>
      <c r="BH546" s="158">
        <f>IF(N546="sníž. přenesená",J546,0)</f>
        <v>0</v>
      </c>
      <c r="BI546" s="158">
        <f>IF(N546="nulová",J546,0)</f>
        <v>0</v>
      </c>
      <c r="BJ546" s="13" t="s">
        <v>80</v>
      </c>
      <c r="BK546" s="158">
        <f>ROUND(I546*H546,2)</f>
        <v>0</v>
      </c>
      <c r="BL546" s="13" t="s">
        <v>348</v>
      </c>
      <c r="BM546" s="157" t="s">
        <v>1402</v>
      </c>
    </row>
    <row r="547" spans="2:65" s="1" customFormat="1" ht="19.2">
      <c r="B547" s="28"/>
      <c r="D547" s="159" t="s">
        <v>280</v>
      </c>
      <c r="F547" s="160" t="s">
        <v>1210</v>
      </c>
      <c r="I547" s="119"/>
      <c r="L547" s="28"/>
      <c r="M547" s="161"/>
      <c r="T547" s="52"/>
      <c r="AT547" s="13" t="s">
        <v>280</v>
      </c>
      <c r="AU547" s="13" t="s">
        <v>272</v>
      </c>
    </row>
    <row r="548" spans="2:65" s="1" customFormat="1" ht="24.15" customHeight="1">
      <c r="B548" s="28"/>
      <c r="C548" s="146" t="s">
        <v>1401</v>
      </c>
      <c r="D548" s="146" t="s">
        <v>274</v>
      </c>
      <c r="E548" s="147" t="s">
        <v>1404</v>
      </c>
      <c r="F548" s="148" t="s">
        <v>1405</v>
      </c>
      <c r="G548" s="149" t="s">
        <v>412</v>
      </c>
      <c r="H548" s="150">
        <v>30</v>
      </c>
      <c r="I548" s="151"/>
      <c r="J548" s="152">
        <f>ROUND(I548*H548,2)</f>
        <v>0</v>
      </c>
      <c r="K548" s="153"/>
      <c r="L548" s="28"/>
      <c r="M548" s="154" t="s">
        <v>1</v>
      </c>
      <c r="N548" s="115" t="s">
        <v>38</v>
      </c>
      <c r="P548" s="155">
        <f>O548*H548</f>
        <v>0</v>
      </c>
      <c r="Q548" s="155">
        <v>0</v>
      </c>
      <c r="R548" s="155">
        <f>Q548*H548</f>
        <v>0</v>
      </c>
      <c r="S548" s="155">
        <v>0</v>
      </c>
      <c r="T548" s="156">
        <f>S548*H548</f>
        <v>0</v>
      </c>
      <c r="AR548" s="157" t="s">
        <v>348</v>
      </c>
      <c r="AT548" s="157" t="s">
        <v>274</v>
      </c>
      <c r="AU548" s="157" t="s">
        <v>272</v>
      </c>
      <c r="AY548" s="13" t="s">
        <v>271</v>
      </c>
      <c r="BE548" s="158">
        <f>IF(N548="základní",J548,0)</f>
        <v>0</v>
      </c>
      <c r="BF548" s="158">
        <f>IF(N548="snížená",J548,0)</f>
        <v>0</v>
      </c>
      <c r="BG548" s="158">
        <f>IF(N548="zákl. přenesená",J548,0)</f>
        <v>0</v>
      </c>
      <c r="BH548" s="158">
        <f>IF(N548="sníž. přenesená",J548,0)</f>
        <v>0</v>
      </c>
      <c r="BI548" s="158">
        <f>IF(N548="nulová",J548,0)</f>
        <v>0</v>
      </c>
      <c r="BJ548" s="13" t="s">
        <v>80</v>
      </c>
      <c r="BK548" s="158">
        <f>ROUND(I548*H548,2)</f>
        <v>0</v>
      </c>
      <c r="BL548" s="13" t="s">
        <v>348</v>
      </c>
      <c r="BM548" s="157" t="s">
        <v>1406</v>
      </c>
    </row>
    <row r="549" spans="2:65" s="1" customFormat="1" ht="19.2">
      <c r="B549" s="28"/>
      <c r="D549" s="159" t="s">
        <v>280</v>
      </c>
      <c r="F549" s="160" t="s">
        <v>1407</v>
      </c>
      <c r="I549" s="119"/>
      <c r="L549" s="28"/>
      <c r="M549" s="161"/>
      <c r="T549" s="52"/>
      <c r="AT549" s="13" t="s">
        <v>280</v>
      </c>
      <c r="AU549" s="13" t="s">
        <v>272</v>
      </c>
    </row>
    <row r="550" spans="2:65" s="1" customFormat="1" ht="24.15" customHeight="1">
      <c r="B550" s="28"/>
      <c r="C550" s="162" t="s">
        <v>1403</v>
      </c>
      <c r="D550" s="162" t="s">
        <v>335</v>
      </c>
      <c r="E550" s="163" t="s">
        <v>927</v>
      </c>
      <c r="F550" s="164" t="s">
        <v>928</v>
      </c>
      <c r="G550" s="165" t="s">
        <v>412</v>
      </c>
      <c r="H550" s="166">
        <v>10</v>
      </c>
      <c r="I550" s="167"/>
      <c r="J550" s="168">
        <f>ROUND(I550*H550,2)</f>
        <v>0</v>
      </c>
      <c r="K550" s="169"/>
      <c r="L550" s="170"/>
      <c r="M550" s="171" t="s">
        <v>1</v>
      </c>
      <c r="N550" s="172" t="s">
        <v>38</v>
      </c>
      <c r="P550" s="155">
        <f>O550*H550</f>
        <v>0</v>
      </c>
      <c r="Q550" s="155">
        <v>6.9999999999999994E-5</v>
      </c>
      <c r="R550" s="155">
        <f>Q550*H550</f>
        <v>6.9999999999999988E-4</v>
      </c>
      <c r="S550" s="155">
        <v>0</v>
      </c>
      <c r="T550" s="156">
        <f>S550*H550</f>
        <v>0</v>
      </c>
      <c r="AR550" s="157" t="s">
        <v>373</v>
      </c>
      <c r="AT550" s="157" t="s">
        <v>335</v>
      </c>
      <c r="AU550" s="157" t="s">
        <v>272</v>
      </c>
      <c r="AY550" s="13" t="s">
        <v>271</v>
      </c>
      <c r="BE550" s="158">
        <f>IF(N550="základní",J550,0)</f>
        <v>0</v>
      </c>
      <c r="BF550" s="158">
        <f>IF(N550="snížená",J550,0)</f>
        <v>0</v>
      </c>
      <c r="BG550" s="158">
        <f>IF(N550="zákl. přenesená",J550,0)</f>
        <v>0</v>
      </c>
      <c r="BH550" s="158">
        <f>IF(N550="sníž. přenesená",J550,0)</f>
        <v>0</v>
      </c>
      <c r="BI550" s="158">
        <f>IF(N550="nulová",J550,0)</f>
        <v>0</v>
      </c>
      <c r="BJ550" s="13" t="s">
        <v>80</v>
      </c>
      <c r="BK550" s="158">
        <f>ROUND(I550*H550,2)</f>
        <v>0</v>
      </c>
      <c r="BL550" s="13" t="s">
        <v>348</v>
      </c>
      <c r="BM550" s="157" t="s">
        <v>1409</v>
      </c>
    </row>
    <row r="551" spans="2:65" s="1" customFormat="1" ht="10.199999999999999">
      <c r="B551" s="28"/>
      <c r="D551" s="159" t="s">
        <v>280</v>
      </c>
      <c r="F551" s="160" t="s">
        <v>928</v>
      </c>
      <c r="I551" s="119"/>
      <c r="L551" s="28"/>
      <c r="M551" s="161"/>
      <c r="T551" s="52"/>
      <c r="AT551" s="13" t="s">
        <v>280</v>
      </c>
      <c r="AU551" s="13" t="s">
        <v>272</v>
      </c>
    </row>
    <row r="552" spans="2:65" s="1" customFormat="1" ht="24.15" customHeight="1">
      <c r="B552" s="28"/>
      <c r="C552" s="162" t="s">
        <v>1408</v>
      </c>
      <c r="D552" s="162" t="s">
        <v>335</v>
      </c>
      <c r="E552" s="163" t="s">
        <v>1411</v>
      </c>
      <c r="F552" s="164" t="s">
        <v>1412</v>
      </c>
      <c r="G552" s="165" t="s">
        <v>412</v>
      </c>
      <c r="H552" s="166">
        <v>20</v>
      </c>
      <c r="I552" s="167"/>
      <c r="J552" s="168">
        <f>ROUND(I552*H552,2)</f>
        <v>0</v>
      </c>
      <c r="K552" s="169"/>
      <c r="L552" s="170"/>
      <c r="M552" s="171" t="s">
        <v>1</v>
      </c>
      <c r="N552" s="172" t="s">
        <v>38</v>
      </c>
      <c r="P552" s="155">
        <f>O552*H552</f>
        <v>0</v>
      </c>
      <c r="Q552" s="155">
        <v>6.9999999999999994E-5</v>
      </c>
      <c r="R552" s="155">
        <f>Q552*H552</f>
        <v>1.3999999999999998E-3</v>
      </c>
      <c r="S552" s="155">
        <v>0</v>
      </c>
      <c r="T552" s="156">
        <f>S552*H552</f>
        <v>0</v>
      </c>
      <c r="AR552" s="157" t="s">
        <v>373</v>
      </c>
      <c r="AT552" s="157" t="s">
        <v>335</v>
      </c>
      <c r="AU552" s="157" t="s">
        <v>272</v>
      </c>
      <c r="AY552" s="13" t="s">
        <v>271</v>
      </c>
      <c r="BE552" s="158">
        <f>IF(N552="základní",J552,0)</f>
        <v>0</v>
      </c>
      <c r="BF552" s="158">
        <f>IF(N552="snížená",J552,0)</f>
        <v>0</v>
      </c>
      <c r="BG552" s="158">
        <f>IF(N552="zákl. přenesená",J552,0)</f>
        <v>0</v>
      </c>
      <c r="BH552" s="158">
        <f>IF(N552="sníž. přenesená",J552,0)</f>
        <v>0</v>
      </c>
      <c r="BI552" s="158">
        <f>IF(N552="nulová",J552,0)</f>
        <v>0</v>
      </c>
      <c r="BJ552" s="13" t="s">
        <v>80</v>
      </c>
      <c r="BK552" s="158">
        <f>ROUND(I552*H552,2)</f>
        <v>0</v>
      </c>
      <c r="BL552" s="13" t="s">
        <v>348</v>
      </c>
      <c r="BM552" s="157" t="s">
        <v>1413</v>
      </c>
    </row>
    <row r="553" spans="2:65" s="1" customFormat="1" ht="10.199999999999999">
      <c r="B553" s="28"/>
      <c r="D553" s="159" t="s">
        <v>280</v>
      </c>
      <c r="F553" s="160" t="s">
        <v>1412</v>
      </c>
      <c r="I553" s="119"/>
      <c r="L553" s="28"/>
      <c r="M553" s="161"/>
      <c r="T553" s="52"/>
      <c r="AT553" s="13" t="s">
        <v>280</v>
      </c>
      <c r="AU553" s="13" t="s">
        <v>272</v>
      </c>
    </row>
    <row r="554" spans="2:65" s="1" customFormat="1" ht="21.75" customHeight="1">
      <c r="B554" s="28"/>
      <c r="C554" s="146" t="s">
        <v>1410</v>
      </c>
      <c r="D554" s="146" t="s">
        <v>274</v>
      </c>
      <c r="E554" s="147" t="s">
        <v>1242</v>
      </c>
      <c r="F554" s="148" t="s">
        <v>1243</v>
      </c>
      <c r="G554" s="149" t="s">
        <v>338</v>
      </c>
      <c r="H554" s="150">
        <v>10</v>
      </c>
      <c r="I554" s="151"/>
      <c r="J554" s="152">
        <f>ROUND(I554*H554,2)</f>
        <v>0</v>
      </c>
      <c r="K554" s="153"/>
      <c r="L554" s="28"/>
      <c r="M554" s="154" t="s">
        <v>1</v>
      </c>
      <c r="N554" s="115" t="s">
        <v>38</v>
      </c>
      <c r="P554" s="155">
        <f>O554*H554</f>
        <v>0</v>
      </c>
      <c r="Q554" s="155">
        <v>0</v>
      </c>
      <c r="R554" s="155">
        <f>Q554*H554</f>
        <v>0</v>
      </c>
      <c r="S554" s="155">
        <v>0</v>
      </c>
      <c r="T554" s="156">
        <f>S554*H554</f>
        <v>0</v>
      </c>
      <c r="AR554" s="157" t="s">
        <v>348</v>
      </c>
      <c r="AT554" s="157" t="s">
        <v>274</v>
      </c>
      <c r="AU554" s="157" t="s">
        <v>272</v>
      </c>
      <c r="AY554" s="13" t="s">
        <v>271</v>
      </c>
      <c r="BE554" s="158">
        <f>IF(N554="základní",J554,0)</f>
        <v>0</v>
      </c>
      <c r="BF554" s="158">
        <f>IF(N554="snížená",J554,0)</f>
        <v>0</v>
      </c>
      <c r="BG554" s="158">
        <f>IF(N554="zákl. přenesená",J554,0)</f>
        <v>0</v>
      </c>
      <c r="BH554" s="158">
        <f>IF(N554="sníž. přenesená",J554,0)</f>
        <v>0</v>
      </c>
      <c r="BI554" s="158">
        <f>IF(N554="nulová",J554,0)</f>
        <v>0</v>
      </c>
      <c r="BJ554" s="13" t="s">
        <v>80</v>
      </c>
      <c r="BK554" s="158">
        <f>ROUND(I554*H554,2)</f>
        <v>0</v>
      </c>
      <c r="BL554" s="13" t="s">
        <v>348</v>
      </c>
      <c r="BM554" s="157" t="s">
        <v>1415</v>
      </c>
    </row>
    <row r="555" spans="2:65" s="1" customFormat="1" ht="10.199999999999999">
      <c r="B555" s="28"/>
      <c r="D555" s="159" t="s">
        <v>280</v>
      </c>
      <c r="F555" s="160" t="s">
        <v>1245</v>
      </c>
      <c r="I555" s="119"/>
      <c r="L555" s="28"/>
      <c r="M555" s="161"/>
      <c r="T555" s="52"/>
      <c r="AT555" s="13" t="s">
        <v>280</v>
      </c>
      <c r="AU555" s="13" t="s">
        <v>272</v>
      </c>
    </row>
    <row r="556" spans="2:65" s="1" customFormat="1" ht="16.5" customHeight="1">
      <c r="B556" s="28"/>
      <c r="C556" s="162" t="s">
        <v>1414</v>
      </c>
      <c r="D556" s="162" t="s">
        <v>335</v>
      </c>
      <c r="E556" s="163" t="s">
        <v>958</v>
      </c>
      <c r="F556" s="164" t="s">
        <v>959</v>
      </c>
      <c r="G556" s="165" t="s">
        <v>338</v>
      </c>
      <c r="H556" s="166">
        <v>10</v>
      </c>
      <c r="I556" s="167"/>
      <c r="J556" s="168">
        <f>ROUND(I556*H556,2)</f>
        <v>0</v>
      </c>
      <c r="K556" s="169"/>
      <c r="L556" s="170"/>
      <c r="M556" s="171" t="s">
        <v>1</v>
      </c>
      <c r="N556" s="172" t="s">
        <v>38</v>
      </c>
      <c r="P556" s="155">
        <f>O556*H556</f>
        <v>0</v>
      </c>
      <c r="Q556" s="155">
        <v>9.0000000000000006E-5</v>
      </c>
      <c r="R556" s="155">
        <f>Q556*H556</f>
        <v>9.0000000000000008E-4</v>
      </c>
      <c r="S556" s="155">
        <v>0</v>
      </c>
      <c r="T556" s="156">
        <f>S556*H556</f>
        <v>0</v>
      </c>
      <c r="AR556" s="157" t="s">
        <v>373</v>
      </c>
      <c r="AT556" s="157" t="s">
        <v>335</v>
      </c>
      <c r="AU556" s="157" t="s">
        <v>272</v>
      </c>
      <c r="AY556" s="13" t="s">
        <v>271</v>
      </c>
      <c r="BE556" s="158">
        <f>IF(N556="základní",J556,0)</f>
        <v>0</v>
      </c>
      <c r="BF556" s="158">
        <f>IF(N556="snížená",J556,0)</f>
        <v>0</v>
      </c>
      <c r="BG556" s="158">
        <f>IF(N556="zákl. přenesená",J556,0)</f>
        <v>0</v>
      </c>
      <c r="BH556" s="158">
        <f>IF(N556="sníž. přenesená",J556,0)</f>
        <v>0</v>
      </c>
      <c r="BI556" s="158">
        <f>IF(N556="nulová",J556,0)</f>
        <v>0</v>
      </c>
      <c r="BJ556" s="13" t="s">
        <v>80</v>
      </c>
      <c r="BK556" s="158">
        <f>ROUND(I556*H556,2)</f>
        <v>0</v>
      </c>
      <c r="BL556" s="13" t="s">
        <v>348</v>
      </c>
      <c r="BM556" s="157" t="s">
        <v>1417</v>
      </c>
    </row>
    <row r="557" spans="2:65" s="1" customFormat="1" ht="10.199999999999999">
      <c r="B557" s="28"/>
      <c r="D557" s="159" t="s">
        <v>280</v>
      </c>
      <c r="F557" s="160" t="s">
        <v>959</v>
      </c>
      <c r="I557" s="119"/>
      <c r="L557" s="28"/>
      <c r="M557" s="161"/>
      <c r="T557" s="52"/>
      <c r="AT557" s="13" t="s">
        <v>280</v>
      </c>
      <c r="AU557" s="13" t="s">
        <v>272</v>
      </c>
    </row>
    <row r="558" spans="2:65" s="11" customFormat="1" ht="22.8" customHeight="1">
      <c r="B558" s="134"/>
      <c r="D558" s="135" t="s">
        <v>72</v>
      </c>
      <c r="E558" s="144" t="s">
        <v>1422</v>
      </c>
      <c r="F558" s="144" t="s">
        <v>620</v>
      </c>
      <c r="I558" s="137"/>
      <c r="J558" s="145">
        <f>BK558</f>
        <v>0</v>
      </c>
      <c r="L558" s="134"/>
      <c r="M558" s="139"/>
      <c r="P558" s="140">
        <f>SUM(P559:P574)</f>
        <v>0</v>
      </c>
      <c r="R558" s="140">
        <f>SUM(R559:R574)</f>
        <v>0</v>
      </c>
      <c r="T558" s="141">
        <f>SUM(T559:T574)</f>
        <v>0</v>
      </c>
      <c r="AR558" s="135" t="s">
        <v>82</v>
      </c>
      <c r="AT558" s="142" t="s">
        <v>72</v>
      </c>
      <c r="AU558" s="142" t="s">
        <v>80</v>
      </c>
      <c r="AY558" s="135" t="s">
        <v>271</v>
      </c>
      <c r="BK558" s="143">
        <f>SUM(BK559:BK574)</f>
        <v>0</v>
      </c>
    </row>
    <row r="559" spans="2:65" s="1" customFormat="1" ht="33" customHeight="1">
      <c r="B559" s="28"/>
      <c r="C559" s="146" t="s">
        <v>1416</v>
      </c>
      <c r="D559" s="146" t="s">
        <v>274</v>
      </c>
      <c r="E559" s="147" t="s">
        <v>1424</v>
      </c>
      <c r="F559" s="148" t="s">
        <v>1425</v>
      </c>
      <c r="G559" s="149" t="s">
        <v>969</v>
      </c>
      <c r="H559" s="150">
        <v>1</v>
      </c>
      <c r="I559" s="151"/>
      <c r="J559" s="152">
        <f>ROUND(I559*H559,2)</f>
        <v>0</v>
      </c>
      <c r="K559" s="153"/>
      <c r="L559" s="28"/>
      <c r="M559" s="154" t="s">
        <v>1</v>
      </c>
      <c r="N559" s="115" t="s">
        <v>38</v>
      </c>
      <c r="P559" s="155">
        <f>O559*H559</f>
        <v>0</v>
      </c>
      <c r="Q559" s="155">
        <v>0</v>
      </c>
      <c r="R559" s="155">
        <f>Q559*H559</f>
        <v>0</v>
      </c>
      <c r="S559" s="155">
        <v>0</v>
      </c>
      <c r="T559" s="156">
        <f>S559*H559</f>
        <v>0</v>
      </c>
      <c r="AR559" s="157" t="s">
        <v>348</v>
      </c>
      <c r="AT559" s="157" t="s">
        <v>274</v>
      </c>
      <c r="AU559" s="157" t="s">
        <v>82</v>
      </c>
      <c r="AY559" s="13" t="s">
        <v>271</v>
      </c>
      <c r="BE559" s="158">
        <f>IF(N559="základní",J559,0)</f>
        <v>0</v>
      </c>
      <c r="BF559" s="158">
        <f>IF(N559="snížená",J559,0)</f>
        <v>0</v>
      </c>
      <c r="BG559" s="158">
        <f>IF(N559="zákl. přenesená",J559,0)</f>
        <v>0</v>
      </c>
      <c r="BH559" s="158">
        <f>IF(N559="sníž. přenesená",J559,0)</f>
        <v>0</v>
      </c>
      <c r="BI559" s="158">
        <f>IF(N559="nulová",J559,0)</f>
        <v>0</v>
      </c>
      <c r="BJ559" s="13" t="s">
        <v>80</v>
      </c>
      <c r="BK559" s="158">
        <f>ROUND(I559*H559,2)</f>
        <v>0</v>
      </c>
      <c r="BL559" s="13" t="s">
        <v>348</v>
      </c>
      <c r="BM559" s="157" t="s">
        <v>1426</v>
      </c>
    </row>
    <row r="560" spans="2:65" s="1" customFormat="1" ht="38.4">
      <c r="B560" s="28"/>
      <c r="D560" s="159" t="s">
        <v>280</v>
      </c>
      <c r="F560" s="160" t="s">
        <v>1427</v>
      </c>
      <c r="I560" s="119"/>
      <c r="L560" s="28"/>
      <c r="M560" s="161"/>
      <c r="T560" s="52"/>
      <c r="AT560" s="13" t="s">
        <v>280</v>
      </c>
      <c r="AU560" s="13" t="s">
        <v>82</v>
      </c>
    </row>
    <row r="561" spans="2:65" s="1" customFormat="1" ht="24.15" customHeight="1">
      <c r="B561" s="28"/>
      <c r="C561" s="146" t="s">
        <v>1418</v>
      </c>
      <c r="D561" s="146" t="s">
        <v>274</v>
      </c>
      <c r="E561" s="147" t="s">
        <v>1429</v>
      </c>
      <c r="F561" s="148" t="s">
        <v>1430</v>
      </c>
      <c r="G561" s="149" t="s">
        <v>969</v>
      </c>
      <c r="H561" s="150">
        <v>1</v>
      </c>
      <c r="I561" s="151"/>
      <c r="J561" s="152">
        <f>ROUND(I561*H561,2)</f>
        <v>0</v>
      </c>
      <c r="K561" s="153"/>
      <c r="L561" s="28"/>
      <c r="M561" s="154" t="s">
        <v>1</v>
      </c>
      <c r="N561" s="115" t="s">
        <v>38</v>
      </c>
      <c r="P561" s="155">
        <f>O561*H561</f>
        <v>0</v>
      </c>
      <c r="Q561" s="155">
        <v>0</v>
      </c>
      <c r="R561" s="155">
        <f>Q561*H561</f>
        <v>0</v>
      </c>
      <c r="S561" s="155">
        <v>0</v>
      </c>
      <c r="T561" s="156">
        <f>S561*H561</f>
        <v>0</v>
      </c>
      <c r="AR561" s="157" t="s">
        <v>348</v>
      </c>
      <c r="AT561" s="157" t="s">
        <v>274</v>
      </c>
      <c r="AU561" s="157" t="s">
        <v>82</v>
      </c>
      <c r="AY561" s="13" t="s">
        <v>271</v>
      </c>
      <c r="BE561" s="158">
        <f>IF(N561="základní",J561,0)</f>
        <v>0</v>
      </c>
      <c r="BF561" s="158">
        <f>IF(N561="snížená",J561,0)</f>
        <v>0</v>
      </c>
      <c r="BG561" s="158">
        <f>IF(N561="zákl. přenesená",J561,0)</f>
        <v>0</v>
      </c>
      <c r="BH561" s="158">
        <f>IF(N561="sníž. přenesená",J561,0)</f>
        <v>0</v>
      </c>
      <c r="BI561" s="158">
        <f>IF(N561="nulová",J561,0)</f>
        <v>0</v>
      </c>
      <c r="BJ561" s="13" t="s">
        <v>80</v>
      </c>
      <c r="BK561" s="158">
        <f>ROUND(I561*H561,2)</f>
        <v>0</v>
      </c>
      <c r="BL561" s="13" t="s">
        <v>348</v>
      </c>
      <c r="BM561" s="157" t="s">
        <v>1431</v>
      </c>
    </row>
    <row r="562" spans="2:65" s="1" customFormat="1" ht="38.4">
      <c r="B562" s="28"/>
      <c r="D562" s="159" t="s">
        <v>280</v>
      </c>
      <c r="F562" s="160" t="s">
        <v>1427</v>
      </c>
      <c r="I562" s="119"/>
      <c r="L562" s="28"/>
      <c r="M562" s="161"/>
      <c r="T562" s="52"/>
      <c r="AT562" s="13" t="s">
        <v>280</v>
      </c>
      <c r="AU562" s="13" t="s">
        <v>82</v>
      </c>
    </row>
    <row r="563" spans="2:65" s="1" customFormat="1" ht="33" customHeight="1">
      <c r="B563" s="28"/>
      <c r="C563" s="146" t="s">
        <v>1420</v>
      </c>
      <c r="D563" s="146" t="s">
        <v>274</v>
      </c>
      <c r="E563" s="147" t="s">
        <v>1433</v>
      </c>
      <c r="F563" s="148" t="s">
        <v>1434</v>
      </c>
      <c r="G563" s="149" t="s">
        <v>969</v>
      </c>
      <c r="H563" s="150">
        <v>1</v>
      </c>
      <c r="I563" s="151"/>
      <c r="J563" s="152">
        <f>ROUND(I563*H563,2)</f>
        <v>0</v>
      </c>
      <c r="K563" s="153"/>
      <c r="L563" s="28"/>
      <c r="M563" s="154" t="s">
        <v>1</v>
      </c>
      <c r="N563" s="115" t="s">
        <v>38</v>
      </c>
      <c r="P563" s="155">
        <f>O563*H563</f>
        <v>0</v>
      </c>
      <c r="Q563" s="155">
        <v>0</v>
      </c>
      <c r="R563" s="155">
        <f>Q563*H563</f>
        <v>0</v>
      </c>
      <c r="S563" s="155">
        <v>0</v>
      </c>
      <c r="T563" s="156">
        <f>S563*H563</f>
        <v>0</v>
      </c>
      <c r="AR563" s="157" t="s">
        <v>348</v>
      </c>
      <c r="AT563" s="157" t="s">
        <v>274</v>
      </c>
      <c r="AU563" s="157" t="s">
        <v>82</v>
      </c>
      <c r="AY563" s="13" t="s">
        <v>271</v>
      </c>
      <c r="BE563" s="158">
        <f>IF(N563="základní",J563,0)</f>
        <v>0</v>
      </c>
      <c r="BF563" s="158">
        <f>IF(N563="snížená",J563,0)</f>
        <v>0</v>
      </c>
      <c r="BG563" s="158">
        <f>IF(N563="zákl. přenesená",J563,0)</f>
        <v>0</v>
      </c>
      <c r="BH563" s="158">
        <f>IF(N563="sníž. přenesená",J563,0)</f>
        <v>0</v>
      </c>
      <c r="BI563" s="158">
        <f>IF(N563="nulová",J563,0)</f>
        <v>0</v>
      </c>
      <c r="BJ563" s="13" t="s">
        <v>80</v>
      </c>
      <c r="BK563" s="158">
        <f>ROUND(I563*H563,2)</f>
        <v>0</v>
      </c>
      <c r="BL563" s="13" t="s">
        <v>348</v>
      </c>
      <c r="BM563" s="157" t="s">
        <v>1435</v>
      </c>
    </row>
    <row r="564" spans="2:65" s="1" customFormat="1" ht="28.8">
      <c r="B564" s="28"/>
      <c r="D564" s="159" t="s">
        <v>280</v>
      </c>
      <c r="F564" s="160" t="s">
        <v>1436</v>
      </c>
      <c r="I564" s="119"/>
      <c r="L564" s="28"/>
      <c r="M564" s="161"/>
      <c r="T564" s="52"/>
      <c r="AT564" s="13" t="s">
        <v>280</v>
      </c>
      <c r="AU564" s="13" t="s">
        <v>82</v>
      </c>
    </row>
    <row r="565" spans="2:65" s="1" customFormat="1" ht="24.15" customHeight="1">
      <c r="B565" s="28"/>
      <c r="C565" s="146" t="s">
        <v>1423</v>
      </c>
      <c r="D565" s="146" t="s">
        <v>274</v>
      </c>
      <c r="E565" s="147" t="s">
        <v>1438</v>
      </c>
      <c r="F565" s="148" t="s">
        <v>1439</v>
      </c>
      <c r="G565" s="149" t="s">
        <v>338</v>
      </c>
      <c r="H565" s="150">
        <v>1</v>
      </c>
      <c r="I565" s="151"/>
      <c r="J565" s="152">
        <f>ROUND(I565*H565,2)</f>
        <v>0</v>
      </c>
      <c r="K565" s="153"/>
      <c r="L565" s="28"/>
      <c r="M565" s="154" t="s">
        <v>1</v>
      </c>
      <c r="N565" s="115" t="s">
        <v>38</v>
      </c>
      <c r="P565" s="155">
        <f>O565*H565</f>
        <v>0</v>
      </c>
      <c r="Q565" s="155">
        <v>0</v>
      </c>
      <c r="R565" s="155">
        <f>Q565*H565</f>
        <v>0</v>
      </c>
      <c r="S565" s="155">
        <v>0</v>
      </c>
      <c r="T565" s="156">
        <f>S565*H565</f>
        <v>0</v>
      </c>
      <c r="AR565" s="157" t="s">
        <v>348</v>
      </c>
      <c r="AT565" s="157" t="s">
        <v>274</v>
      </c>
      <c r="AU565" s="157" t="s">
        <v>82</v>
      </c>
      <c r="AY565" s="13" t="s">
        <v>271</v>
      </c>
      <c r="BE565" s="158">
        <f>IF(N565="základní",J565,0)</f>
        <v>0</v>
      </c>
      <c r="BF565" s="158">
        <f>IF(N565="snížená",J565,0)</f>
        <v>0</v>
      </c>
      <c r="BG565" s="158">
        <f>IF(N565="zákl. přenesená",J565,0)</f>
        <v>0</v>
      </c>
      <c r="BH565" s="158">
        <f>IF(N565="sníž. přenesená",J565,0)</f>
        <v>0</v>
      </c>
      <c r="BI565" s="158">
        <f>IF(N565="nulová",J565,0)</f>
        <v>0</v>
      </c>
      <c r="BJ565" s="13" t="s">
        <v>80</v>
      </c>
      <c r="BK565" s="158">
        <f>ROUND(I565*H565,2)</f>
        <v>0</v>
      </c>
      <c r="BL565" s="13" t="s">
        <v>348</v>
      </c>
      <c r="BM565" s="157" t="s">
        <v>1440</v>
      </c>
    </row>
    <row r="566" spans="2:65" s="1" customFormat="1" ht="38.4">
      <c r="B566" s="28"/>
      <c r="D566" s="159" t="s">
        <v>280</v>
      </c>
      <c r="F566" s="160" t="s">
        <v>1441</v>
      </c>
      <c r="I566" s="119"/>
      <c r="L566" s="28"/>
      <c r="M566" s="161"/>
      <c r="T566" s="52"/>
      <c r="AT566" s="13" t="s">
        <v>280</v>
      </c>
      <c r="AU566" s="13" t="s">
        <v>82</v>
      </c>
    </row>
    <row r="567" spans="2:65" s="1" customFormat="1" ht="24.15" customHeight="1">
      <c r="B567" s="28"/>
      <c r="C567" s="146" t="s">
        <v>1428</v>
      </c>
      <c r="D567" s="146" t="s">
        <v>274</v>
      </c>
      <c r="E567" s="147" t="s">
        <v>1443</v>
      </c>
      <c r="F567" s="148" t="s">
        <v>1444</v>
      </c>
      <c r="G567" s="149" t="s">
        <v>969</v>
      </c>
      <c r="H567" s="150">
        <v>1</v>
      </c>
      <c r="I567" s="151"/>
      <c r="J567" s="152">
        <f>ROUND(I567*H567,2)</f>
        <v>0</v>
      </c>
      <c r="K567" s="153"/>
      <c r="L567" s="28"/>
      <c r="M567" s="154" t="s">
        <v>1</v>
      </c>
      <c r="N567" s="115" t="s">
        <v>38</v>
      </c>
      <c r="P567" s="155">
        <f>O567*H567</f>
        <v>0</v>
      </c>
      <c r="Q567" s="155">
        <v>0</v>
      </c>
      <c r="R567" s="155">
        <f>Q567*H567</f>
        <v>0</v>
      </c>
      <c r="S567" s="155">
        <v>0</v>
      </c>
      <c r="T567" s="156">
        <f>S567*H567</f>
        <v>0</v>
      </c>
      <c r="AR567" s="157" t="s">
        <v>348</v>
      </c>
      <c r="AT567" s="157" t="s">
        <v>274</v>
      </c>
      <c r="AU567" s="157" t="s">
        <v>82</v>
      </c>
      <c r="AY567" s="13" t="s">
        <v>271</v>
      </c>
      <c r="BE567" s="158">
        <f>IF(N567="základní",J567,0)</f>
        <v>0</v>
      </c>
      <c r="BF567" s="158">
        <f>IF(N567="snížená",J567,0)</f>
        <v>0</v>
      </c>
      <c r="BG567" s="158">
        <f>IF(N567="zákl. přenesená",J567,0)</f>
        <v>0</v>
      </c>
      <c r="BH567" s="158">
        <f>IF(N567="sníž. přenesená",J567,0)</f>
        <v>0</v>
      </c>
      <c r="BI567" s="158">
        <f>IF(N567="nulová",J567,0)</f>
        <v>0</v>
      </c>
      <c r="BJ567" s="13" t="s">
        <v>80</v>
      </c>
      <c r="BK567" s="158">
        <f>ROUND(I567*H567,2)</f>
        <v>0</v>
      </c>
      <c r="BL567" s="13" t="s">
        <v>348</v>
      </c>
      <c r="BM567" s="157" t="s">
        <v>1445</v>
      </c>
    </row>
    <row r="568" spans="2:65" s="1" customFormat="1" ht="10.199999999999999">
      <c r="B568" s="28"/>
      <c r="D568" s="159" t="s">
        <v>280</v>
      </c>
      <c r="F568" s="160" t="s">
        <v>1446</v>
      </c>
      <c r="I568" s="119"/>
      <c r="L568" s="28"/>
      <c r="M568" s="161"/>
      <c r="T568" s="52"/>
      <c r="AT568" s="13" t="s">
        <v>280</v>
      </c>
      <c r="AU568" s="13" t="s">
        <v>82</v>
      </c>
    </row>
    <row r="569" spans="2:65" s="1" customFormat="1" ht="16.5" customHeight="1">
      <c r="B569" s="28"/>
      <c r="C569" s="146" t="s">
        <v>1432</v>
      </c>
      <c r="D569" s="146" t="s">
        <v>274</v>
      </c>
      <c r="E569" s="147" t="s">
        <v>1448</v>
      </c>
      <c r="F569" s="148" t="s">
        <v>1449</v>
      </c>
      <c r="G569" s="149" t="s">
        <v>969</v>
      </c>
      <c r="H569" s="150">
        <v>1</v>
      </c>
      <c r="I569" s="151"/>
      <c r="J569" s="152">
        <f>ROUND(I569*H569,2)</f>
        <v>0</v>
      </c>
      <c r="K569" s="153"/>
      <c r="L569" s="28"/>
      <c r="M569" s="154" t="s">
        <v>1</v>
      </c>
      <c r="N569" s="115" t="s">
        <v>38</v>
      </c>
      <c r="P569" s="155">
        <f>O569*H569</f>
        <v>0</v>
      </c>
      <c r="Q569" s="155">
        <v>0</v>
      </c>
      <c r="R569" s="155">
        <f>Q569*H569</f>
        <v>0</v>
      </c>
      <c r="S569" s="155">
        <v>0</v>
      </c>
      <c r="T569" s="156">
        <f>S569*H569</f>
        <v>0</v>
      </c>
      <c r="AR569" s="157" t="s">
        <v>348</v>
      </c>
      <c r="AT569" s="157" t="s">
        <v>274</v>
      </c>
      <c r="AU569" s="157" t="s">
        <v>82</v>
      </c>
      <c r="AY569" s="13" t="s">
        <v>271</v>
      </c>
      <c r="BE569" s="158">
        <f>IF(N569="základní",J569,0)</f>
        <v>0</v>
      </c>
      <c r="BF569" s="158">
        <f>IF(N569="snížená",J569,0)</f>
        <v>0</v>
      </c>
      <c r="BG569" s="158">
        <f>IF(N569="zákl. přenesená",J569,0)</f>
        <v>0</v>
      </c>
      <c r="BH569" s="158">
        <f>IF(N569="sníž. přenesená",J569,0)</f>
        <v>0</v>
      </c>
      <c r="BI569" s="158">
        <f>IF(N569="nulová",J569,0)</f>
        <v>0</v>
      </c>
      <c r="BJ569" s="13" t="s">
        <v>80</v>
      </c>
      <c r="BK569" s="158">
        <f>ROUND(I569*H569,2)</f>
        <v>0</v>
      </c>
      <c r="BL569" s="13" t="s">
        <v>348</v>
      </c>
      <c r="BM569" s="157" t="s">
        <v>1450</v>
      </c>
    </row>
    <row r="570" spans="2:65" s="1" customFormat="1" ht="10.199999999999999">
      <c r="B570" s="28"/>
      <c r="D570" s="159" t="s">
        <v>280</v>
      </c>
      <c r="F570" s="160" t="s">
        <v>1449</v>
      </c>
      <c r="I570" s="119"/>
      <c r="L570" s="28"/>
      <c r="M570" s="161"/>
      <c r="T570" s="52"/>
      <c r="AT570" s="13" t="s">
        <v>280</v>
      </c>
      <c r="AU570" s="13" t="s">
        <v>82</v>
      </c>
    </row>
    <row r="571" spans="2:65" s="1" customFormat="1" ht="37.799999999999997" customHeight="1">
      <c r="B571" s="28"/>
      <c r="C571" s="146" t="s">
        <v>1437</v>
      </c>
      <c r="D571" s="146" t="s">
        <v>274</v>
      </c>
      <c r="E571" s="147" t="s">
        <v>1452</v>
      </c>
      <c r="F571" s="148" t="s">
        <v>1453</v>
      </c>
      <c r="G571" s="149" t="s">
        <v>969</v>
      </c>
      <c r="H571" s="150">
        <v>1</v>
      </c>
      <c r="I571" s="151"/>
      <c r="J571" s="152">
        <f>ROUND(I571*H571,2)</f>
        <v>0</v>
      </c>
      <c r="K571" s="153"/>
      <c r="L571" s="28"/>
      <c r="M571" s="154" t="s">
        <v>1</v>
      </c>
      <c r="N571" s="115" t="s">
        <v>38</v>
      </c>
      <c r="P571" s="155">
        <f>O571*H571</f>
        <v>0</v>
      </c>
      <c r="Q571" s="155">
        <v>0</v>
      </c>
      <c r="R571" s="155">
        <f>Q571*H571</f>
        <v>0</v>
      </c>
      <c r="S571" s="155">
        <v>0</v>
      </c>
      <c r="T571" s="156">
        <f>S571*H571</f>
        <v>0</v>
      </c>
      <c r="AR571" s="157" t="s">
        <v>348</v>
      </c>
      <c r="AT571" s="157" t="s">
        <v>274</v>
      </c>
      <c r="AU571" s="157" t="s">
        <v>82</v>
      </c>
      <c r="AY571" s="13" t="s">
        <v>271</v>
      </c>
      <c r="BE571" s="158">
        <f>IF(N571="základní",J571,0)</f>
        <v>0</v>
      </c>
      <c r="BF571" s="158">
        <f>IF(N571="snížená",J571,0)</f>
        <v>0</v>
      </c>
      <c r="BG571" s="158">
        <f>IF(N571="zákl. přenesená",J571,0)</f>
        <v>0</v>
      </c>
      <c r="BH571" s="158">
        <f>IF(N571="sníž. přenesená",J571,0)</f>
        <v>0</v>
      </c>
      <c r="BI571" s="158">
        <f>IF(N571="nulová",J571,0)</f>
        <v>0</v>
      </c>
      <c r="BJ571" s="13" t="s">
        <v>80</v>
      </c>
      <c r="BK571" s="158">
        <f>ROUND(I571*H571,2)</f>
        <v>0</v>
      </c>
      <c r="BL571" s="13" t="s">
        <v>348</v>
      </c>
      <c r="BM571" s="157" t="s">
        <v>1454</v>
      </c>
    </row>
    <row r="572" spans="2:65" s="1" customFormat="1" ht="19.2">
      <c r="B572" s="28"/>
      <c r="D572" s="159" t="s">
        <v>280</v>
      </c>
      <c r="F572" s="160" t="s">
        <v>1453</v>
      </c>
      <c r="I572" s="119"/>
      <c r="L572" s="28"/>
      <c r="M572" s="161"/>
      <c r="T572" s="52"/>
      <c r="AT572" s="13" t="s">
        <v>280</v>
      </c>
      <c r="AU572" s="13" t="s">
        <v>82</v>
      </c>
    </row>
    <row r="573" spans="2:65" s="1" customFormat="1" ht="62.7" customHeight="1">
      <c r="B573" s="28"/>
      <c r="C573" s="146" t="s">
        <v>1442</v>
      </c>
      <c r="D573" s="146" t="s">
        <v>274</v>
      </c>
      <c r="E573" s="147" t="s">
        <v>1456</v>
      </c>
      <c r="F573" s="148" t="s">
        <v>1457</v>
      </c>
      <c r="G573" s="149" t="s">
        <v>969</v>
      </c>
      <c r="H573" s="150">
        <v>1</v>
      </c>
      <c r="I573" s="151"/>
      <c r="J573" s="152">
        <f>ROUND(I573*H573,2)</f>
        <v>0</v>
      </c>
      <c r="K573" s="153"/>
      <c r="L573" s="28"/>
      <c r="M573" s="154" t="s">
        <v>1</v>
      </c>
      <c r="N573" s="115" t="s">
        <v>38</v>
      </c>
      <c r="P573" s="155">
        <f>O573*H573</f>
        <v>0</v>
      </c>
      <c r="Q573" s="155">
        <v>0</v>
      </c>
      <c r="R573" s="155">
        <f>Q573*H573</f>
        <v>0</v>
      </c>
      <c r="S573" s="155">
        <v>0</v>
      </c>
      <c r="T573" s="156">
        <f>S573*H573</f>
        <v>0</v>
      </c>
      <c r="AR573" s="157" t="s">
        <v>348</v>
      </c>
      <c r="AT573" s="157" t="s">
        <v>274</v>
      </c>
      <c r="AU573" s="157" t="s">
        <v>82</v>
      </c>
      <c r="AY573" s="13" t="s">
        <v>271</v>
      </c>
      <c r="BE573" s="158">
        <f>IF(N573="základní",J573,0)</f>
        <v>0</v>
      </c>
      <c r="BF573" s="158">
        <f>IF(N573="snížená",J573,0)</f>
        <v>0</v>
      </c>
      <c r="BG573" s="158">
        <f>IF(N573="zákl. přenesená",J573,0)</f>
        <v>0</v>
      </c>
      <c r="BH573" s="158">
        <f>IF(N573="sníž. přenesená",J573,0)</f>
        <v>0</v>
      </c>
      <c r="BI573" s="158">
        <f>IF(N573="nulová",J573,0)</f>
        <v>0</v>
      </c>
      <c r="BJ573" s="13" t="s">
        <v>80</v>
      </c>
      <c r="BK573" s="158">
        <f>ROUND(I573*H573,2)</f>
        <v>0</v>
      </c>
      <c r="BL573" s="13" t="s">
        <v>348</v>
      </c>
      <c r="BM573" s="157" t="s">
        <v>1458</v>
      </c>
    </row>
    <row r="574" spans="2:65" s="1" customFormat="1" ht="38.4">
      <c r="B574" s="28"/>
      <c r="D574" s="159" t="s">
        <v>280</v>
      </c>
      <c r="F574" s="160" t="s">
        <v>1457</v>
      </c>
      <c r="I574" s="119"/>
      <c r="L574" s="28"/>
      <c r="M574" s="173"/>
      <c r="N574" s="174"/>
      <c r="O574" s="174"/>
      <c r="P574" s="174"/>
      <c r="Q574" s="174"/>
      <c r="R574" s="174"/>
      <c r="S574" s="174"/>
      <c r="T574" s="175"/>
      <c r="AT574" s="13" t="s">
        <v>280</v>
      </c>
      <c r="AU574" s="13" t="s">
        <v>82</v>
      </c>
    </row>
    <row r="575" spans="2:65" s="1" customFormat="1" ht="6.9" customHeight="1">
      <c r="B575" s="40"/>
      <c r="C575" s="41"/>
      <c r="D575" s="41"/>
      <c r="E575" s="41"/>
      <c r="F575" s="41"/>
      <c r="G575" s="41"/>
      <c r="H575" s="41"/>
      <c r="I575" s="41"/>
      <c r="J575" s="41"/>
      <c r="K575" s="41"/>
      <c r="L575" s="28"/>
    </row>
  </sheetData>
  <sheetProtection algorithmName="SHA-512" hashValue="4LydZBFJ6taSFMpXRgt1H5pV3yPU/++NqmMIAnefwQX/ynGth4r83NBGCp8UPUvq1BzDXXeYMy/8FNNe7mECYQ==" saltValue="UHakp6WALYIk2eoj0CzEJkLTcPaGOgbZqRzuLX8DnwgK+AylDmi0bS2A2vwh0G8cCsJT60IIaX/ldfirpoJmkA==" spinCount="100000" sheet="1" objects="1" scenarios="1" formatColumns="0" formatRows="0" autoFilter="0"/>
  <autoFilter ref="C143:K574" xr:uid="{00000000-0009-0000-0000-00000B000000}"/>
  <mergeCells count="17">
    <mergeCell ref="E136:H136"/>
    <mergeCell ref="L2:V2"/>
    <mergeCell ref="D118:F118"/>
    <mergeCell ref="D119:F119"/>
    <mergeCell ref="D120:F120"/>
    <mergeCell ref="E132:H132"/>
    <mergeCell ref="E134:H134"/>
    <mergeCell ref="E85:H85"/>
    <mergeCell ref="E87:H87"/>
    <mergeCell ref="E89:H89"/>
    <mergeCell ref="D116:F116"/>
    <mergeCell ref="D117:F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99"/>
  <sheetViews>
    <sheetView showGridLines="0" topLeftCell="A111" workbookViewId="0">
      <selection activeCell="D118" sqref="D118:F118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132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1771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1772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J114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ROUND((SUM(BE114:BE121) + SUM(BE143:BE298)),  2)</f>
        <v>0</v>
      </c>
      <c r="I37" s="94">
        <v>0.21</v>
      </c>
      <c r="J37" s="82">
        <f>ROUND(((SUM(BE114:BE121) + SUM(BE143:BE298))*I37),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ROUND((SUM(BF114:BF121) + SUM(BF143:BF298)),  2)</f>
        <v>0</v>
      </c>
      <c r="I38" s="94">
        <v>0.12</v>
      </c>
      <c r="J38" s="82">
        <f>ROUND(((SUM(BF114:BF121) + SUM(BF143:BF298))*I38),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ROUND((SUM(BG114:BG121) + SUM(BG143:BG298)),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ROUND((SUM(BH114:BH121) + SUM(BH143:BH298)),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ROUND((SUM(BI114:BI121) + SUM(BI143:BI298)),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1771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61.8.1 - učebna chemie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J143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J144</f>
        <v>0</v>
      </c>
      <c r="L99" s="106"/>
    </row>
    <row r="100" spans="2:47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J145</f>
        <v>0</v>
      </c>
      <c r="L100" s="110"/>
    </row>
    <row r="101" spans="2:47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J156</f>
        <v>0</v>
      </c>
      <c r="L101" s="110"/>
    </row>
    <row r="102" spans="2:47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J165</f>
        <v>0</v>
      </c>
      <c r="L102" s="106"/>
    </row>
    <row r="103" spans="2:47" s="9" customFormat="1" ht="19.95" customHeight="1">
      <c r="B103" s="110"/>
      <c r="D103" s="111" t="s">
        <v>241</v>
      </c>
      <c r="E103" s="112"/>
      <c r="F103" s="112"/>
      <c r="G103" s="112"/>
      <c r="H103" s="112"/>
      <c r="I103" s="112"/>
      <c r="J103" s="113">
        <f>J166</f>
        <v>0</v>
      </c>
      <c r="L103" s="110"/>
    </row>
    <row r="104" spans="2:47" s="9" customFormat="1" ht="19.95" customHeight="1">
      <c r="B104" s="110"/>
      <c r="D104" s="111" t="s">
        <v>1496</v>
      </c>
      <c r="E104" s="112"/>
      <c r="F104" s="112"/>
      <c r="G104" s="112"/>
      <c r="H104" s="112"/>
      <c r="I104" s="112"/>
      <c r="J104" s="113">
        <f>J175</f>
        <v>0</v>
      </c>
      <c r="L104" s="110"/>
    </row>
    <row r="105" spans="2:47" s="9" customFormat="1" ht="19.95" customHeight="1">
      <c r="B105" s="110"/>
      <c r="D105" s="111" t="s">
        <v>242</v>
      </c>
      <c r="E105" s="112"/>
      <c r="F105" s="112"/>
      <c r="G105" s="112"/>
      <c r="H105" s="112"/>
      <c r="I105" s="112"/>
      <c r="J105" s="113">
        <f>J182</f>
        <v>0</v>
      </c>
      <c r="L105" s="110"/>
    </row>
    <row r="106" spans="2:47" s="9" customFormat="1" ht="19.95" customHeight="1">
      <c r="B106" s="110"/>
      <c r="D106" s="111" t="s">
        <v>243</v>
      </c>
      <c r="E106" s="112"/>
      <c r="F106" s="112"/>
      <c r="G106" s="112"/>
      <c r="H106" s="112"/>
      <c r="I106" s="112"/>
      <c r="J106" s="113">
        <f>J213</f>
        <v>0</v>
      </c>
      <c r="L106" s="110"/>
    </row>
    <row r="107" spans="2:47" s="9" customFormat="1" ht="19.95" customHeight="1">
      <c r="B107" s="110"/>
      <c r="D107" s="111" t="s">
        <v>244</v>
      </c>
      <c r="E107" s="112"/>
      <c r="F107" s="112"/>
      <c r="G107" s="112"/>
      <c r="H107" s="112"/>
      <c r="I107" s="112"/>
      <c r="J107" s="113">
        <f>J244</f>
        <v>0</v>
      </c>
      <c r="L107" s="110"/>
    </row>
    <row r="108" spans="2:47" s="9" customFormat="1" ht="19.95" customHeight="1">
      <c r="B108" s="110"/>
      <c r="D108" s="111" t="s">
        <v>245</v>
      </c>
      <c r="E108" s="112"/>
      <c r="F108" s="112"/>
      <c r="G108" s="112"/>
      <c r="H108" s="112"/>
      <c r="I108" s="112"/>
      <c r="J108" s="113">
        <f>J257</f>
        <v>0</v>
      </c>
      <c r="L108" s="110"/>
    </row>
    <row r="109" spans="2:47" s="9" customFormat="1" ht="19.95" customHeight="1">
      <c r="B109" s="110"/>
      <c r="D109" s="111" t="s">
        <v>246</v>
      </c>
      <c r="E109" s="112"/>
      <c r="F109" s="112"/>
      <c r="G109" s="112"/>
      <c r="H109" s="112"/>
      <c r="I109" s="112"/>
      <c r="J109" s="113">
        <f>J266</f>
        <v>0</v>
      </c>
      <c r="L109" s="110"/>
    </row>
    <row r="110" spans="2:47" s="8" customFormat="1" ht="24.9" customHeight="1">
      <c r="B110" s="106"/>
      <c r="D110" s="107" t="s">
        <v>247</v>
      </c>
      <c r="E110" s="108"/>
      <c r="F110" s="108"/>
      <c r="G110" s="108"/>
      <c r="H110" s="108"/>
      <c r="I110" s="108"/>
      <c r="J110" s="109">
        <f>J285</f>
        <v>0</v>
      </c>
      <c r="L110" s="106"/>
    </row>
    <row r="111" spans="2:47" s="9" customFormat="1" ht="19.95" customHeight="1">
      <c r="B111" s="110"/>
      <c r="D111" s="111" t="s">
        <v>248</v>
      </c>
      <c r="E111" s="112"/>
      <c r="F111" s="112"/>
      <c r="G111" s="112"/>
      <c r="H111" s="112"/>
      <c r="I111" s="112"/>
      <c r="J111" s="113">
        <f>J286</f>
        <v>0</v>
      </c>
      <c r="L111" s="110"/>
    </row>
    <row r="112" spans="2:47" s="1" customFormat="1" ht="21.75" customHeight="1">
      <c r="B112" s="28"/>
      <c r="L112" s="28"/>
    </row>
    <row r="113" spans="2:65" s="1" customFormat="1" ht="6.9" customHeight="1">
      <c r="B113" s="28"/>
      <c r="L113" s="28"/>
    </row>
    <row r="114" spans="2:65" s="1" customFormat="1" ht="29.25" customHeight="1">
      <c r="B114" s="28"/>
      <c r="C114" s="105" t="s">
        <v>249</v>
      </c>
      <c r="J114" s="114">
        <f>ROUND(J115 + J116 + J117 + J118 + J119 + J120,2)</f>
        <v>0</v>
      </c>
      <c r="L114" s="28"/>
      <c r="N114" s="115" t="s">
        <v>37</v>
      </c>
    </row>
    <row r="115" spans="2:65" s="1" customFormat="1" ht="18" customHeight="1">
      <c r="B115" s="28"/>
      <c r="D115" s="222" t="s">
        <v>250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ref="BE115:BE120" si="0">IF(N115="základní",J115,0)</f>
        <v>0</v>
      </c>
      <c r="BF115" s="122">
        <f t="shared" ref="BF115:BF120" si="1">IF(N115="snížená",J115,0)</f>
        <v>0</v>
      </c>
      <c r="BG115" s="122">
        <f t="shared" ref="BG115:BG120" si="2">IF(N115="zákl. přenesená",J115,0)</f>
        <v>0</v>
      </c>
      <c r="BH115" s="122">
        <f t="shared" ref="BH115:BH120" si="3">IF(N115="sníž. přenesená",J115,0)</f>
        <v>0</v>
      </c>
      <c r="BI115" s="122">
        <f t="shared" ref="BI115:BI120" si="4">IF(N115="nulová",J115,0)</f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252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2429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2427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2430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116" t="s">
        <v>253</v>
      </c>
      <c r="J120" s="117">
        <f>ROUND(J32*T120,2)</f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254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0.199999999999999">
      <c r="B121" s="28"/>
      <c r="L121" s="28"/>
    </row>
    <row r="122" spans="2:65" s="1" customFormat="1" ht="29.25" customHeight="1">
      <c r="B122" s="28"/>
      <c r="C122" s="123" t="s">
        <v>255</v>
      </c>
      <c r="D122" s="95"/>
      <c r="E122" s="95"/>
      <c r="F122" s="95"/>
      <c r="G122" s="95"/>
      <c r="H122" s="95"/>
      <c r="I122" s="95"/>
      <c r="J122" s="124">
        <f>ROUND(J98+J114,2)</f>
        <v>0</v>
      </c>
      <c r="K122" s="95"/>
      <c r="L122" s="28"/>
    </row>
    <row r="123" spans="2:65" s="1" customFormat="1" ht="6.9" customHeight="1"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28"/>
    </row>
    <row r="127" spans="2:65" s="1" customFormat="1" ht="6.9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28"/>
    </row>
    <row r="128" spans="2:65" s="1" customFormat="1" ht="24.9" customHeight="1">
      <c r="B128" s="28"/>
      <c r="C128" s="17" t="s">
        <v>256</v>
      </c>
      <c r="L128" s="28"/>
    </row>
    <row r="129" spans="2:63" s="1" customFormat="1" ht="6.9" customHeight="1">
      <c r="B129" s="28"/>
      <c r="L129" s="28"/>
    </row>
    <row r="130" spans="2:63" s="1" customFormat="1" ht="12" customHeight="1">
      <c r="B130" s="28"/>
      <c r="C130" s="23" t="s">
        <v>16</v>
      </c>
      <c r="L130" s="28"/>
    </row>
    <row r="131" spans="2:63" s="1" customFormat="1" ht="26.25" customHeight="1">
      <c r="B131" s="28"/>
      <c r="E131" s="218" t="str">
        <f>E7</f>
        <v>Rekonstrukce silno a slaboproudé instalace, dobudování WC pro imobilní aj., ZŠ Ivanovice na Hané, ul. Tyršova 218/4</v>
      </c>
      <c r="F131" s="219"/>
      <c r="G131" s="219"/>
      <c r="H131" s="219"/>
      <c r="L131" s="28"/>
    </row>
    <row r="132" spans="2:63" ht="12" customHeight="1">
      <c r="B132" s="16"/>
      <c r="C132" s="23" t="s">
        <v>224</v>
      </c>
      <c r="L132" s="16"/>
    </row>
    <row r="133" spans="2:63" s="1" customFormat="1" ht="16.5" customHeight="1">
      <c r="B133" s="28"/>
      <c r="E133" s="218" t="s">
        <v>1771</v>
      </c>
      <c r="F133" s="220"/>
      <c r="G133" s="220"/>
      <c r="H133" s="220"/>
      <c r="L133" s="28"/>
    </row>
    <row r="134" spans="2:63" s="1" customFormat="1" ht="12" customHeight="1">
      <c r="B134" s="28"/>
      <c r="C134" s="23" t="s">
        <v>226</v>
      </c>
      <c r="L134" s="28"/>
    </row>
    <row r="135" spans="2:63" s="1" customFormat="1" ht="16.5" customHeight="1">
      <c r="B135" s="28"/>
      <c r="E135" s="200" t="str">
        <f>E11</f>
        <v>61.8.1 - učebna chemie - stavba</v>
      </c>
      <c r="F135" s="220"/>
      <c r="G135" s="220"/>
      <c r="H135" s="220"/>
      <c r="L135" s="28"/>
    </row>
    <row r="136" spans="2:63" s="1" customFormat="1" ht="6.9" customHeight="1">
      <c r="B136" s="28"/>
      <c r="L136" s="28"/>
    </row>
    <row r="137" spans="2:63" s="1" customFormat="1" ht="12" customHeight="1">
      <c r="B137" s="28"/>
      <c r="C137" s="23" t="s">
        <v>20</v>
      </c>
      <c r="F137" s="21" t="str">
        <f>F14</f>
        <v>ZŠ Ivanovice na Hané, okres Vyškov p. o.</v>
      </c>
      <c r="I137" s="23" t="s">
        <v>22</v>
      </c>
      <c r="J137" s="48" t="str">
        <f>IF(J14="","",J14)</f>
        <v>xx.xx.xxxx</v>
      </c>
      <c r="L137" s="28"/>
    </row>
    <row r="138" spans="2:63" s="1" customFormat="1" ht="6.9" customHeight="1">
      <c r="B138" s="28"/>
      <c r="L138" s="28"/>
    </row>
    <row r="139" spans="2:63" s="1" customFormat="1" ht="15.15" customHeight="1">
      <c r="B139" s="28"/>
      <c r="C139" s="23" t="s">
        <v>23</v>
      </c>
      <c r="F139" s="21" t="str">
        <f>E17</f>
        <v xml:space="preserve"> </v>
      </c>
      <c r="I139" s="23" t="s">
        <v>29</v>
      </c>
      <c r="J139" s="26" t="str">
        <f>E23</f>
        <v xml:space="preserve"> </v>
      </c>
      <c r="L139" s="28"/>
    </row>
    <row r="140" spans="2:63" s="1" customFormat="1" ht="15.15" customHeight="1">
      <c r="B140" s="28"/>
      <c r="C140" s="23" t="s">
        <v>27</v>
      </c>
      <c r="F140" s="21" t="str">
        <f>IF(E20="","",E20)</f>
        <v>Vyplň údaj</v>
      </c>
      <c r="I140" s="23" t="s">
        <v>31</v>
      </c>
      <c r="J140" s="26" t="str">
        <f>E26</f>
        <v xml:space="preserve"> </v>
      </c>
      <c r="L140" s="28"/>
    </row>
    <row r="141" spans="2:63" s="1" customFormat="1" ht="10.35" customHeight="1">
      <c r="B141" s="28"/>
      <c r="L141" s="28"/>
    </row>
    <row r="142" spans="2:63" s="10" customFormat="1" ht="29.25" customHeight="1">
      <c r="B142" s="125"/>
      <c r="C142" s="126" t="s">
        <v>257</v>
      </c>
      <c r="D142" s="127" t="s">
        <v>58</v>
      </c>
      <c r="E142" s="127" t="s">
        <v>54</v>
      </c>
      <c r="F142" s="127" t="s">
        <v>55</v>
      </c>
      <c r="G142" s="127" t="s">
        <v>258</v>
      </c>
      <c r="H142" s="127" t="s">
        <v>259</v>
      </c>
      <c r="I142" s="127" t="s">
        <v>260</v>
      </c>
      <c r="J142" s="128" t="s">
        <v>232</v>
      </c>
      <c r="K142" s="129" t="s">
        <v>261</v>
      </c>
      <c r="L142" s="125"/>
      <c r="M142" s="55" t="s">
        <v>1</v>
      </c>
      <c r="N142" s="56" t="s">
        <v>37</v>
      </c>
      <c r="O142" s="56" t="s">
        <v>262</v>
      </c>
      <c r="P142" s="56" t="s">
        <v>263</v>
      </c>
      <c r="Q142" s="56" t="s">
        <v>264</v>
      </c>
      <c r="R142" s="56" t="s">
        <v>265</v>
      </c>
      <c r="S142" s="56" t="s">
        <v>266</v>
      </c>
      <c r="T142" s="57" t="s">
        <v>267</v>
      </c>
    </row>
    <row r="143" spans="2:63" s="1" customFormat="1" ht="22.8" customHeight="1">
      <c r="B143" s="28"/>
      <c r="C143" s="60" t="s">
        <v>268</v>
      </c>
      <c r="J143" s="130">
        <f>BK143</f>
        <v>0</v>
      </c>
      <c r="L143" s="28"/>
      <c r="M143" s="58"/>
      <c r="N143" s="49"/>
      <c r="O143" s="49"/>
      <c r="P143" s="131">
        <f>P144+P165+P285</f>
        <v>0</v>
      </c>
      <c r="Q143" s="49"/>
      <c r="R143" s="131">
        <f>R144+R165+R285</f>
        <v>2.2826259199999996</v>
      </c>
      <c r="S143" s="49"/>
      <c r="T143" s="132">
        <f>T144+T165+T285</f>
        <v>2.1663900000000003</v>
      </c>
      <c r="AT143" s="13" t="s">
        <v>72</v>
      </c>
      <c r="AU143" s="13" t="s">
        <v>234</v>
      </c>
      <c r="BK143" s="133">
        <f>BK144+BK165+BK285</f>
        <v>0</v>
      </c>
    </row>
    <row r="144" spans="2:63" s="11" customFormat="1" ht="25.95" customHeight="1">
      <c r="B144" s="134"/>
      <c r="D144" s="135" t="s">
        <v>72</v>
      </c>
      <c r="E144" s="136" t="s">
        <v>269</v>
      </c>
      <c r="F144" s="136" t="s">
        <v>270</v>
      </c>
      <c r="I144" s="137"/>
      <c r="J144" s="138">
        <f>BK144</f>
        <v>0</v>
      </c>
      <c r="L144" s="134"/>
      <c r="M144" s="139"/>
      <c r="P144" s="140">
        <f>P145+P156</f>
        <v>0</v>
      </c>
      <c r="R144" s="140">
        <f>R145+R156</f>
        <v>1.027E-2</v>
      </c>
      <c r="T144" s="141">
        <f>T145+T156</f>
        <v>0</v>
      </c>
      <c r="AR144" s="135" t="s">
        <v>80</v>
      </c>
      <c r="AT144" s="142" t="s">
        <v>72</v>
      </c>
      <c r="AU144" s="142" t="s">
        <v>73</v>
      </c>
      <c r="AY144" s="135" t="s">
        <v>271</v>
      </c>
      <c r="BK144" s="143">
        <f>BK145+BK156</f>
        <v>0</v>
      </c>
    </row>
    <row r="145" spans="2:65" s="11" customFormat="1" ht="22.8" customHeight="1">
      <c r="B145" s="134"/>
      <c r="D145" s="135" t="s">
        <v>72</v>
      </c>
      <c r="E145" s="144" t="s">
        <v>292</v>
      </c>
      <c r="F145" s="144" t="s">
        <v>293</v>
      </c>
      <c r="I145" s="137"/>
      <c r="J145" s="145">
        <f>BK145</f>
        <v>0</v>
      </c>
      <c r="L145" s="134"/>
      <c r="M145" s="139"/>
      <c r="P145" s="140">
        <f>SUM(P146:P155)</f>
        <v>0</v>
      </c>
      <c r="R145" s="140">
        <f>SUM(R146:R155)</f>
        <v>1.027E-2</v>
      </c>
      <c r="T145" s="141">
        <f>SUM(T146:T155)</f>
        <v>0</v>
      </c>
      <c r="AR145" s="135" t="s">
        <v>80</v>
      </c>
      <c r="AT145" s="142" t="s">
        <v>72</v>
      </c>
      <c r="AU145" s="142" t="s">
        <v>80</v>
      </c>
      <c r="AY145" s="135" t="s">
        <v>271</v>
      </c>
      <c r="BK145" s="143">
        <f>SUM(BK146:BK155)</f>
        <v>0</v>
      </c>
    </row>
    <row r="146" spans="2:65" s="1" customFormat="1" ht="33" customHeight="1">
      <c r="B146" s="28"/>
      <c r="C146" s="146" t="s">
        <v>80</v>
      </c>
      <c r="D146" s="146" t="s">
        <v>274</v>
      </c>
      <c r="E146" s="147" t="s">
        <v>294</v>
      </c>
      <c r="F146" s="148" t="s">
        <v>295</v>
      </c>
      <c r="G146" s="149" t="s">
        <v>277</v>
      </c>
      <c r="H146" s="150">
        <v>79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1.2999999999999999E-4</v>
      </c>
      <c r="R146" s="155">
        <f>Q146*H146</f>
        <v>1.027E-2</v>
      </c>
      <c r="S146" s="155">
        <v>0</v>
      </c>
      <c r="T146" s="156">
        <f>S146*H146</f>
        <v>0</v>
      </c>
      <c r="AR146" s="157" t="s">
        <v>278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278</v>
      </c>
      <c r="BM146" s="157" t="s">
        <v>1773</v>
      </c>
    </row>
    <row r="147" spans="2:65" s="1" customFormat="1" ht="19.2">
      <c r="B147" s="28"/>
      <c r="D147" s="159" t="s">
        <v>280</v>
      </c>
      <c r="F147" s="160" t="s">
        <v>297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" customFormat="1" ht="16.5" customHeight="1">
      <c r="B148" s="28"/>
      <c r="C148" s="146" t="s">
        <v>82</v>
      </c>
      <c r="D148" s="146" t="s">
        <v>274</v>
      </c>
      <c r="E148" s="147" t="s">
        <v>299</v>
      </c>
      <c r="F148" s="148" t="s">
        <v>300</v>
      </c>
      <c r="G148" s="149" t="s">
        <v>301</v>
      </c>
      <c r="H148" s="150">
        <v>1</v>
      </c>
      <c r="I148" s="151"/>
      <c r="J148" s="152">
        <f>ROUND(I148*H148,2)</f>
        <v>0</v>
      </c>
      <c r="K148" s="153"/>
      <c r="L148" s="28"/>
      <c r="M148" s="154" t="s">
        <v>1</v>
      </c>
      <c r="N148" s="115" t="s">
        <v>38</v>
      </c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57" t="s">
        <v>278</v>
      </c>
      <c r="AT148" s="157" t="s">
        <v>274</v>
      </c>
      <c r="AU148" s="157" t="s">
        <v>82</v>
      </c>
      <c r="AY148" s="13" t="s">
        <v>271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3" t="s">
        <v>80</v>
      </c>
      <c r="BK148" s="158">
        <f>ROUND(I148*H148,2)</f>
        <v>0</v>
      </c>
      <c r="BL148" s="13" t="s">
        <v>278</v>
      </c>
      <c r="BM148" s="157" t="s">
        <v>1774</v>
      </c>
    </row>
    <row r="149" spans="2:65" s="1" customFormat="1" ht="10.199999999999999">
      <c r="B149" s="28"/>
      <c r="D149" s="159" t="s">
        <v>280</v>
      </c>
      <c r="F149" s="160" t="s">
        <v>1775</v>
      </c>
      <c r="I149" s="119"/>
      <c r="L149" s="28"/>
      <c r="M149" s="161"/>
      <c r="T149" s="52"/>
      <c r="AT149" s="13" t="s">
        <v>280</v>
      </c>
      <c r="AU149" s="13" t="s">
        <v>82</v>
      </c>
    </row>
    <row r="150" spans="2:65" s="1" customFormat="1" ht="16.5" customHeight="1">
      <c r="B150" s="28"/>
      <c r="C150" s="146" t="s">
        <v>272</v>
      </c>
      <c r="D150" s="146" t="s">
        <v>274</v>
      </c>
      <c r="E150" s="147" t="s">
        <v>304</v>
      </c>
      <c r="F150" s="148" t="s">
        <v>305</v>
      </c>
      <c r="G150" s="149" t="s">
        <v>301</v>
      </c>
      <c r="H150" s="150">
        <v>1</v>
      </c>
      <c r="I150" s="151"/>
      <c r="J150" s="152">
        <f>ROUND(I150*H150,2)</f>
        <v>0</v>
      </c>
      <c r="K150" s="153"/>
      <c r="L150" s="28"/>
      <c r="M150" s="154" t="s">
        <v>1</v>
      </c>
      <c r="N150" s="115" t="s">
        <v>38</v>
      </c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AR150" s="157" t="s">
        <v>306</v>
      </c>
      <c r="AT150" s="157" t="s">
        <v>274</v>
      </c>
      <c r="AU150" s="157" t="s">
        <v>82</v>
      </c>
      <c r="AY150" s="13" t="s">
        <v>271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3" t="s">
        <v>80</v>
      </c>
      <c r="BK150" s="158">
        <f>ROUND(I150*H150,2)</f>
        <v>0</v>
      </c>
      <c r="BL150" s="13" t="s">
        <v>306</v>
      </c>
      <c r="BM150" s="157" t="s">
        <v>307</v>
      </c>
    </row>
    <row r="151" spans="2:65" s="1" customFormat="1" ht="10.199999999999999">
      <c r="B151" s="28"/>
      <c r="D151" s="159" t="s">
        <v>280</v>
      </c>
      <c r="F151" s="160" t="s">
        <v>305</v>
      </c>
      <c r="I151" s="119"/>
      <c r="L151" s="28"/>
      <c r="M151" s="161"/>
      <c r="T151" s="52"/>
      <c r="AT151" s="13" t="s">
        <v>280</v>
      </c>
      <c r="AU151" s="13" t="s">
        <v>82</v>
      </c>
    </row>
    <row r="152" spans="2:65" s="1" customFormat="1" ht="16.5" customHeight="1">
      <c r="B152" s="28"/>
      <c r="C152" s="146" t="s">
        <v>278</v>
      </c>
      <c r="D152" s="146" t="s">
        <v>274</v>
      </c>
      <c r="E152" s="147" t="s">
        <v>309</v>
      </c>
      <c r="F152" s="148" t="s">
        <v>310</v>
      </c>
      <c r="G152" s="149" t="s">
        <v>311</v>
      </c>
      <c r="H152" s="150">
        <v>1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306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306</v>
      </c>
      <c r="BM152" s="157" t="s">
        <v>312</v>
      </c>
    </row>
    <row r="153" spans="2:65" s="1" customFormat="1" ht="10.199999999999999">
      <c r="B153" s="28"/>
      <c r="D153" s="159" t="s">
        <v>280</v>
      </c>
      <c r="F153" s="160" t="s">
        <v>1626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16.5" customHeight="1">
      <c r="B154" s="28"/>
      <c r="C154" s="146" t="s">
        <v>298</v>
      </c>
      <c r="D154" s="146" t="s">
        <v>274</v>
      </c>
      <c r="E154" s="147" t="s">
        <v>315</v>
      </c>
      <c r="F154" s="148" t="s">
        <v>316</v>
      </c>
      <c r="G154" s="149" t="s">
        <v>301</v>
      </c>
      <c r="H154" s="150">
        <v>1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306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306</v>
      </c>
      <c r="BM154" s="157" t="s">
        <v>317</v>
      </c>
    </row>
    <row r="155" spans="2:65" s="1" customFormat="1" ht="10.199999999999999">
      <c r="B155" s="28"/>
      <c r="D155" s="159" t="s">
        <v>280</v>
      </c>
      <c r="F155" s="160" t="s">
        <v>316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1" customFormat="1" ht="22.8" customHeight="1">
      <c r="B156" s="134"/>
      <c r="D156" s="135" t="s">
        <v>72</v>
      </c>
      <c r="E156" s="144" t="s">
        <v>318</v>
      </c>
      <c r="F156" s="144" t="s">
        <v>319</v>
      </c>
      <c r="I156" s="137"/>
      <c r="J156" s="145">
        <f>BK156</f>
        <v>0</v>
      </c>
      <c r="L156" s="134"/>
      <c r="M156" s="139"/>
      <c r="P156" s="140">
        <f>SUM(P157:P164)</f>
        <v>0</v>
      </c>
      <c r="R156" s="140">
        <f>SUM(R157:R164)</f>
        <v>0</v>
      </c>
      <c r="T156" s="141">
        <f>SUM(T157:T164)</f>
        <v>0</v>
      </c>
      <c r="AR156" s="135" t="s">
        <v>80</v>
      </c>
      <c r="AT156" s="142" t="s">
        <v>72</v>
      </c>
      <c r="AU156" s="142" t="s">
        <v>80</v>
      </c>
      <c r="AY156" s="135" t="s">
        <v>271</v>
      </c>
      <c r="BK156" s="143">
        <f>SUM(BK157:BK164)</f>
        <v>0</v>
      </c>
    </row>
    <row r="157" spans="2:65" s="1" customFormat="1" ht="24.15" customHeight="1">
      <c r="B157" s="28"/>
      <c r="C157" s="146" t="s">
        <v>282</v>
      </c>
      <c r="D157" s="146" t="s">
        <v>274</v>
      </c>
      <c r="E157" s="147" t="s">
        <v>320</v>
      </c>
      <c r="F157" s="148" t="s">
        <v>321</v>
      </c>
      <c r="G157" s="149" t="s">
        <v>322</v>
      </c>
      <c r="H157" s="150">
        <v>1.5</v>
      </c>
      <c r="I157" s="151"/>
      <c r="J157" s="152">
        <f>ROUND(I157*H157,2)</f>
        <v>0</v>
      </c>
      <c r="K157" s="153"/>
      <c r="L157" s="28"/>
      <c r="M157" s="154" t="s">
        <v>1</v>
      </c>
      <c r="N157" s="115" t="s">
        <v>38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278</v>
      </c>
      <c r="AT157" s="157" t="s">
        <v>274</v>
      </c>
      <c r="AU157" s="157" t="s">
        <v>82</v>
      </c>
      <c r="AY157" s="13" t="s">
        <v>271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3" t="s">
        <v>80</v>
      </c>
      <c r="BK157" s="158">
        <f>ROUND(I157*H157,2)</f>
        <v>0</v>
      </c>
      <c r="BL157" s="13" t="s">
        <v>278</v>
      </c>
      <c r="BM157" s="157" t="s">
        <v>323</v>
      </c>
    </row>
    <row r="158" spans="2:65" s="1" customFormat="1" ht="28.8">
      <c r="B158" s="28"/>
      <c r="D158" s="159" t="s">
        <v>280</v>
      </c>
      <c r="F158" s="160" t="s">
        <v>324</v>
      </c>
      <c r="I158" s="119"/>
      <c r="L158" s="28"/>
      <c r="M158" s="161"/>
      <c r="T158" s="52"/>
      <c r="AT158" s="13" t="s">
        <v>280</v>
      </c>
      <c r="AU158" s="13" t="s">
        <v>82</v>
      </c>
    </row>
    <row r="159" spans="2:65" s="1" customFormat="1" ht="24.15" customHeight="1">
      <c r="B159" s="28"/>
      <c r="C159" s="146" t="s">
        <v>308</v>
      </c>
      <c r="D159" s="146" t="s">
        <v>274</v>
      </c>
      <c r="E159" s="147" t="s">
        <v>326</v>
      </c>
      <c r="F159" s="148" t="s">
        <v>327</v>
      </c>
      <c r="G159" s="149" t="s">
        <v>322</v>
      </c>
      <c r="H159" s="150">
        <v>1.5</v>
      </c>
      <c r="I159" s="151"/>
      <c r="J159" s="152">
        <f>ROUND(I159*H159,2)</f>
        <v>0</v>
      </c>
      <c r="K159" s="153"/>
      <c r="L159" s="28"/>
      <c r="M159" s="154" t="s">
        <v>1</v>
      </c>
      <c r="N159" s="115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278</v>
      </c>
      <c r="AT159" s="157" t="s">
        <v>274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278</v>
      </c>
      <c r="BM159" s="157" t="s">
        <v>328</v>
      </c>
    </row>
    <row r="160" spans="2:65" s="1" customFormat="1" ht="19.2">
      <c r="B160" s="28"/>
      <c r="D160" s="159" t="s">
        <v>280</v>
      </c>
      <c r="F160" s="160" t="s">
        <v>329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" customFormat="1" ht="16.5" customHeight="1">
      <c r="B161" s="28"/>
      <c r="C161" s="146" t="s">
        <v>314</v>
      </c>
      <c r="D161" s="146" t="s">
        <v>274</v>
      </c>
      <c r="E161" s="147" t="s">
        <v>331</v>
      </c>
      <c r="F161" s="148" t="s">
        <v>332</v>
      </c>
      <c r="G161" s="149" t="s">
        <v>322</v>
      </c>
      <c r="H161" s="150">
        <v>1.5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278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278</v>
      </c>
      <c r="BM161" s="157" t="s">
        <v>333</v>
      </c>
    </row>
    <row r="162" spans="2:65" s="1" customFormat="1" ht="19.2">
      <c r="B162" s="28"/>
      <c r="D162" s="159" t="s">
        <v>280</v>
      </c>
      <c r="F162" s="160" t="s">
        <v>334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" customFormat="1" ht="24.15" customHeight="1">
      <c r="B163" s="28"/>
      <c r="C163" s="162" t="s">
        <v>292</v>
      </c>
      <c r="D163" s="162" t="s">
        <v>335</v>
      </c>
      <c r="E163" s="163" t="s">
        <v>336</v>
      </c>
      <c r="F163" s="164" t="s">
        <v>337</v>
      </c>
      <c r="G163" s="165" t="s">
        <v>338</v>
      </c>
      <c r="H163" s="166">
        <v>2</v>
      </c>
      <c r="I163" s="167"/>
      <c r="J163" s="168">
        <f>ROUND(I163*H163,2)</f>
        <v>0</v>
      </c>
      <c r="K163" s="169"/>
      <c r="L163" s="170"/>
      <c r="M163" s="171" t="s">
        <v>1</v>
      </c>
      <c r="N163" s="172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314</v>
      </c>
      <c r="AT163" s="157" t="s">
        <v>335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278</v>
      </c>
      <c r="BM163" s="157" t="s">
        <v>339</v>
      </c>
    </row>
    <row r="164" spans="2:65" s="1" customFormat="1" ht="28.8">
      <c r="B164" s="28"/>
      <c r="D164" s="159" t="s">
        <v>280</v>
      </c>
      <c r="F164" s="160" t="s">
        <v>340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1" customFormat="1" ht="25.95" customHeight="1">
      <c r="B165" s="134"/>
      <c r="D165" s="135" t="s">
        <v>72</v>
      </c>
      <c r="E165" s="136" t="s">
        <v>341</v>
      </c>
      <c r="F165" s="136" t="s">
        <v>342</v>
      </c>
      <c r="I165" s="137"/>
      <c r="J165" s="138">
        <f>BK165</f>
        <v>0</v>
      </c>
      <c r="L165" s="134"/>
      <c r="M165" s="139"/>
      <c r="P165" s="140">
        <f>P166+P175+P182+P213+P244+P257+P266</f>
        <v>0</v>
      </c>
      <c r="R165" s="140">
        <f>R166+R175+R182+R213+R244+R257+R266</f>
        <v>2.2723559199999999</v>
      </c>
      <c r="T165" s="141">
        <f>T166+T175+T182+T213+T244+T257+T266</f>
        <v>2.1663900000000003</v>
      </c>
      <c r="AR165" s="135" t="s">
        <v>82</v>
      </c>
      <c r="AT165" s="142" t="s">
        <v>72</v>
      </c>
      <c r="AU165" s="142" t="s">
        <v>73</v>
      </c>
      <c r="AY165" s="135" t="s">
        <v>271</v>
      </c>
      <c r="BK165" s="143">
        <f>BK166+BK175+BK182+BK213+BK244+BK257+BK266</f>
        <v>0</v>
      </c>
    </row>
    <row r="166" spans="2:65" s="11" customFormat="1" ht="22.8" customHeight="1">
      <c r="B166" s="134"/>
      <c r="D166" s="135" t="s">
        <v>72</v>
      </c>
      <c r="E166" s="144" t="s">
        <v>343</v>
      </c>
      <c r="F166" s="144" t="s">
        <v>344</v>
      </c>
      <c r="I166" s="137"/>
      <c r="J166" s="145">
        <f>BK166</f>
        <v>0</v>
      </c>
      <c r="L166" s="134"/>
      <c r="M166" s="139"/>
      <c r="P166" s="140">
        <f>SUM(P167:P174)</f>
        <v>0</v>
      </c>
      <c r="R166" s="140">
        <f>SUM(R167:R174)</f>
        <v>0</v>
      </c>
      <c r="T166" s="141">
        <f>SUM(T167:T174)</f>
        <v>2.102E-2</v>
      </c>
      <c r="AR166" s="135" t="s">
        <v>82</v>
      </c>
      <c r="AT166" s="142" t="s">
        <v>72</v>
      </c>
      <c r="AU166" s="142" t="s">
        <v>80</v>
      </c>
      <c r="AY166" s="135" t="s">
        <v>271</v>
      </c>
      <c r="BK166" s="143">
        <f>SUM(BK167:BK174)</f>
        <v>0</v>
      </c>
    </row>
    <row r="167" spans="2:65" s="1" customFormat="1" ht="16.5" customHeight="1">
      <c r="B167" s="28"/>
      <c r="C167" s="146" t="s">
        <v>325</v>
      </c>
      <c r="D167" s="146" t="s">
        <v>274</v>
      </c>
      <c r="E167" s="147" t="s">
        <v>346</v>
      </c>
      <c r="F167" s="148" t="s">
        <v>347</v>
      </c>
      <c r="G167" s="149" t="s">
        <v>311</v>
      </c>
      <c r="H167" s="150">
        <v>1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1.9460000000000002E-2</v>
      </c>
      <c r="T167" s="156">
        <f>S167*H167</f>
        <v>1.9460000000000002E-2</v>
      </c>
      <c r="AR167" s="157" t="s">
        <v>348</v>
      </c>
      <c r="AT167" s="157" t="s">
        <v>274</v>
      </c>
      <c r="AU167" s="157" t="s">
        <v>82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348</v>
      </c>
      <c r="BM167" s="157" t="s">
        <v>1649</v>
      </c>
    </row>
    <row r="168" spans="2:65" s="1" customFormat="1" ht="10.199999999999999">
      <c r="B168" s="28"/>
      <c r="D168" s="159" t="s">
        <v>280</v>
      </c>
      <c r="F168" s="160" t="s">
        <v>350</v>
      </c>
      <c r="I168" s="119"/>
      <c r="L168" s="28"/>
      <c r="M168" s="161"/>
      <c r="T168" s="52"/>
      <c r="AT168" s="13" t="s">
        <v>280</v>
      </c>
      <c r="AU168" s="13" t="s">
        <v>82</v>
      </c>
    </row>
    <row r="169" spans="2:65" s="1" customFormat="1" ht="16.5" customHeight="1">
      <c r="B169" s="28"/>
      <c r="C169" s="146" t="s">
        <v>330</v>
      </c>
      <c r="D169" s="146" t="s">
        <v>274</v>
      </c>
      <c r="E169" s="147" t="s">
        <v>352</v>
      </c>
      <c r="F169" s="148" t="s">
        <v>353</v>
      </c>
      <c r="G169" s="149" t="s">
        <v>311</v>
      </c>
      <c r="H169" s="150">
        <v>1</v>
      </c>
      <c r="I169" s="151"/>
      <c r="J169" s="152">
        <f>ROUND(I169*H169,2)</f>
        <v>0</v>
      </c>
      <c r="K169" s="153"/>
      <c r="L169" s="28"/>
      <c r="M169" s="154" t="s">
        <v>1</v>
      </c>
      <c r="N169" s="115" t="s">
        <v>38</v>
      </c>
      <c r="P169" s="155">
        <f>O169*H169</f>
        <v>0</v>
      </c>
      <c r="Q169" s="155">
        <v>0</v>
      </c>
      <c r="R169" s="155">
        <f>Q169*H169</f>
        <v>0</v>
      </c>
      <c r="S169" s="155">
        <v>1.56E-3</v>
      </c>
      <c r="T169" s="156">
        <f>S169*H169</f>
        <v>1.56E-3</v>
      </c>
      <c r="AR169" s="157" t="s">
        <v>348</v>
      </c>
      <c r="AT169" s="157" t="s">
        <v>274</v>
      </c>
      <c r="AU169" s="157" t="s">
        <v>82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348</v>
      </c>
      <c r="BM169" s="157" t="s">
        <v>1650</v>
      </c>
    </row>
    <row r="170" spans="2:65" s="1" customFormat="1" ht="10.199999999999999">
      <c r="B170" s="28"/>
      <c r="D170" s="159" t="s">
        <v>280</v>
      </c>
      <c r="F170" s="160" t="s">
        <v>355</v>
      </c>
      <c r="I170" s="119"/>
      <c r="L170" s="28"/>
      <c r="M170" s="161"/>
      <c r="T170" s="52"/>
      <c r="AT170" s="13" t="s">
        <v>280</v>
      </c>
      <c r="AU170" s="13" t="s">
        <v>82</v>
      </c>
    </row>
    <row r="171" spans="2:65" s="1" customFormat="1" ht="24.15" customHeight="1">
      <c r="B171" s="28"/>
      <c r="C171" s="146" t="s">
        <v>8</v>
      </c>
      <c r="D171" s="146" t="s">
        <v>274</v>
      </c>
      <c r="E171" s="147" t="s">
        <v>357</v>
      </c>
      <c r="F171" s="148" t="s">
        <v>358</v>
      </c>
      <c r="G171" s="149" t="s">
        <v>311</v>
      </c>
      <c r="H171" s="150">
        <v>1</v>
      </c>
      <c r="I171" s="151"/>
      <c r="J171" s="152">
        <f>ROUND(I171*H171,2)</f>
        <v>0</v>
      </c>
      <c r="K171" s="153"/>
      <c r="L171" s="28"/>
      <c r="M171" s="154" t="s">
        <v>1</v>
      </c>
      <c r="N171" s="115" t="s">
        <v>38</v>
      </c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AR171" s="157" t="s">
        <v>306</v>
      </c>
      <c r="AT171" s="157" t="s">
        <v>274</v>
      </c>
      <c r="AU171" s="157" t="s">
        <v>82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306</v>
      </c>
      <c r="BM171" s="157" t="s">
        <v>1724</v>
      </c>
    </row>
    <row r="172" spans="2:65" s="1" customFormat="1" ht="19.2">
      <c r="B172" s="28"/>
      <c r="D172" s="159" t="s">
        <v>280</v>
      </c>
      <c r="F172" s="160" t="s">
        <v>358</v>
      </c>
      <c r="I172" s="119"/>
      <c r="L172" s="28"/>
      <c r="M172" s="161"/>
      <c r="T172" s="52"/>
      <c r="AT172" s="13" t="s">
        <v>280</v>
      </c>
      <c r="AU172" s="13" t="s">
        <v>82</v>
      </c>
    </row>
    <row r="173" spans="2:65" s="1" customFormat="1" ht="16.5" customHeight="1">
      <c r="B173" s="28"/>
      <c r="C173" s="146" t="s">
        <v>345</v>
      </c>
      <c r="D173" s="146" t="s">
        <v>274</v>
      </c>
      <c r="E173" s="147" t="s">
        <v>360</v>
      </c>
      <c r="F173" s="148" t="s">
        <v>361</v>
      </c>
      <c r="G173" s="149" t="s">
        <v>301</v>
      </c>
      <c r="H173" s="150">
        <v>1</v>
      </c>
      <c r="I173" s="151"/>
      <c r="J173" s="152">
        <f>ROUND(I173*H173,2)</f>
        <v>0</v>
      </c>
      <c r="K173" s="153"/>
      <c r="L173" s="28"/>
      <c r="M173" s="154" t="s">
        <v>1</v>
      </c>
      <c r="N173" s="115" t="s">
        <v>38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AR173" s="157" t="s">
        <v>306</v>
      </c>
      <c r="AT173" s="157" t="s">
        <v>274</v>
      </c>
      <c r="AU173" s="157" t="s">
        <v>82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306</v>
      </c>
      <c r="BM173" s="157" t="s">
        <v>362</v>
      </c>
    </row>
    <row r="174" spans="2:65" s="1" customFormat="1" ht="67.2">
      <c r="B174" s="28"/>
      <c r="D174" s="159" t="s">
        <v>280</v>
      </c>
      <c r="F174" s="160" t="s">
        <v>1776</v>
      </c>
      <c r="I174" s="119"/>
      <c r="L174" s="28"/>
      <c r="M174" s="161"/>
      <c r="T174" s="52"/>
      <c r="AT174" s="13" t="s">
        <v>280</v>
      </c>
      <c r="AU174" s="13" t="s">
        <v>82</v>
      </c>
    </row>
    <row r="175" spans="2:65" s="11" customFormat="1" ht="22.8" customHeight="1">
      <c r="B175" s="134"/>
      <c r="D175" s="135" t="s">
        <v>72</v>
      </c>
      <c r="E175" s="144" t="s">
        <v>1499</v>
      </c>
      <c r="F175" s="144" t="s">
        <v>1500</v>
      </c>
      <c r="I175" s="137"/>
      <c r="J175" s="145">
        <f>BK175</f>
        <v>0</v>
      </c>
      <c r="L175" s="134"/>
      <c r="M175" s="139"/>
      <c r="P175" s="140">
        <f>SUM(P176:P181)</f>
        <v>0</v>
      </c>
      <c r="R175" s="140">
        <f>SUM(R176:R181)</f>
        <v>0</v>
      </c>
      <c r="T175" s="141">
        <f>SUM(T176:T181)</f>
        <v>0</v>
      </c>
      <c r="AR175" s="135" t="s">
        <v>82</v>
      </c>
      <c r="AT175" s="142" t="s">
        <v>72</v>
      </c>
      <c r="AU175" s="142" t="s">
        <v>80</v>
      </c>
      <c r="AY175" s="135" t="s">
        <v>271</v>
      </c>
      <c r="BK175" s="143">
        <f>SUM(BK176:BK181)</f>
        <v>0</v>
      </c>
    </row>
    <row r="176" spans="2:65" s="1" customFormat="1" ht="16.5" customHeight="1">
      <c r="B176" s="28"/>
      <c r="C176" s="146" t="s">
        <v>351</v>
      </c>
      <c r="D176" s="146" t="s">
        <v>274</v>
      </c>
      <c r="E176" s="147" t="s">
        <v>1501</v>
      </c>
      <c r="F176" s="148" t="s">
        <v>1502</v>
      </c>
      <c r="G176" s="149" t="s">
        <v>277</v>
      </c>
      <c r="H176" s="150">
        <v>4</v>
      </c>
      <c r="I176" s="151"/>
      <c r="J176" s="152">
        <f>ROUND(I176*H176,2)</f>
        <v>0</v>
      </c>
      <c r="K176" s="153"/>
      <c r="L176" s="28"/>
      <c r="M176" s="154" t="s">
        <v>1</v>
      </c>
      <c r="N176" s="115" t="s">
        <v>38</v>
      </c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AR176" s="157" t="s">
        <v>348</v>
      </c>
      <c r="AT176" s="157" t="s">
        <v>274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348</v>
      </c>
      <c r="BM176" s="157" t="s">
        <v>1503</v>
      </c>
    </row>
    <row r="177" spans="2:65" s="1" customFormat="1" ht="10.199999999999999">
      <c r="B177" s="28"/>
      <c r="D177" s="159" t="s">
        <v>280</v>
      </c>
      <c r="F177" s="160" t="s">
        <v>1502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" customFormat="1" ht="16.5" customHeight="1">
      <c r="B178" s="28"/>
      <c r="C178" s="146" t="s">
        <v>356</v>
      </c>
      <c r="D178" s="146" t="s">
        <v>274</v>
      </c>
      <c r="E178" s="147" t="s">
        <v>1504</v>
      </c>
      <c r="F178" s="148" t="s">
        <v>1505</v>
      </c>
      <c r="G178" s="149" t="s">
        <v>692</v>
      </c>
      <c r="H178" s="150">
        <v>2</v>
      </c>
      <c r="I178" s="151"/>
      <c r="J178" s="152">
        <f>ROUND(I178*H178,2)</f>
        <v>0</v>
      </c>
      <c r="K178" s="153"/>
      <c r="L178" s="28"/>
      <c r="M178" s="154" t="s">
        <v>1</v>
      </c>
      <c r="N178" s="115" t="s">
        <v>38</v>
      </c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AR178" s="157" t="s">
        <v>306</v>
      </c>
      <c r="AT178" s="157" t="s">
        <v>274</v>
      </c>
      <c r="AU178" s="157" t="s">
        <v>82</v>
      </c>
      <c r="AY178" s="13" t="s">
        <v>271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3" t="s">
        <v>80</v>
      </c>
      <c r="BK178" s="158">
        <f>ROUND(I178*H178,2)</f>
        <v>0</v>
      </c>
      <c r="BL178" s="13" t="s">
        <v>306</v>
      </c>
      <c r="BM178" s="157" t="s">
        <v>1506</v>
      </c>
    </row>
    <row r="179" spans="2:65" s="1" customFormat="1" ht="19.2">
      <c r="B179" s="28"/>
      <c r="D179" s="159" t="s">
        <v>280</v>
      </c>
      <c r="F179" s="160" t="s">
        <v>1507</v>
      </c>
      <c r="I179" s="119"/>
      <c r="L179" s="28"/>
      <c r="M179" s="161"/>
      <c r="T179" s="52"/>
      <c r="AT179" s="13" t="s">
        <v>280</v>
      </c>
      <c r="AU179" s="13" t="s">
        <v>82</v>
      </c>
    </row>
    <row r="180" spans="2:65" s="1" customFormat="1" ht="16.5" customHeight="1">
      <c r="B180" s="28"/>
      <c r="C180" s="146" t="s">
        <v>348</v>
      </c>
      <c r="D180" s="146" t="s">
        <v>274</v>
      </c>
      <c r="E180" s="147" t="s">
        <v>1508</v>
      </c>
      <c r="F180" s="148" t="s">
        <v>1509</v>
      </c>
      <c r="G180" s="149" t="s">
        <v>692</v>
      </c>
      <c r="H180" s="150">
        <v>2</v>
      </c>
      <c r="I180" s="151"/>
      <c r="J180" s="152">
        <f>ROUND(I180*H180,2)</f>
        <v>0</v>
      </c>
      <c r="K180" s="153"/>
      <c r="L180" s="28"/>
      <c r="M180" s="154" t="s">
        <v>1</v>
      </c>
      <c r="N180" s="115" t="s">
        <v>38</v>
      </c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AR180" s="157" t="s">
        <v>306</v>
      </c>
      <c r="AT180" s="157" t="s">
        <v>274</v>
      </c>
      <c r="AU180" s="157" t="s">
        <v>82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306</v>
      </c>
      <c r="BM180" s="157" t="s">
        <v>1510</v>
      </c>
    </row>
    <row r="181" spans="2:65" s="1" customFormat="1" ht="10.199999999999999">
      <c r="B181" s="28"/>
      <c r="D181" s="159" t="s">
        <v>280</v>
      </c>
      <c r="F181" s="160" t="s">
        <v>1509</v>
      </c>
      <c r="I181" s="119"/>
      <c r="L181" s="28"/>
      <c r="M181" s="161"/>
      <c r="T181" s="52"/>
      <c r="AT181" s="13" t="s">
        <v>280</v>
      </c>
      <c r="AU181" s="13" t="s">
        <v>82</v>
      </c>
    </row>
    <row r="182" spans="2:65" s="11" customFormat="1" ht="22.8" customHeight="1">
      <c r="B182" s="134"/>
      <c r="D182" s="135" t="s">
        <v>72</v>
      </c>
      <c r="E182" s="144" t="s">
        <v>363</v>
      </c>
      <c r="F182" s="144" t="s">
        <v>364</v>
      </c>
      <c r="I182" s="137"/>
      <c r="J182" s="145">
        <f>BK182</f>
        <v>0</v>
      </c>
      <c r="L182" s="134"/>
      <c r="M182" s="139"/>
      <c r="P182" s="140">
        <f>SUM(P183:P212)</f>
        <v>0</v>
      </c>
      <c r="R182" s="140">
        <f>SUM(R183:R212)</f>
        <v>0.80084292000000012</v>
      </c>
      <c r="T182" s="141">
        <f>SUM(T183:T212)</f>
        <v>0</v>
      </c>
      <c r="AR182" s="135" t="s">
        <v>82</v>
      </c>
      <c r="AT182" s="142" t="s">
        <v>72</v>
      </c>
      <c r="AU182" s="142" t="s">
        <v>80</v>
      </c>
      <c r="AY182" s="135" t="s">
        <v>271</v>
      </c>
      <c r="BK182" s="143">
        <f>SUM(BK183:BK212)</f>
        <v>0</v>
      </c>
    </row>
    <row r="183" spans="2:65" s="1" customFormat="1" ht="37.799999999999997" customHeight="1">
      <c r="B183" s="28"/>
      <c r="C183" s="146" t="s">
        <v>365</v>
      </c>
      <c r="D183" s="146" t="s">
        <v>274</v>
      </c>
      <c r="E183" s="147" t="s">
        <v>366</v>
      </c>
      <c r="F183" s="148" t="s">
        <v>367</v>
      </c>
      <c r="G183" s="149" t="s">
        <v>277</v>
      </c>
      <c r="H183" s="150">
        <v>4.4000000000000004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3.2499999999999999E-3</v>
      </c>
      <c r="R183" s="155">
        <f>Q183*H183</f>
        <v>1.43E-2</v>
      </c>
      <c r="S183" s="155">
        <v>0</v>
      </c>
      <c r="T183" s="156">
        <f>S183*H183</f>
        <v>0</v>
      </c>
      <c r="AR183" s="157" t="s">
        <v>348</v>
      </c>
      <c r="AT183" s="157" t="s">
        <v>274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1777</v>
      </c>
    </row>
    <row r="184" spans="2:65" s="1" customFormat="1" ht="28.8">
      <c r="B184" s="28"/>
      <c r="D184" s="159" t="s">
        <v>280</v>
      </c>
      <c r="F184" s="160" t="s">
        <v>369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" customFormat="1" ht="21.75" customHeight="1">
      <c r="B185" s="28"/>
      <c r="C185" s="162" t="s">
        <v>370</v>
      </c>
      <c r="D185" s="162" t="s">
        <v>335</v>
      </c>
      <c r="E185" s="163" t="s">
        <v>371</v>
      </c>
      <c r="F185" s="164" t="s">
        <v>372</v>
      </c>
      <c r="G185" s="165" t="s">
        <v>277</v>
      </c>
      <c r="H185" s="166">
        <v>4.84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38</v>
      </c>
      <c r="P185" s="155">
        <f>O185*H185</f>
        <v>0</v>
      </c>
      <c r="Q185" s="155">
        <v>9.7999999999999997E-3</v>
      </c>
      <c r="R185" s="155">
        <f>Q185*H185</f>
        <v>4.7431999999999995E-2</v>
      </c>
      <c r="S185" s="155">
        <v>0</v>
      </c>
      <c r="T185" s="156">
        <f>S185*H185</f>
        <v>0</v>
      </c>
      <c r="AR185" s="157" t="s">
        <v>373</v>
      </c>
      <c r="AT185" s="157" t="s">
        <v>335</v>
      </c>
      <c r="AU185" s="157" t="s">
        <v>82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348</v>
      </c>
      <c r="BM185" s="157" t="s">
        <v>1778</v>
      </c>
    </row>
    <row r="186" spans="2:65" s="1" customFormat="1" ht="28.8">
      <c r="B186" s="28"/>
      <c r="D186" s="159" t="s">
        <v>280</v>
      </c>
      <c r="F186" s="160" t="s">
        <v>375</v>
      </c>
      <c r="I186" s="119"/>
      <c r="L186" s="28"/>
      <c r="M186" s="161"/>
      <c r="T186" s="52"/>
      <c r="AT186" s="13" t="s">
        <v>280</v>
      </c>
      <c r="AU186" s="13" t="s">
        <v>82</v>
      </c>
    </row>
    <row r="187" spans="2:65" s="1" customFormat="1" ht="21.75" customHeight="1">
      <c r="B187" s="28"/>
      <c r="C187" s="162" t="s">
        <v>376</v>
      </c>
      <c r="D187" s="162" t="s">
        <v>335</v>
      </c>
      <c r="E187" s="163" t="s">
        <v>377</v>
      </c>
      <c r="F187" s="164" t="s">
        <v>378</v>
      </c>
      <c r="G187" s="165" t="s">
        <v>277</v>
      </c>
      <c r="H187" s="166">
        <v>4.84</v>
      </c>
      <c r="I187" s="167"/>
      <c r="J187" s="168">
        <f>ROUND(I187*H187,2)</f>
        <v>0</v>
      </c>
      <c r="K187" s="169"/>
      <c r="L187" s="170"/>
      <c r="M187" s="171" t="s">
        <v>1</v>
      </c>
      <c r="N187" s="172" t="s">
        <v>38</v>
      </c>
      <c r="P187" s="155">
        <f>O187*H187</f>
        <v>0</v>
      </c>
      <c r="Q187" s="155">
        <v>3.0000000000000001E-3</v>
      </c>
      <c r="R187" s="155">
        <f>Q187*H187</f>
        <v>1.452E-2</v>
      </c>
      <c r="S187" s="155">
        <v>0</v>
      </c>
      <c r="T187" s="156">
        <f>S187*H187</f>
        <v>0</v>
      </c>
      <c r="AR187" s="157" t="s">
        <v>373</v>
      </c>
      <c r="AT187" s="157" t="s">
        <v>335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1779</v>
      </c>
    </row>
    <row r="188" spans="2:65" s="1" customFormat="1" ht="19.2">
      <c r="B188" s="28"/>
      <c r="D188" s="159" t="s">
        <v>280</v>
      </c>
      <c r="F188" s="160" t="s">
        <v>380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" customFormat="1" ht="24.15" customHeight="1">
      <c r="B189" s="28"/>
      <c r="C189" s="146" t="s">
        <v>381</v>
      </c>
      <c r="D189" s="146" t="s">
        <v>274</v>
      </c>
      <c r="E189" s="147" t="s">
        <v>382</v>
      </c>
      <c r="F189" s="148" t="s">
        <v>383</v>
      </c>
      <c r="G189" s="149" t="s">
        <v>277</v>
      </c>
      <c r="H189" s="150">
        <v>4.4000000000000004</v>
      </c>
      <c r="I189" s="151"/>
      <c r="J189" s="152">
        <f>ROUND(I189*H189,2)</f>
        <v>0</v>
      </c>
      <c r="K189" s="153"/>
      <c r="L189" s="28"/>
      <c r="M189" s="154" t="s">
        <v>1</v>
      </c>
      <c r="N189" s="115" t="s">
        <v>38</v>
      </c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AR189" s="157" t="s">
        <v>348</v>
      </c>
      <c r="AT189" s="157" t="s">
        <v>274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1780</v>
      </c>
    </row>
    <row r="190" spans="2:65" s="1" customFormat="1" ht="19.2">
      <c r="B190" s="28"/>
      <c r="D190" s="159" t="s">
        <v>280</v>
      </c>
      <c r="F190" s="160" t="s">
        <v>385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" customFormat="1" ht="33" customHeight="1">
      <c r="B191" s="28"/>
      <c r="C191" s="146" t="s">
        <v>7</v>
      </c>
      <c r="D191" s="146" t="s">
        <v>274</v>
      </c>
      <c r="E191" s="147" t="s">
        <v>386</v>
      </c>
      <c r="F191" s="148" t="s">
        <v>387</v>
      </c>
      <c r="G191" s="149" t="s">
        <v>277</v>
      </c>
      <c r="H191" s="150">
        <v>79</v>
      </c>
      <c r="I191" s="151"/>
      <c r="J191" s="152">
        <f>ROUND(I191*H191,2)</f>
        <v>0</v>
      </c>
      <c r="K191" s="153"/>
      <c r="L191" s="28"/>
      <c r="M191" s="154" t="s">
        <v>1</v>
      </c>
      <c r="N191" s="115" t="s">
        <v>38</v>
      </c>
      <c r="P191" s="155">
        <f>O191*H191</f>
        <v>0</v>
      </c>
      <c r="Q191" s="155">
        <v>1.17E-3</v>
      </c>
      <c r="R191" s="155">
        <f>Q191*H191</f>
        <v>9.2429999999999998E-2</v>
      </c>
      <c r="S191" s="155">
        <v>0</v>
      </c>
      <c r="T191" s="156">
        <f>S191*H191</f>
        <v>0</v>
      </c>
      <c r="AR191" s="157" t="s">
        <v>348</v>
      </c>
      <c r="AT191" s="157" t="s">
        <v>274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1781</v>
      </c>
    </row>
    <row r="192" spans="2:65" s="1" customFormat="1" ht="28.8">
      <c r="B192" s="28"/>
      <c r="D192" s="159" t="s">
        <v>280</v>
      </c>
      <c r="F192" s="160" t="s">
        <v>389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" customFormat="1" ht="16.5" customHeight="1">
      <c r="B193" s="28"/>
      <c r="C193" s="162" t="s">
        <v>390</v>
      </c>
      <c r="D193" s="162" t="s">
        <v>335</v>
      </c>
      <c r="E193" s="163" t="s">
        <v>391</v>
      </c>
      <c r="F193" s="164" t="s">
        <v>392</v>
      </c>
      <c r="G193" s="165" t="s">
        <v>393</v>
      </c>
      <c r="H193" s="166">
        <v>0.61599999999999999</v>
      </c>
      <c r="I193" s="167"/>
      <c r="J193" s="168">
        <f>ROUND(I193*H193,2)</f>
        <v>0</v>
      </c>
      <c r="K193" s="169"/>
      <c r="L193" s="170"/>
      <c r="M193" s="171" t="s">
        <v>1</v>
      </c>
      <c r="N193" s="172" t="s">
        <v>38</v>
      </c>
      <c r="P193" s="155">
        <f>O193*H193</f>
        <v>0</v>
      </c>
      <c r="Q193" s="155">
        <v>2.0000000000000002E-5</v>
      </c>
      <c r="R193" s="155">
        <f>Q193*H193</f>
        <v>1.2320000000000001E-5</v>
      </c>
      <c r="S193" s="155">
        <v>0</v>
      </c>
      <c r="T193" s="156">
        <f>S193*H193</f>
        <v>0</v>
      </c>
      <c r="AR193" s="157" t="s">
        <v>306</v>
      </c>
      <c r="AT193" s="157" t="s">
        <v>335</v>
      </c>
      <c r="AU193" s="157" t="s">
        <v>82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306</v>
      </c>
      <c r="BM193" s="157" t="s">
        <v>1782</v>
      </c>
    </row>
    <row r="194" spans="2:65" s="1" customFormat="1" ht="10.199999999999999">
      <c r="B194" s="28"/>
      <c r="D194" s="159" t="s">
        <v>280</v>
      </c>
      <c r="F194" s="160" t="s">
        <v>392</v>
      </c>
      <c r="I194" s="119"/>
      <c r="L194" s="28"/>
      <c r="M194" s="161"/>
      <c r="T194" s="52"/>
      <c r="AT194" s="13" t="s">
        <v>280</v>
      </c>
      <c r="AU194" s="13" t="s">
        <v>82</v>
      </c>
    </row>
    <row r="195" spans="2:65" s="1" customFormat="1" ht="16.5" customHeight="1">
      <c r="B195" s="28"/>
      <c r="C195" s="162" t="s">
        <v>395</v>
      </c>
      <c r="D195" s="162" t="s">
        <v>335</v>
      </c>
      <c r="E195" s="163" t="s">
        <v>396</v>
      </c>
      <c r="F195" s="164" t="s">
        <v>397</v>
      </c>
      <c r="G195" s="165" t="s">
        <v>393</v>
      </c>
      <c r="H195" s="166">
        <v>1.353</v>
      </c>
      <c r="I195" s="167"/>
      <c r="J195" s="168">
        <f>ROUND(I195*H195,2)</f>
        <v>0</v>
      </c>
      <c r="K195" s="169"/>
      <c r="L195" s="170"/>
      <c r="M195" s="171" t="s">
        <v>1</v>
      </c>
      <c r="N195" s="172" t="s">
        <v>38</v>
      </c>
      <c r="P195" s="155">
        <f>O195*H195</f>
        <v>0</v>
      </c>
      <c r="Q195" s="155">
        <v>2.0000000000000001E-4</v>
      </c>
      <c r="R195" s="155">
        <f>Q195*H195</f>
        <v>2.7060000000000002E-4</v>
      </c>
      <c r="S195" s="155">
        <v>0</v>
      </c>
      <c r="T195" s="156">
        <f>S195*H195</f>
        <v>0</v>
      </c>
      <c r="AR195" s="157" t="s">
        <v>373</v>
      </c>
      <c r="AT195" s="157" t="s">
        <v>335</v>
      </c>
      <c r="AU195" s="157" t="s">
        <v>82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348</v>
      </c>
      <c r="BM195" s="157" t="s">
        <v>1783</v>
      </c>
    </row>
    <row r="196" spans="2:65" s="1" customFormat="1" ht="10.199999999999999">
      <c r="B196" s="28"/>
      <c r="D196" s="159" t="s">
        <v>280</v>
      </c>
      <c r="F196" s="160" t="s">
        <v>397</v>
      </c>
      <c r="I196" s="119"/>
      <c r="L196" s="28"/>
      <c r="M196" s="161"/>
      <c r="T196" s="52"/>
      <c r="AT196" s="13" t="s">
        <v>280</v>
      </c>
      <c r="AU196" s="13" t="s">
        <v>82</v>
      </c>
    </row>
    <row r="197" spans="2:65" s="1" customFormat="1" ht="16.5" customHeight="1">
      <c r="B197" s="28"/>
      <c r="C197" s="162" t="s">
        <v>399</v>
      </c>
      <c r="D197" s="162" t="s">
        <v>335</v>
      </c>
      <c r="E197" s="163" t="s">
        <v>400</v>
      </c>
      <c r="F197" s="164" t="s">
        <v>401</v>
      </c>
      <c r="G197" s="165" t="s">
        <v>277</v>
      </c>
      <c r="H197" s="166">
        <v>50.49</v>
      </c>
      <c r="I197" s="167"/>
      <c r="J197" s="168">
        <f>ROUND(I197*H197,2)</f>
        <v>0</v>
      </c>
      <c r="K197" s="169"/>
      <c r="L197" s="170"/>
      <c r="M197" s="171" t="s">
        <v>1</v>
      </c>
      <c r="N197" s="172" t="s">
        <v>38</v>
      </c>
      <c r="P197" s="155">
        <f>O197*H197</f>
        <v>0</v>
      </c>
      <c r="Q197" s="155">
        <v>6.0000000000000001E-3</v>
      </c>
      <c r="R197" s="155">
        <f>Q197*H197</f>
        <v>0.30294000000000004</v>
      </c>
      <c r="S197" s="155">
        <v>0</v>
      </c>
      <c r="T197" s="156">
        <f>S197*H197</f>
        <v>0</v>
      </c>
      <c r="AR197" s="157" t="s">
        <v>373</v>
      </c>
      <c r="AT197" s="157" t="s">
        <v>335</v>
      </c>
      <c r="AU197" s="157" t="s">
        <v>82</v>
      </c>
      <c r="AY197" s="13" t="s">
        <v>271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3" t="s">
        <v>80</v>
      </c>
      <c r="BK197" s="158">
        <f>ROUND(I197*H197,2)</f>
        <v>0</v>
      </c>
      <c r="BL197" s="13" t="s">
        <v>348</v>
      </c>
      <c r="BM197" s="157" t="s">
        <v>1784</v>
      </c>
    </row>
    <row r="198" spans="2:65" s="1" customFormat="1" ht="76.8">
      <c r="B198" s="28"/>
      <c r="D198" s="159" t="s">
        <v>280</v>
      </c>
      <c r="F198" s="160" t="s">
        <v>403</v>
      </c>
      <c r="I198" s="119"/>
      <c r="L198" s="28"/>
      <c r="M198" s="161"/>
      <c r="T198" s="52"/>
      <c r="AT198" s="13" t="s">
        <v>280</v>
      </c>
      <c r="AU198" s="13" t="s">
        <v>82</v>
      </c>
    </row>
    <row r="199" spans="2:65" s="1" customFormat="1" ht="16.5" customHeight="1">
      <c r="B199" s="28"/>
      <c r="C199" s="162" t="s">
        <v>404</v>
      </c>
      <c r="D199" s="162" t="s">
        <v>335</v>
      </c>
      <c r="E199" s="163" t="s">
        <v>405</v>
      </c>
      <c r="F199" s="164" t="s">
        <v>406</v>
      </c>
      <c r="G199" s="165" t="s">
        <v>277</v>
      </c>
      <c r="H199" s="166">
        <v>31.8</v>
      </c>
      <c r="I199" s="167"/>
      <c r="J199" s="168">
        <f>ROUND(I199*H199,2)</f>
        <v>0</v>
      </c>
      <c r="K199" s="169"/>
      <c r="L199" s="170"/>
      <c r="M199" s="171" t="s">
        <v>1</v>
      </c>
      <c r="N199" s="172" t="s">
        <v>38</v>
      </c>
      <c r="P199" s="155">
        <f>O199*H199</f>
        <v>0</v>
      </c>
      <c r="Q199" s="155">
        <v>6.0000000000000001E-3</v>
      </c>
      <c r="R199" s="155">
        <f>Q199*H199</f>
        <v>0.1908</v>
      </c>
      <c r="S199" s="155">
        <v>0</v>
      </c>
      <c r="T199" s="156">
        <f>S199*H199</f>
        <v>0</v>
      </c>
      <c r="AR199" s="157" t="s">
        <v>373</v>
      </c>
      <c r="AT199" s="157" t="s">
        <v>335</v>
      </c>
      <c r="AU199" s="157" t="s">
        <v>82</v>
      </c>
      <c r="AY199" s="13" t="s">
        <v>271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3" t="s">
        <v>80</v>
      </c>
      <c r="BK199" s="158">
        <f>ROUND(I199*H199,2)</f>
        <v>0</v>
      </c>
      <c r="BL199" s="13" t="s">
        <v>348</v>
      </c>
      <c r="BM199" s="157" t="s">
        <v>1785</v>
      </c>
    </row>
    <row r="200" spans="2:65" s="1" customFormat="1" ht="57.6">
      <c r="B200" s="28"/>
      <c r="D200" s="159" t="s">
        <v>280</v>
      </c>
      <c r="F200" s="160" t="s">
        <v>408</v>
      </c>
      <c r="I200" s="119"/>
      <c r="L200" s="28"/>
      <c r="M200" s="161"/>
      <c r="T200" s="52"/>
      <c r="AT200" s="13" t="s">
        <v>280</v>
      </c>
      <c r="AU200" s="13" t="s">
        <v>82</v>
      </c>
    </row>
    <row r="201" spans="2:65" s="1" customFormat="1" ht="16.5" customHeight="1">
      <c r="B201" s="28"/>
      <c r="C201" s="162" t="s">
        <v>409</v>
      </c>
      <c r="D201" s="162" t="s">
        <v>335</v>
      </c>
      <c r="E201" s="163" t="s">
        <v>410</v>
      </c>
      <c r="F201" s="164" t="s">
        <v>411</v>
      </c>
      <c r="G201" s="165" t="s">
        <v>412</v>
      </c>
      <c r="H201" s="166">
        <v>89.65</v>
      </c>
      <c r="I201" s="167"/>
      <c r="J201" s="168">
        <f>ROUND(I201*H201,2)</f>
        <v>0</v>
      </c>
      <c r="K201" s="169"/>
      <c r="L201" s="170"/>
      <c r="M201" s="171" t="s">
        <v>1</v>
      </c>
      <c r="N201" s="172" t="s">
        <v>38</v>
      </c>
      <c r="P201" s="155">
        <f>O201*H201</f>
        <v>0</v>
      </c>
      <c r="Q201" s="155">
        <v>3.8000000000000002E-4</v>
      </c>
      <c r="R201" s="155">
        <f>Q201*H201</f>
        <v>3.4067000000000007E-2</v>
      </c>
      <c r="S201" s="155">
        <v>0</v>
      </c>
      <c r="T201" s="156">
        <f>S201*H201</f>
        <v>0</v>
      </c>
      <c r="AR201" s="157" t="s">
        <v>373</v>
      </c>
      <c r="AT201" s="157" t="s">
        <v>335</v>
      </c>
      <c r="AU201" s="157" t="s">
        <v>82</v>
      </c>
      <c r="AY201" s="13" t="s">
        <v>271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3" t="s">
        <v>80</v>
      </c>
      <c r="BK201" s="158">
        <f>ROUND(I201*H201,2)</f>
        <v>0</v>
      </c>
      <c r="BL201" s="13" t="s">
        <v>348</v>
      </c>
      <c r="BM201" s="157" t="s">
        <v>1786</v>
      </c>
    </row>
    <row r="202" spans="2:65" s="1" customFormat="1" ht="10.199999999999999">
      <c r="B202" s="28"/>
      <c r="D202" s="159" t="s">
        <v>280</v>
      </c>
      <c r="F202" s="160" t="s">
        <v>414</v>
      </c>
      <c r="I202" s="119"/>
      <c r="L202" s="28"/>
      <c r="M202" s="161"/>
      <c r="T202" s="52"/>
      <c r="AT202" s="13" t="s">
        <v>280</v>
      </c>
      <c r="AU202" s="13" t="s">
        <v>82</v>
      </c>
    </row>
    <row r="203" spans="2:65" s="1" customFormat="1" ht="16.5" customHeight="1">
      <c r="B203" s="28"/>
      <c r="C203" s="162" t="s">
        <v>415</v>
      </c>
      <c r="D203" s="162" t="s">
        <v>335</v>
      </c>
      <c r="E203" s="163" t="s">
        <v>416</v>
      </c>
      <c r="F203" s="164" t="s">
        <v>417</v>
      </c>
      <c r="G203" s="165" t="s">
        <v>412</v>
      </c>
      <c r="H203" s="166">
        <v>132</v>
      </c>
      <c r="I203" s="167"/>
      <c r="J203" s="168">
        <f>ROUND(I203*H203,2)</f>
        <v>0</v>
      </c>
      <c r="K203" s="169"/>
      <c r="L203" s="170"/>
      <c r="M203" s="171" t="s">
        <v>1</v>
      </c>
      <c r="N203" s="172" t="s">
        <v>38</v>
      </c>
      <c r="P203" s="155">
        <f>O203*H203</f>
        <v>0</v>
      </c>
      <c r="Q203" s="155">
        <v>3.5E-4</v>
      </c>
      <c r="R203" s="155">
        <f>Q203*H203</f>
        <v>4.6199999999999998E-2</v>
      </c>
      <c r="S203" s="155">
        <v>0</v>
      </c>
      <c r="T203" s="156">
        <f>S203*H203</f>
        <v>0</v>
      </c>
      <c r="AR203" s="157" t="s">
        <v>373</v>
      </c>
      <c r="AT203" s="157" t="s">
        <v>335</v>
      </c>
      <c r="AU203" s="157" t="s">
        <v>82</v>
      </c>
      <c r="AY203" s="13" t="s">
        <v>271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3" t="s">
        <v>80</v>
      </c>
      <c r="BK203" s="158">
        <f>ROUND(I203*H203,2)</f>
        <v>0</v>
      </c>
      <c r="BL203" s="13" t="s">
        <v>348</v>
      </c>
      <c r="BM203" s="157" t="s">
        <v>1787</v>
      </c>
    </row>
    <row r="204" spans="2:65" s="1" customFormat="1" ht="10.199999999999999">
      <c r="B204" s="28"/>
      <c r="D204" s="159" t="s">
        <v>280</v>
      </c>
      <c r="F204" s="160" t="s">
        <v>417</v>
      </c>
      <c r="I204" s="119"/>
      <c r="L204" s="28"/>
      <c r="M204" s="161"/>
      <c r="T204" s="52"/>
      <c r="AT204" s="13" t="s">
        <v>280</v>
      </c>
      <c r="AU204" s="13" t="s">
        <v>82</v>
      </c>
    </row>
    <row r="205" spans="2:65" s="1" customFormat="1" ht="16.5" customHeight="1">
      <c r="B205" s="28"/>
      <c r="C205" s="162" t="s">
        <v>419</v>
      </c>
      <c r="D205" s="162" t="s">
        <v>335</v>
      </c>
      <c r="E205" s="163" t="s">
        <v>420</v>
      </c>
      <c r="F205" s="164" t="s">
        <v>421</v>
      </c>
      <c r="G205" s="165" t="s">
        <v>412</v>
      </c>
      <c r="H205" s="166">
        <v>92.4</v>
      </c>
      <c r="I205" s="167"/>
      <c r="J205" s="168">
        <f>ROUND(I205*H205,2)</f>
        <v>0</v>
      </c>
      <c r="K205" s="169"/>
      <c r="L205" s="170"/>
      <c r="M205" s="171" t="s">
        <v>1</v>
      </c>
      <c r="N205" s="172" t="s">
        <v>38</v>
      </c>
      <c r="P205" s="155">
        <f>O205*H205</f>
        <v>0</v>
      </c>
      <c r="Q205" s="155">
        <v>3.5E-4</v>
      </c>
      <c r="R205" s="155">
        <f>Q205*H205</f>
        <v>3.2340000000000001E-2</v>
      </c>
      <c r="S205" s="155">
        <v>0</v>
      </c>
      <c r="T205" s="156">
        <f>S205*H205</f>
        <v>0</v>
      </c>
      <c r="AR205" s="157" t="s">
        <v>373</v>
      </c>
      <c r="AT205" s="157" t="s">
        <v>335</v>
      </c>
      <c r="AU205" s="157" t="s">
        <v>82</v>
      </c>
      <c r="AY205" s="13" t="s">
        <v>271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3" t="s">
        <v>80</v>
      </c>
      <c r="BK205" s="158">
        <f>ROUND(I205*H205,2)</f>
        <v>0</v>
      </c>
      <c r="BL205" s="13" t="s">
        <v>348</v>
      </c>
      <c r="BM205" s="157" t="s">
        <v>1788</v>
      </c>
    </row>
    <row r="206" spans="2:65" s="1" customFormat="1" ht="10.199999999999999">
      <c r="B206" s="28"/>
      <c r="D206" s="159" t="s">
        <v>280</v>
      </c>
      <c r="F206" s="160" t="s">
        <v>421</v>
      </c>
      <c r="I206" s="119"/>
      <c r="L206" s="28"/>
      <c r="M206" s="161"/>
      <c r="T206" s="52"/>
      <c r="AT206" s="13" t="s">
        <v>280</v>
      </c>
      <c r="AU206" s="13" t="s">
        <v>82</v>
      </c>
    </row>
    <row r="207" spans="2:65" s="1" customFormat="1" ht="16.5" customHeight="1">
      <c r="B207" s="28"/>
      <c r="C207" s="162" t="s">
        <v>423</v>
      </c>
      <c r="D207" s="162" t="s">
        <v>335</v>
      </c>
      <c r="E207" s="163" t="s">
        <v>424</v>
      </c>
      <c r="F207" s="164" t="s">
        <v>425</v>
      </c>
      <c r="G207" s="165" t="s">
        <v>412</v>
      </c>
      <c r="H207" s="166">
        <v>43.67</v>
      </c>
      <c r="I207" s="167"/>
      <c r="J207" s="168">
        <f>ROUND(I207*H207,2)</f>
        <v>0</v>
      </c>
      <c r="K207" s="169"/>
      <c r="L207" s="170"/>
      <c r="M207" s="171" t="s">
        <v>1</v>
      </c>
      <c r="N207" s="172" t="s">
        <v>38</v>
      </c>
      <c r="P207" s="155">
        <f>O207*H207</f>
        <v>0</v>
      </c>
      <c r="Q207" s="155">
        <v>5.0000000000000001E-4</v>
      </c>
      <c r="R207" s="155">
        <f>Q207*H207</f>
        <v>2.1835E-2</v>
      </c>
      <c r="S207" s="155">
        <v>0</v>
      </c>
      <c r="T207" s="156">
        <f>S207*H207</f>
        <v>0</v>
      </c>
      <c r="AR207" s="157" t="s">
        <v>373</v>
      </c>
      <c r="AT207" s="157" t="s">
        <v>335</v>
      </c>
      <c r="AU207" s="157" t="s">
        <v>82</v>
      </c>
      <c r="AY207" s="13" t="s">
        <v>271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3" t="s">
        <v>80</v>
      </c>
      <c r="BK207" s="158">
        <f>ROUND(I207*H207,2)</f>
        <v>0</v>
      </c>
      <c r="BL207" s="13" t="s">
        <v>348</v>
      </c>
      <c r="BM207" s="157" t="s">
        <v>1789</v>
      </c>
    </row>
    <row r="208" spans="2:65" s="1" customFormat="1" ht="10.199999999999999">
      <c r="B208" s="28"/>
      <c r="D208" s="159" t="s">
        <v>280</v>
      </c>
      <c r="F208" s="160" t="s">
        <v>427</v>
      </c>
      <c r="I208" s="119"/>
      <c r="L208" s="28"/>
      <c r="M208" s="161"/>
      <c r="T208" s="52"/>
      <c r="AT208" s="13" t="s">
        <v>280</v>
      </c>
      <c r="AU208" s="13" t="s">
        <v>82</v>
      </c>
    </row>
    <row r="209" spans="2:65" s="1" customFormat="1" ht="16.5" customHeight="1">
      <c r="B209" s="28"/>
      <c r="C209" s="162" t="s">
        <v>428</v>
      </c>
      <c r="D209" s="162" t="s">
        <v>335</v>
      </c>
      <c r="E209" s="163" t="s">
        <v>429</v>
      </c>
      <c r="F209" s="164" t="s">
        <v>430</v>
      </c>
      <c r="G209" s="165" t="s">
        <v>338</v>
      </c>
      <c r="H209" s="166">
        <v>61.6</v>
      </c>
      <c r="I209" s="167"/>
      <c r="J209" s="168">
        <f>ROUND(I209*H209,2)</f>
        <v>0</v>
      </c>
      <c r="K209" s="169"/>
      <c r="L209" s="170"/>
      <c r="M209" s="171" t="s">
        <v>1</v>
      </c>
      <c r="N209" s="172" t="s">
        <v>38</v>
      </c>
      <c r="P209" s="155">
        <f>O209*H209</f>
        <v>0</v>
      </c>
      <c r="Q209" s="155">
        <v>4.0000000000000003E-5</v>
      </c>
      <c r="R209" s="155">
        <f>Q209*H209</f>
        <v>2.464E-3</v>
      </c>
      <c r="S209" s="155">
        <v>0</v>
      </c>
      <c r="T209" s="156">
        <f>S209*H209</f>
        <v>0</v>
      </c>
      <c r="AR209" s="157" t="s">
        <v>373</v>
      </c>
      <c r="AT209" s="157" t="s">
        <v>335</v>
      </c>
      <c r="AU209" s="157" t="s">
        <v>82</v>
      </c>
      <c r="AY209" s="13" t="s">
        <v>271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3" t="s">
        <v>80</v>
      </c>
      <c r="BK209" s="158">
        <f>ROUND(I209*H209,2)</f>
        <v>0</v>
      </c>
      <c r="BL209" s="13" t="s">
        <v>348</v>
      </c>
      <c r="BM209" s="157" t="s">
        <v>1790</v>
      </c>
    </row>
    <row r="210" spans="2:65" s="1" customFormat="1" ht="10.199999999999999">
      <c r="B210" s="28"/>
      <c r="D210" s="159" t="s">
        <v>280</v>
      </c>
      <c r="F210" s="160" t="s">
        <v>430</v>
      </c>
      <c r="I210" s="119"/>
      <c r="L210" s="28"/>
      <c r="M210" s="161"/>
      <c r="T210" s="52"/>
      <c r="AT210" s="13" t="s">
        <v>280</v>
      </c>
      <c r="AU210" s="13" t="s">
        <v>82</v>
      </c>
    </row>
    <row r="211" spans="2:65" s="1" customFormat="1" ht="16.5" customHeight="1">
      <c r="B211" s="28"/>
      <c r="C211" s="162" t="s">
        <v>432</v>
      </c>
      <c r="D211" s="162" t="s">
        <v>335</v>
      </c>
      <c r="E211" s="163" t="s">
        <v>433</v>
      </c>
      <c r="F211" s="164" t="s">
        <v>434</v>
      </c>
      <c r="G211" s="165" t="s">
        <v>338</v>
      </c>
      <c r="H211" s="166">
        <v>61.6</v>
      </c>
      <c r="I211" s="167"/>
      <c r="J211" s="168">
        <f>ROUND(I211*H211,2)</f>
        <v>0</v>
      </c>
      <c r="K211" s="169"/>
      <c r="L211" s="170"/>
      <c r="M211" s="171" t="s">
        <v>1</v>
      </c>
      <c r="N211" s="172" t="s">
        <v>38</v>
      </c>
      <c r="P211" s="155">
        <f>O211*H211</f>
        <v>0</v>
      </c>
      <c r="Q211" s="155">
        <v>2.0000000000000002E-5</v>
      </c>
      <c r="R211" s="155">
        <f>Q211*H211</f>
        <v>1.232E-3</v>
      </c>
      <c r="S211" s="155">
        <v>0</v>
      </c>
      <c r="T211" s="156">
        <f>S211*H211</f>
        <v>0</v>
      </c>
      <c r="AR211" s="157" t="s">
        <v>373</v>
      </c>
      <c r="AT211" s="157" t="s">
        <v>335</v>
      </c>
      <c r="AU211" s="157" t="s">
        <v>82</v>
      </c>
      <c r="AY211" s="13" t="s">
        <v>271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3" t="s">
        <v>80</v>
      </c>
      <c r="BK211" s="158">
        <f>ROUND(I211*H211,2)</f>
        <v>0</v>
      </c>
      <c r="BL211" s="13" t="s">
        <v>348</v>
      </c>
      <c r="BM211" s="157" t="s">
        <v>1791</v>
      </c>
    </row>
    <row r="212" spans="2:65" s="1" customFormat="1" ht="10.199999999999999">
      <c r="B212" s="28"/>
      <c r="D212" s="159" t="s">
        <v>280</v>
      </c>
      <c r="F212" s="160" t="s">
        <v>434</v>
      </c>
      <c r="I212" s="119"/>
      <c r="L212" s="28"/>
      <c r="M212" s="161"/>
      <c r="T212" s="52"/>
      <c r="AT212" s="13" t="s">
        <v>280</v>
      </c>
      <c r="AU212" s="13" t="s">
        <v>82</v>
      </c>
    </row>
    <row r="213" spans="2:65" s="11" customFormat="1" ht="22.8" customHeight="1">
      <c r="B213" s="134"/>
      <c r="D213" s="135" t="s">
        <v>72</v>
      </c>
      <c r="E213" s="144" t="s">
        <v>436</v>
      </c>
      <c r="F213" s="144" t="s">
        <v>437</v>
      </c>
      <c r="I213" s="137"/>
      <c r="J213" s="145">
        <f>BK213</f>
        <v>0</v>
      </c>
      <c r="L213" s="134"/>
      <c r="M213" s="139"/>
      <c r="P213" s="140">
        <f>SUM(P214:P243)</f>
        <v>0</v>
      </c>
      <c r="R213" s="140">
        <f>SUM(R214:R243)</f>
        <v>1.2348970000000001</v>
      </c>
      <c r="T213" s="141">
        <f>SUM(T214:T243)</f>
        <v>0.20860000000000001</v>
      </c>
      <c r="AR213" s="135" t="s">
        <v>82</v>
      </c>
      <c r="AT213" s="142" t="s">
        <v>72</v>
      </c>
      <c r="AU213" s="142" t="s">
        <v>80</v>
      </c>
      <c r="AY213" s="135" t="s">
        <v>271</v>
      </c>
      <c r="BK213" s="143">
        <f>SUM(BK214:BK243)</f>
        <v>0</v>
      </c>
    </row>
    <row r="214" spans="2:65" s="1" customFormat="1" ht="21.75" customHeight="1">
      <c r="B214" s="28"/>
      <c r="C214" s="146" t="s">
        <v>373</v>
      </c>
      <c r="D214" s="146" t="s">
        <v>274</v>
      </c>
      <c r="E214" s="147" t="s">
        <v>438</v>
      </c>
      <c r="F214" s="148" t="s">
        <v>439</v>
      </c>
      <c r="G214" s="149" t="s">
        <v>277</v>
      </c>
      <c r="H214" s="150">
        <v>79</v>
      </c>
      <c r="I214" s="151"/>
      <c r="J214" s="152">
        <f>ROUND(I214*H214,2)</f>
        <v>0</v>
      </c>
      <c r="K214" s="153"/>
      <c r="L214" s="28"/>
      <c r="M214" s="154" t="s">
        <v>1</v>
      </c>
      <c r="N214" s="115" t="s">
        <v>38</v>
      </c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AR214" s="157" t="s">
        <v>348</v>
      </c>
      <c r="AT214" s="157" t="s">
        <v>274</v>
      </c>
      <c r="AU214" s="157" t="s">
        <v>82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1792</v>
      </c>
    </row>
    <row r="215" spans="2:65" s="1" customFormat="1" ht="19.2">
      <c r="B215" s="28"/>
      <c r="D215" s="159" t="s">
        <v>280</v>
      </c>
      <c r="F215" s="160" t="s">
        <v>441</v>
      </c>
      <c r="I215" s="119"/>
      <c r="L215" s="28"/>
      <c r="M215" s="161"/>
      <c r="T215" s="52"/>
      <c r="AT215" s="13" t="s">
        <v>280</v>
      </c>
      <c r="AU215" s="13" t="s">
        <v>82</v>
      </c>
    </row>
    <row r="216" spans="2:65" s="1" customFormat="1" ht="24.15" customHeight="1">
      <c r="B216" s="28"/>
      <c r="C216" s="146" t="s">
        <v>442</v>
      </c>
      <c r="D216" s="146" t="s">
        <v>274</v>
      </c>
      <c r="E216" s="147" t="s">
        <v>443</v>
      </c>
      <c r="F216" s="148" t="s">
        <v>444</v>
      </c>
      <c r="G216" s="149" t="s">
        <v>277</v>
      </c>
      <c r="H216" s="150">
        <v>79</v>
      </c>
      <c r="I216" s="151"/>
      <c r="J216" s="152">
        <f>ROUND(I216*H216,2)</f>
        <v>0</v>
      </c>
      <c r="K216" s="153"/>
      <c r="L216" s="28"/>
      <c r="M216" s="154" t="s">
        <v>1</v>
      </c>
      <c r="N216" s="115" t="s">
        <v>38</v>
      </c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AR216" s="157" t="s">
        <v>348</v>
      </c>
      <c r="AT216" s="157" t="s">
        <v>274</v>
      </c>
      <c r="AU216" s="157" t="s">
        <v>82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445</v>
      </c>
    </row>
    <row r="217" spans="2:65" s="1" customFormat="1" ht="28.8">
      <c r="B217" s="28"/>
      <c r="D217" s="159" t="s">
        <v>280</v>
      </c>
      <c r="F217" s="160" t="s">
        <v>446</v>
      </c>
      <c r="I217" s="119"/>
      <c r="L217" s="28"/>
      <c r="M217" s="161"/>
      <c r="T217" s="52"/>
      <c r="AT217" s="13" t="s">
        <v>280</v>
      </c>
      <c r="AU217" s="13" t="s">
        <v>82</v>
      </c>
    </row>
    <row r="218" spans="2:65" s="1" customFormat="1" ht="16.5" customHeight="1">
      <c r="B218" s="28"/>
      <c r="C218" s="146" t="s">
        <v>447</v>
      </c>
      <c r="D218" s="146" t="s">
        <v>274</v>
      </c>
      <c r="E218" s="147" t="s">
        <v>448</v>
      </c>
      <c r="F218" s="148" t="s">
        <v>449</v>
      </c>
      <c r="G218" s="149" t="s">
        <v>277</v>
      </c>
      <c r="H218" s="150">
        <v>79</v>
      </c>
      <c r="I218" s="151"/>
      <c r="J218" s="152">
        <f>ROUND(I218*H218,2)</f>
        <v>0</v>
      </c>
      <c r="K218" s="153"/>
      <c r="L218" s="28"/>
      <c r="M218" s="154" t="s">
        <v>1</v>
      </c>
      <c r="N218" s="115" t="s">
        <v>38</v>
      </c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AR218" s="157" t="s">
        <v>348</v>
      </c>
      <c r="AT218" s="157" t="s">
        <v>274</v>
      </c>
      <c r="AU218" s="157" t="s">
        <v>82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450</v>
      </c>
    </row>
    <row r="219" spans="2:65" s="1" customFormat="1" ht="10.199999999999999">
      <c r="B219" s="28"/>
      <c r="D219" s="159" t="s">
        <v>280</v>
      </c>
      <c r="F219" s="160" t="s">
        <v>451</v>
      </c>
      <c r="I219" s="119"/>
      <c r="L219" s="28"/>
      <c r="M219" s="161"/>
      <c r="T219" s="52"/>
      <c r="AT219" s="13" t="s">
        <v>280</v>
      </c>
      <c r="AU219" s="13" t="s">
        <v>82</v>
      </c>
    </row>
    <row r="220" spans="2:65" s="1" customFormat="1" ht="16.5" customHeight="1">
      <c r="B220" s="28"/>
      <c r="C220" s="146" t="s">
        <v>452</v>
      </c>
      <c r="D220" s="146" t="s">
        <v>274</v>
      </c>
      <c r="E220" s="147" t="s">
        <v>453</v>
      </c>
      <c r="F220" s="148" t="s">
        <v>454</v>
      </c>
      <c r="G220" s="149" t="s">
        <v>412</v>
      </c>
      <c r="H220" s="150">
        <v>37</v>
      </c>
      <c r="I220" s="151"/>
      <c r="J220" s="152">
        <f>ROUND(I220*H220,2)</f>
        <v>0</v>
      </c>
      <c r="K220" s="153"/>
      <c r="L220" s="28"/>
      <c r="M220" s="154" t="s">
        <v>1</v>
      </c>
      <c r="N220" s="115" t="s">
        <v>38</v>
      </c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AR220" s="157" t="s">
        <v>348</v>
      </c>
      <c r="AT220" s="157" t="s">
        <v>274</v>
      </c>
      <c r="AU220" s="157" t="s">
        <v>82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1793</v>
      </c>
    </row>
    <row r="221" spans="2:65" s="1" customFormat="1" ht="19.2">
      <c r="B221" s="28"/>
      <c r="D221" s="159" t="s">
        <v>280</v>
      </c>
      <c r="F221" s="160" t="s">
        <v>456</v>
      </c>
      <c r="I221" s="119"/>
      <c r="L221" s="28"/>
      <c r="M221" s="161"/>
      <c r="T221" s="52"/>
      <c r="AT221" s="13" t="s">
        <v>280</v>
      </c>
      <c r="AU221" s="13" t="s">
        <v>82</v>
      </c>
    </row>
    <row r="222" spans="2:65" s="1" customFormat="1" ht="16.5" customHeight="1">
      <c r="B222" s="28"/>
      <c r="C222" s="162" t="s">
        <v>457</v>
      </c>
      <c r="D222" s="162" t="s">
        <v>335</v>
      </c>
      <c r="E222" s="163" t="s">
        <v>458</v>
      </c>
      <c r="F222" s="164" t="s">
        <v>459</v>
      </c>
      <c r="G222" s="165" t="s">
        <v>412</v>
      </c>
      <c r="H222" s="166">
        <v>37.74</v>
      </c>
      <c r="I222" s="167"/>
      <c r="J222" s="168">
        <f>ROUND(I222*H222,2)</f>
        <v>0</v>
      </c>
      <c r="K222" s="169"/>
      <c r="L222" s="170"/>
      <c r="M222" s="171" t="s">
        <v>1</v>
      </c>
      <c r="N222" s="172" t="s">
        <v>38</v>
      </c>
      <c r="P222" s="155">
        <f>O222*H222</f>
        <v>0</v>
      </c>
      <c r="Q222" s="155">
        <v>5.0000000000000002E-5</v>
      </c>
      <c r="R222" s="155">
        <f>Q222*H222</f>
        <v>1.8870000000000002E-3</v>
      </c>
      <c r="S222" s="155">
        <v>0</v>
      </c>
      <c r="T222" s="156">
        <f>S222*H222</f>
        <v>0</v>
      </c>
      <c r="AR222" s="157" t="s">
        <v>373</v>
      </c>
      <c r="AT222" s="157" t="s">
        <v>335</v>
      </c>
      <c r="AU222" s="157" t="s">
        <v>82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1794</v>
      </c>
    </row>
    <row r="223" spans="2:65" s="1" customFormat="1" ht="10.199999999999999">
      <c r="B223" s="28"/>
      <c r="D223" s="159" t="s">
        <v>280</v>
      </c>
      <c r="F223" s="160" t="s">
        <v>459</v>
      </c>
      <c r="I223" s="119"/>
      <c r="L223" s="28"/>
      <c r="M223" s="161"/>
      <c r="T223" s="52"/>
      <c r="AT223" s="13" t="s">
        <v>280</v>
      </c>
      <c r="AU223" s="13" t="s">
        <v>82</v>
      </c>
    </row>
    <row r="224" spans="2:65" s="1" customFormat="1" ht="24.15" customHeight="1">
      <c r="B224" s="28"/>
      <c r="C224" s="146" t="s">
        <v>461</v>
      </c>
      <c r="D224" s="146" t="s">
        <v>274</v>
      </c>
      <c r="E224" s="147" t="s">
        <v>462</v>
      </c>
      <c r="F224" s="148" t="s">
        <v>463</v>
      </c>
      <c r="G224" s="149" t="s">
        <v>277</v>
      </c>
      <c r="H224" s="150">
        <v>79</v>
      </c>
      <c r="I224" s="151"/>
      <c r="J224" s="152">
        <f>ROUND(I224*H224,2)</f>
        <v>0</v>
      </c>
      <c r="K224" s="153"/>
      <c r="L224" s="28"/>
      <c r="M224" s="154" t="s">
        <v>1</v>
      </c>
      <c r="N224" s="115" t="s">
        <v>38</v>
      </c>
      <c r="P224" s="155">
        <f>O224*H224</f>
        <v>0</v>
      </c>
      <c r="Q224" s="155">
        <v>2.0000000000000001E-4</v>
      </c>
      <c r="R224" s="155">
        <f>Q224*H224</f>
        <v>1.5800000000000002E-2</v>
      </c>
      <c r="S224" s="155">
        <v>0</v>
      </c>
      <c r="T224" s="156">
        <f>S224*H224</f>
        <v>0</v>
      </c>
      <c r="AR224" s="157" t="s">
        <v>348</v>
      </c>
      <c r="AT224" s="157" t="s">
        <v>274</v>
      </c>
      <c r="AU224" s="157" t="s">
        <v>82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464</v>
      </c>
    </row>
    <row r="225" spans="2:65" s="1" customFormat="1" ht="19.2">
      <c r="B225" s="28"/>
      <c r="D225" s="159" t="s">
        <v>280</v>
      </c>
      <c r="F225" s="160" t="s">
        <v>465</v>
      </c>
      <c r="I225" s="119"/>
      <c r="L225" s="28"/>
      <c r="M225" s="161"/>
      <c r="T225" s="52"/>
      <c r="AT225" s="13" t="s">
        <v>280</v>
      </c>
      <c r="AU225" s="13" t="s">
        <v>82</v>
      </c>
    </row>
    <row r="226" spans="2:65" s="1" customFormat="1" ht="37.799999999999997" customHeight="1">
      <c r="B226" s="28"/>
      <c r="C226" s="146" t="s">
        <v>466</v>
      </c>
      <c r="D226" s="146" t="s">
        <v>274</v>
      </c>
      <c r="E226" s="147" t="s">
        <v>467</v>
      </c>
      <c r="F226" s="148" t="s">
        <v>468</v>
      </c>
      <c r="G226" s="149" t="s">
        <v>277</v>
      </c>
      <c r="H226" s="150">
        <v>79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1.4999999999999999E-2</v>
      </c>
      <c r="R226" s="155">
        <f>Q226*H226</f>
        <v>1.1850000000000001</v>
      </c>
      <c r="S226" s="155">
        <v>0</v>
      </c>
      <c r="T226" s="156">
        <f>S226*H226</f>
        <v>0</v>
      </c>
      <c r="AR226" s="157" t="s">
        <v>348</v>
      </c>
      <c r="AT226" s="157" t="s">
        <v>274</v>
      </c>
      <c r="AU226" s="157" t="s">
        <v>82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469</v>
      </c>
    </row>
    <row r="227" spans="2:65" s="1" customFormat="1" ht="28.8">
      <c r="B227" s="28"/>
      <c r="D227" s="159" t="s">
        <v>280</v>
      </c>
      <c r="F227" s="160" t="s">
        <v>470</v>
      </c>
      <c r="I227" s="119"/>
      <c r="L227" s="28"/>
      <c r="M227" s="161"/>
      <c r="T227" s="52"/>
      <c r="AT227" s="13" t="s">
        <v>280</v>
      </c>
      <c r="AU227" s="13" t="s">
        <v>82</v>
      </c>
    </row>
    <row r="228" spans="2:65" s="1" customFormat="1" ht="21.75" customHeight="1">
      <c r="B228" s="28"/>
      <c r="C228" s="146" t="s">
        <v>471</v>
      </c>
      <c r="D228" s="146" t="s">
        <v>274</v>
      </c>
      <c r="E228" s="147" t="s">
        <v>472</v>
      </c>
      <c r="F228" s="148" t="s">
        <v>473</v>
      </c>
      <c r="G228" s="149" t="s">
        <v>412</v>
      </c>
      <c r="H228" s="150">
        <v>37</v>
      </c>
      <c r="I228" s="151"/>
      <c r="J228" s="152">
        <f>ROUND(I228*H228,2)</f>
        <v>0</v>
      </c>
      <c r="K228" s="153"/>
      <c r="L228" s="28"/>
      <c r="M228" s="154" t="s">
        <v>1</v>
      </c>
      <c r="N228" s="115" t="s">
        <v>38</v>
      </c>
      <c r="P228" s="155">
        <f>O228*H228</f>
        <v>0</v>
      </c>
      <c r="Q228" s="155">
        <v>0</v>
      </c>
      <c r="R228" s="155">
        <f>Q228*H228</f>
        <v>0</v>
      </c>
      <c r="S228" s="155">
        <v>2.9999999999999997E-4</v>
      </c>
      <c r="T228" s="156">
        <f>S228*H228</f>
        <v>1.1099999999999999E-2</v>
      </c>
      <c r="AR228" s="157" t="s">
        <v>348</v>
      </c>
      <c r="AT228" s="157" t="s">
        <v>274</v>
      </c>
      <c r="AU228" s="157" t="s">
        <v>82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474</v>
      </c>
    </row>
    <row r="229" spans="2:65" s="1" customFormat="1" ht="10.199999999999999">
      <c r="B229" s="28"/>
      <c r="D229" s="159" t="s">
        <v>280</v>
      </c>
      <c r="F229" s="160" t="s">
        <v>475</v>
      </c>
      <c r="I229" s="119"/>
      <c r="L229" s="28"/>
      <c r="M229" s="161"/>
      <c r="T229" s="52"/>
      <c r="AT229" s="13" t="s">
        <v>280</v>
      </c>
      <c r="AU229" s="13" t="s">
        <v>82</v>
      </c>
    </row>
    <row r="230" spans="2:65" s="1" customFormat="1" ht="66.75" customHeight="1">
      <c r="B230" s="28"/>
      <c r="C230" s="162" t="s">
        <v>476</v>
      </c>
      <c r="D230" s="162" t="s">
        <v>335</v>
      </c>
      <c r="E230" s="163" t="s">
        <v>477</v>
      </c>
      <c r="F230" s="164" t="s">
        <v>478</v>
      </c>
      <c r="G230" s="165" t="s">
        <v>277</v>
      </c>
      <c r="H230" s="166">
        <v>87</v>
      </c>
      <c r="I230" s="167"/>
      <c r="J230" s="168">
        <f>ROUND(I230*H230,2)</f>
        <v>0</v>
      </c>
      <c r="K230" s="169"/>
      <c r="L230" s="170"/>
      <c r="M230" s="171" t="s">
        <v>1</v>
      </c>
      <c r="N230" s="172" t="s">
        <v>38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AR230" s="157" t="s">
        <v>306</v>
      </c>
      <c r="AT230" s="157" t="s">
        <v>335</v>
      </c>
      <c r="AU230" s="157" t="s">
        <v>82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306</v>
      </c>
      <c r="BM230" s="157" t="s">
        <v>479</v>
      </c>
    </row>
    <row r="231" spans="2:65" s="1" customFormat="1" ht="48">
      <c r="B231" s="28"/>
      <c r="D231" s="159" t="s">
        <v>280</v>
      </c>
      <c r="F231" s="160" t="s">
        <v>478</v>
      </c>
      <c r="I231" s="119"/>
      <c r="L231" s="28"/>
      <c r="M231" s="161"/>
      <c r="T231" s="52"/>
      <c r="AT231" s="13" t="s">
        <v>280</v>
      </c>
      <c r="AU231" s="13" t="s">
        <v>82</v>
      </c>
    </row>
    <row r="232" spans="2:65" s="1" customFormat="1" ht="24.15" customHeight="1">
      <c r="B232" s="28"/>
      <c r="C232" s="146" t="s">
        <v>480</v>
      </c>
      <c r="D232" s="146" t="s">
        <v>274</v>
      </c>
      <c r="E232" s="147" t="s">
        <v>481</v>
      </c>
      <c r="F232" s="148" t="s">
        <v>482</v>
      </c>
      <c r="G232" s="149" t="s">
        <v>277</v>
      </c>
      <c r="H232" s="150">
        <v>79</v>
      </c>
      <c r="I232" s="151"/>
      <c r="J232" s="152">
        <f>ROUND(I232*H232,2)</f>
        <v>0</v>
      </c>
      <c r="K232" s="153"/>
      <c r="L232" s="28"/>
      <c r="M232" s="154" t="s">
        <v>1</v>
      </c>
      <c r="N232" s="115" t="s">
        <v>38</v>
      </c>
      <c r="P232" s="155">
        <f>O232*H232</f>
        <v>0</v>
      </c>
      <c r="Q232" s="155">
        <v>0</v>
      </c>
      <c r="R232" s="155">
        <f>Q232*H232</f>
        <v>0</v>
      </c>
      <c r="S232" s="155">
        <v>2.5000000000000001E-3</v>
      </c>
      <c r="T232" s="156">
        <f>S232*H232</f>
        <v>0.19750000000000001</v>
      </c>
      <c r="AR232" s="157" t="s">
        <v>348</v>
      </c>
      <c r="AT232" s="157" t="s">
        <v>274</v>
      </c>
      <c r="AU232" s="157" t="s">
        <v>82</v>
      </c>
      <c r="AY232" s="13" t="s">
        <v>271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3" t="s">
        <v>80</v>
      </c>
      <c r="BK232" s="158">
        <f>ROUND(I232*H232,2)</f>
        <v>0</v>
      </c>
      <c r="BL232" s="13" t="s">
        <v>348</v>
      </c>
      <c r="BM232" s="157" t="s">
        <v>483</v>
      </c>
    </row>
    <row r="233" spans="2:65" s="1" customFormat="1" ht="19.2">
      <c r="B233" s="28"/>
      <c r="D233" s="159" t="s">
        <v>280</v>
      </c>
      <c r="F233" s="160" t="s">
        <v>484</v>
      </c>
      <c r="I233" s="119"/>
      <c r="L233" s="28"/>
      <c r="M233" s="161"/>
      <c r="T233" s="52"/>
      <c r="AT233" s="13" t="s">
        <v>280</v>
      </c>
      <c r="AU233" s="13" t="s">
        <v>82</v>
      </c>
    </row>
    <row r="234" spans="2:65" s="1" customFormat="1" ht="16.5" customHeight="1">
      <c r="B234" s="28"/>
      <c r="C234" s="146" t="s">
        <v>485</v>
      </c>
      <c r="D234" s="146" t="s">
        <v>274</v>
      </c>
      <c r="E234" s="147" t="s">
        <v>486</v>
      </c>
      <c r="F234" s="148" t="s">
        <v>487</v>
      </c>
      <c r="G234" s="149" t="s">
        <v>277</v>
      </c>
      <c r="H234" s="150">
        <v>79</v>
      </c>
      <c r="I234" s="151"/>
      <c r="J234" s="152">
        <f>ROUND(I234*H234,2)</f>
        <v>0</v>
      </c>
      <c r="K234" s="153"/>
      <c r="L234" s="28"/>
      <c r="M234" s="154" t="s">
        <v>1</v>
      </c>
      <c r="N234" s="115" t="s">
        <v>38</v>
      </c>
      <c r="P234" s="155">
        <f>O234*H234</f>
        <v>0</v>
      </c>
      <c r="Q234" s="155">
        <v>2.9999999999999997E-4</v>
      </c>
      <c r="R234" s="155">
        <f>Q234*H234</f>
        <v>2.3699999999999999E-2</v>
      </c>
      <c r="S234" s="155">
        <v>0</v>
      </c>
      <c r="T234" s="156">
        <f>S234*H234</f>
        <v>0</v>
      </c>
      <c r="AR234" s="157" t="s">
        <v>348</v>
      </c>
      <c r="AT234" s="157" t="s">
        <v>274</v>
      </c>
      <c r="AU234" s="157" t="s">
        <v>82</v>
      </c>
      <c r="AY234" s="13" t="s">
        <v>271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3" t="s">
        <v>80</v>
      </c>
      <c r="BK234" s="158">
        <f>ROUND(I234*H234,2)</f>
        <v>0</v>
      </c>
      <c r="BL234" s="13" t="s">
        <v>348</v>
      </c>
      <c r="BM234" s="157" t="s">
        <v>488</v>
      </c>
    </row>
    <row r="235" spans="2:65" s="1" customFormat="1" ht="19.2">
      <c r="B235" s="28"/>
      <c r="D235" s="159" t="s">
        <v>280</v>
      </c>
      <c r="F235" s="160" t="s">
        <v>489</v>
      </c>
      <c r="I235" s="119"/>
      <c r="L235" s="28"/>
      <c r="M235" s="161"/>
      <c r="T235" s="52"/>
      <c r="AT235" s="13" t="s">
        <v>280</v>
      </c>
      <c r="AU235" s="13" t="s">
        <v>82</v>
      </c>
    </row>
    <row r="236" spans="2:65" s="1" customFormat="1" ht="16.5" customHeight="1">
      <c r="B236" s="28"/>
      <c r="C236" s="162" t="s">
        <v>490</v>
      </c>
      <c r="D236" s="162" t="s">
        <v>335</v>
      </c>
      <c r="E236" s="163" t="s">
        <v>491</v>
      </c>
      <c r="F236" s="164" t="s">
        <v>492</v>
      </c>
      <c r="G236" s="165" t="s">
        <v>412</v>
      </c>
      <c r="H236" s="166">
        <v>37</v>
      </c>
      <c r="I236" s="167"/>
      <c r="J236" s="168">
        <f>ROUND(I236*H236,2)</f>
        <v>0</v>
      </c>
      <c r="K236" s="169"/>
      <c r="L236" s="170"/>
      <c r="M236" s="171" t="s">
        <v>1</v>
      </c>
      <c r="N236" s="172" t="s">
        <v>38</v>
      </c>
      <c r="P236" s="155">
        <f>O236*H236</f>
        <v>0</v>
      </c>
      <c r="Q236" s="155">
        <v>2.2000000000000001E-4</v>
      </c>
      <c r="R236" s="155">
        <f>Q236*H236</f>
        <v>8.1399999999999997E-3</v>
      </c>
      <c r="S236" s="155">
        <v>0</v>
      </c>
      <c r="T236" s="156">
        <f>S236*H236</f>
        <v>0</v>
      </c>
      <c r="AR236" s="157" t="s">
        <v>373</v>
      </c>
      <c r="AT236" s="157" t="s">
        <v>335</v>
      </c>
      <c r="AU236" s="157" t="s">
        <v>82</v>
      </c>
      <c r="AY236" s="13" t="s">
        <v>271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3" t="s">
        <v>80</v>
      </c>
      <c r="BK236" s="158">
        <f>ROUND(I236*H236,2)</f>
        <v>0</v>
      </c>
      <c r="BL236" s="13" t="s">
        <v>348</v>
      </c>
      <c r="BM236" s="157" t="s">
        <v>493</v>
      </c>
    </row>
    <row r="237" spans="2:65" s="1" customFormat="1" ht="10.199999999999999">
      <c r="B237" s="28"/>
      <c r="D237" s="159" t="s">
        <v>280</v>
      </c>
      <c r="F237" s="160" t="s">
        <v>492</v>
      </c>
      <c r="I237" s="119"/>
      <c r="L237" s="28"/>
      <c r="M237" s="161"/>
      <c r="T237" s="52"/>
      <c r="AT237" s="13" t="s">
        <v>280</v>
      </c>
      <c r="AU237" s="13" t="s">
        <v>82</v>
      </c>
    </row>
    <row r="238" spans="2:65" s="1" customFormat="1" ht="24.15" customHeight="1">
      <c r="B238" s="28"/>
      <c r="C238" s="146" t="s">
        <v>494</v>
      </c>
      <c r="D238" s="146" t="s">
        <v>274</v>
      </c>
      <c r="E238" s="147" t="s">
        <v>495</v>
      </c>
      <c r="F238" s="148" t="s">
        <v>496</v>
      </c>
      <c r="G238" s="149" t="s">
        <v>412</v>
      </c>
      <c r="H238" s="150">
        <v>46</v>
      </c>
      <c r="I238" s="151"/>
      <c r="J238" s="152">
        <f>ROUND(I238*H238,2)</f>
        <v>0</v>
      </c>
      <c r="K238" s="153"/>
      <c r="L238" s="28"/>
      <c r="M238" s="154" t="s">
        <v>1</v>
      </c>
      <c r="N238" s="115" t="s">
        <v>38</v>
      </c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AR238" s="157" t="s">
        <v>348</v>
      </c>
      <c r="AT238" s="157" t="s">
        <v>274</v>
      </c>
      <c r="AU238" s="157" t="s">
        <v>82</v>
      </c>
      <c r="AY238" s="13" t="s">
        <v>271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3" t="s">
        <v>80</v>
      </c>
      <c r="BK238" s="158">
        <f>ROUND(I238*H238,2)</f>
        <v>0</v>
      </c>
      <c r="BL238" s="13" t="s">
        <v>348</v>
      </c>
      <c r="BM238" s="157" t="s">
        <v>497</v>
      </c>
    </row>
    <row r="239" spans="2:65" s="1" customFormat="1" ht="10.199999999999999">
      <c r="B239" s="28"/>
      <c r="D239" s="159" t="s">
        <v>280</v>
      </c>
      <c r="F239" s="160" t="s">
        <v>498</v>
      </c>
      <c r="I239" s="119"/>
      <c r="L239" s="28"/>
      <c r="M239" s="161"/>
      <c r="T239" s="52"/>
      <c r="AT239" s="13" t="s">
        <v>280</v>
      </c>
      <c r="AU239" s="13" t="s">
        <v>82</v>
      </c>
    </row>
    <row r="240" spans="2:65" s="1" customFormat="1" ht="16.5" customHeight="1">
      <c r="B240" s="28"/>
      <c r="C240" s="146" t="s">
        <v>499</v>
      </c>
      <c r="D240" s="146" t="s">
        <v>274</v>
      </c>
      <c r="E240" s="147" t="s">
        <v>500</v>
      </c>
      <c r="F240" s="148" t="s">
        <v>501</v>
      </c>
      <c r="G240" s="149" t="s">
        <v>412</v>
      </c>
      <c r="H240" s="150">
        <v>37</v>
      </c>
      <c r="I240" s="151"/>
      <c r="J240" s="152">
        <f>ROUND(I240*H240,2)</f>
        <v>0</v>
      </c>
      <c r="K240" s="153"/>
      <c r="L240" s="28"/>
      <c r="M240" s="154" t="s">
        <v>1</v>
      </c>
      <c r="N240" s="115" t="s">
        <v>38</v>
      </c>
      <c r="P240" s="155">
        <f>O240*H240</f>
        <v>0</v>
      </c>
      <c r="Q240" s="155">
        <v>1.0000000000000001E-5</v>
      </c>
      <c r="R240" s="155">
        <f>Q240*H240</f>
        <v>3.7000000000000005E-4</v>
      </c>
      <c r="S240" s="155">
        <v>0</v>
      </c>
      <c r="T240" s="156">
        <f>S240*H240</f>
        <v>0</v>
      </c>
      <c r="AR240" s="157" t="s">
        <v>348</v>
      </c>
      <c r="AT240" s="157" t="s">
        <v>274</v>
      </c>
      <c r="AU240" s="157" t="s">
        <v>82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502</v>
      </c>
    </row>
    <row r="241" spans="2:65" s="1" customFormat="1" ht="10.199999999999999">
      <c r="B241" s="28"/>
      <c r="D241" s="159" t="s">
        <v>280</v>
      </c>
      <c r="F241" s="160" t="s">
        <v>503</v>
      </c>
      <c r="I241" s="119"/>
      <c r="L241" s="28"/>
      <c r="M241" s="161"/>
      <c r="T241" s="52"/>
      <c r="AT241" s="13" t="s">
        <v>280</v>
      </c>
      <c r="AU241" s="13" t="s">
        <v>82</v>
      </c>
    </row>
    <row r="242" spans="2:65" s="1" customFormat="1" ht="24.15" customHeight="1">
      <c r="B242" s="28"/>
      <c r="C242" s="146" t="s">
        <v>504</v>
      </c>
      <c r="D242" s="146" t="s">
        <v>274</v>
      </c>
      <c r="E242" s="147" t="s">
        <v>505</v>
      </c>
      <c r="F242" s="148" t="s">
        <v>506</v>
      </c>
      <c r="G242" s="149" t="s">
        <v>277</v>
      </c>
      <c r="H242" s="150">
        <v>79</v>
      </c>
      <c r="I242" s="151"/>
      <c r="J242" s="152">
        <f>ROUND(I242*H242,2)</f>
        <v>0</v>
      </c>
      <c r="K242" s="153"/>
      <c r="L242" s="28"/>
      <c r="M242" s="154" t="s">
        <v>1</v>
      </c>
      <c r="N242" s="115" t="s">
        <v>38</v>
      </c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AR242" s="157" t="s">
        <v>348</v>
      </c>
      <c r="AT242" s="157" t="s">
        <v>274</v>
      </c>
      <c r="AU242" s="157" t="s">
        <v>82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348</v>
      </c>
      <c r="BM242" s="157" t="s">
        <v>507</v>
      </c>
    </row>
    <row r="243" spans="2:65" s="1" customFormat="1" ht="19.2">
      <c r="B243" s="28"/>
      <c r="D243" s="159" t="s">
        <v>280</v>
      </c>
      <c r="F243" s="160" t="s">
        <v>508</v>
      </c>
      <c r="I243" s="119"/>
      <c r="L243" s="28"/>
      <c r="M243" s="161"/>
      <c r="T243" s="52"/>
      <c r="AT243" s="13" t="s">
        <v>280</v>
      </c>
      <c r="AU243" s="13" t="s">
        <v>82</v>
      </c>
    </row>
    <row r="244" spans="2:65" s="11" customFormat="1" ht="22.8" customHeight="1">
      <c r="B244" s="134"/>
      <c r="D244" s="135" t="s">
        <v>72</v>
      </c>
      <c r="E244" s="144" t="s">
        <v>509</v>
      </c>
      <c r="F244" s="144" t="s">
        <v>510</v>
      </c>
      <c r="I244" s="137"/>
      <c r="J244" s="145">
        <f>BK244</f>
        <v>0</v>
      </c>
      <c r="L244" s="134"/>
      <c r="M244" s="139"/>
      <c r="P244" s="140">
        <f>SUM(P245:P256)</f>
        <v>0</v>
      </c>
      <c r="R244" s="140">
        <f>SUM(R245:R256)</f>
        <v>6.3295999999999991E-2</v>
      </c>
      <c r="T244" s="141">
        <f>SUM(T245:T256)</f>
        <v>1.8989500000000001</v>
      </c>
      <c r="AR244" s="135" t="s">
        <v>82</v>
      </c>
      <c r="AT244" s="142" t="s">
        <v>72</v>
      </c>
      <c r="AU244" s="142" t="s">
        <v>80</v>
      </c>
      <c r="AY244" s="135" t="s">
        <v>271</v>
      </c>
      <c r="BK244" s="143">
        <f>SUM(BK245:BK256)</f>
        <v>0</v>
      </c>
    </row>
    <row r="245" spans="2:65" s="1" customFormat="1" ht="16.5" customHeight="1">
      <c r="B245" s="28"/>
      <c r="C245" s="146" t="s">
        <v>511</v>
      </c>
      <c r="D245" s="146" t="s">
        <v>274</v>
      </c>
      <c r="E245" s="147" t="s">
        <v>512</v>
      </c>
      <c r="F245" s="148" t="s">
        <v>513</v>
      </c>
      <c r="G245" s="149" t="s">
        <v>277</v>
      </c>
      <c r="H245" s="150">
        <v>3.2</v>
      </c>
      <c r="I245" s="151"/>
      <c r="J245" s="152">
        <f>ROUND(I245*H245,2)</f>
        <v>0</v>
      </c>
      <c r="K245" s="153"/>
      <c r="L245" s="28"/>
      <c r="M245" s="154" t="s">
        <v>1</v>
      </c>
      <c r="N245" s="115" t="s">
        <v>38</v>
      </c>
      <c r="P245" s="155">
        <f>O245*H245</f>
        <v>0</v>
      </c>
      <c r="Q245" s="155">
        <v>2.9999999999999997E-4</v>
      </c>
      <c r="R245" s="155">
        <f>Q245*H245</f>
        <v>9.5999999999999992E-4</v>
      </c>
      <c r="S245" s="155">
        <v>0</v>
      </c>
      <c r="T245" s="156">
        <f>S245*H245</f>
        <v>0</v>
      </c>
      <c r="AR245" s="157" t="s">
        <v>348</v>
      </c>
      <c r="AT245" s="157" t="s">
        <v>274</v>
      </c>
      <c r="AU245" s="157" t="s">
        <v>82</v>
      </c>
      <c r="AY245" s="13" t="s">
        <v>271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3" t="s">
        <v>80</v>
      </c>
      <c r="BK245" s="158">
        <f>ROUND(I245*H245,2)</f>
        <v>0</v>
      </c>
      <c r="BL245" s="13" t="s">
        <v>348</v>
      </c>
      <c r="BM245" s="157" t="s">
        <v>514</v>
      </c>
    </row>
    <row r="246" spans="2:65" s="1" customFormat="1" ht="19.2">
      <c r="B246" s="28"/>
      <c r="D246" s="159" t="s">
        <v>280</v>
      </c>
      <c r="F246" s="160" t="s">
        <v>515</v>
      </c>
      <c r="I246" s="119"/>
      <c r="L246" s="28"/>
      <c r="M246" s="161"/>
      <c r="T246" s="52"/>
      <c r="AT246" s="13" t="s">
        <v>280</v>
      </c>
      <c r="AU246" s="13" t="s">
        <v>82</v>
      </c>
    </row>
    <row r="247" spans="2:65" s="1" customFormat="1" ht="24.15" customHeight="1">
      <c r="B247" s="28"/>
      <c r="C247" s="146" t="s">
        <v>516</v>
      </c>
      <c r="D247" s="146" t="s">
        <v>274</v>
      </c>
      <c r="E247" s="147" t="s">
        <v>517</v>
      </c>
      <c r="F247" s="148" t="s">
        <v>518</v>
      </c>
      <c r="G247" s="149" t="s">
        <v>277</v>
      </c>
      <c r="H247" s="150">
        <v>23.3</v>
      </c>
      <c r="I247" s="151"/>
      <c r="J247" s="152">
        <f>ROUND(I247*H247,2)</f>
        <v>0</v>
      </c>
      <c r="K247" s="153"/>
      <c r="L247" s="28"/>
      <c r="M247" s="154" t="s">
        <v>1</v>
      </c>
      <c r="N247" s="115" t="s">
        <v>38</v>
      </c>
      <c r="P247" s="155">
        <f>O247*H247</f>
        <v>0</v>
      </c>
      <c r="Q247" s="155">
        <v>0</v>
      </c>
      <c r="R247" s="155">
        <f>Q247*H247</f>
        <v>0</v>
      </c>
      <c r="S247" s="155">
        <v>8.1500000000000003E-2</v>
      </c>
      <c r="T247" s="156">
        <f>S247*H247</f>
        <v>1.8989500000000001</v>
      </c>
      <c r="AR247" s="157" t="s">
        <v>348</v>
      </c>
      <c r="AT247" s="157" t="s">
        <v>274</v>
      </c>
      <c r="AU247" s="157" t="s">
        <v>82</v>
      </c>
      <c r="AY247" s="13" t="s">
        <v>271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3" t="s">
        <v>80</v>
      </c>
      <c r="BK247" s="158">
        <f>ROUND(I247*H247,2)</f>
        <v>0</v>
      </c>
      <c r="BL247" s="13" t="s">
        <v>348</v>
      </c>
      <c r="BM247" s="157" t="s">
        <v>519</v>
      </c>
    </row>
    <row r="248" spans="2:65" s="1" customFormat="1" ht="10.199999999999999">
      <c r="B248" s="28"/>
      <c r="D248" s="159" t="s">
        <v>280</v>
      </c>
      <c r="F248" s="160" t="s">
        <v>520</v>
      </c>
      <c r="I248" s="119"/>
      <c r="L248" s="28"/>
      <c r="M248" s="161"/>
      <c r="T248" s="52"/>
      <c r="AT248" s="13" t="s">
        <v>280</v>
      </c>
      <c r="AU248" s="13" t="s">
        <v>82</v>
      </c>
    </row>
    <row r="249" spans="2:65" s="1" customFormat="1" ht="33" customHeight="1">
      <c r="B249" s="28"/>
      <c r="C249" s="146" t="s">
        <v>521</v>
      </c>
      <c r="D249" s="146" t="s">
        <v>274</v>
      </c>
      <c r="E249" s="147" t="s">
        <v>522</v>
      </c>
      <c r="F249" s="148" t="s">
        <v>523</v>
      </c>
      <c r="G249" s="149" t="s">
        <v>277</v>
      </c>
      <c r="H249" s="150">
        <v>3.2</v>
      </c>
      <c r="I249" s="151"/>
      <c r="J249" s="152">
        <f>ROUND(I249*H249,2)</f>
        <v>0</v>
      </c>
      <c r="K249" s="153"/>
      <c r="L249" s="28"/>
      <c r="M249" s="154" t="s">
        <v>1</v>
      </c>
      <c r="N249" s="115" t="s">
        <v>38</v>
      </c>
      <c r="P249" s="155">
        <f>O249*H249</f>
        <v>0</v>
      </c>
      <c r="Q249" s="155">
        <v>5.4799999999999996E-3</v>
      </c>
      <c r="R249" s="155">
        <f>Q249*H249</f>
        <v>1.7536E-2</v>
      </c>
      <c r="S249" s="155">
        <v>0</v>
      </c>
      <c r="T249" s="156">
        <f>S249*H249</f>
        <v>0</v>
      </c>
      <c r="AR249" s="157" t="s">
        <v>348</v>
      </c>
      <c r="AT249" s="157" t="s">
        <v>274</v>
      </c>
      <c r="AU249" s="157" t="s">
        <v>82</v>
      </c>
      <c r="AY249" s="13" t="s">
        <v>271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3" t="s">
        <v>80</v>
      </c>
      <c r="BK249" s="158">
        <f>ROUND(I249*H249,2)</f>
        <v>0</v>
      </c>
      <c r="BL249" s="13" t="s">
        <v>348</v>
      </c>
      <c r="BM249" s="157" t="s">
        <v>524</v>
      </c>
    </row>
    <row r="250" spans="2:65" s="1" customFormat="1" ht="19.2">
      <c r="B250" s="28"/>
      <c r="D250" s="159" t="s">
        <v>280</v>
      </c>
      <c r="F250" s="160" t="s">
        <v>525</v>
      </c>
      <c r="I250" s="119"/>
      <c r="L250" s="28"/>
      <c r="M250" s="161"/>
      <c r="T250" s="52"/>
      <c r="AT250" s="13" t="s">
        <v>280</v>
      </c>
      <c r="AU250" s="13" t="s">
        <v>82</v>
      </c>
    </row>
    <row r="251" spans="2:65" s="1" customFormat="1" ht="33" customHeight="1">
      <c r="B251" s="28"/>
      <c r="C251" s="162" t="s">
        <v>526</v>
      </c>
      <c r="D251" s="162" t="s">
        <v>335</v>
      </c>
      <c r="E251" s="163" t="s">
        <v>527</v>
      </c>
      <c r="F251" s="164" t="s">
        <v>528</v>
      </c>
      <c r="G251" s="165" t="s">
        <v>277</v>
      </c>
      <c r="H251" s="166">
        <v>3.5</v>
      </c>
      <c r="I251" s="167"/>
      <c r="J251" s="168">
        <f>ROUND(I251*H251,2)</f>
        <v>0</v>
      </c>
      <c r="K251" s="169"/>
      <c r="L251" s="170"/>
      <c r="M251" s="171" t="s">
        <v>1</v>
      </c>
      <c r="N251" s="172" t="s">
        <v>38</v>
      </c>
      <c r="P251" s="155">
        <f>O251*H251</f>
        <v>0</v>
      </c>
      <c r="Q251" s="155">
        <v>1.2800000000000001E-2</v>
      </c>
      <c r="R251" s="155">
        <f>Q251*H251</f>
        <v>4.48E-2</v>
      </c>
      <c r="S251" s="155">
        <v>0</v>
      </c>
      <c r="T251" s="156">
        <f>S251*H251</f>
        <v>0</v>
      </c>
      <c r="AR251" s="157" t="s">
        <v>373</v>
      </c>
      <c r="AT251" s="157" t="s">
        <v>335</v>
      </c>
      <c r="AU251" s="157" t="s">
        <v>82</v>
      </c>
      <c r="AY251" s="13" t="s">
        <v>271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3" t="s">
        <v>80</v>
      </c>
      <c r="BK251" s="158">
        <f>ROUND(I251*H251,2)</f>
        <v>0</v>
      </c>
      <c r="BL251" s="13" t="s">
        <v>348</v>
      </c>
      <c r="BM251" s="157" t="s">
        <v>529</v>
      </c>
    </row>
    <row r="252" spans="2:65" s="1" customFormat="1" ht="19.2">
      <c r="B252" s="28"/>
      <c r="D252" s="159" t="s">
        <v>280</v>
      </c>
      <c r="F252" s="160" t="s">
        <v>528</v>
      </c>
      <c r="I252" s="119"/>
      <c r="L252" s="28"/>
      <c r="M252" s="161"/>
      <c r="T252" s="52"/>
      <c r="AT252" s="13" t="s">
        <v>280</v>
      </c>
      <c r="AU252" s="13" t="s">
        <v>82</v>
      </c>
    </row>
    <row r="253" spans="2:65" s="1" customFormat="1" ht="37.799999999999997" customHeight="1">
      <c r="B253" s="28"/>
      <c r="C253" s="146" t="s">
        <v>530</v>
      </c>
      <c r="D253" s="146" t="s">
        <v>274</v>
      </c>
      <c r="E253" s="147" t="s">
        <v>531</v>
      </c>
      <c r="F253" s="148" t="s">
        <v>532</v>
      </c>
      <c r="G253" s="149" t="s">
        <v>277</v>
      </c>
      <c r="H253" s="150">
        <v>3.2</v>
      </c>
      <c r="I253" s="151"/>
      <c r="J253" s="152">
        <f>ROUND(I253*H253,2)</f>
        <v>0</v>
      </c>
      <c r="K253" s="153"/>
      <c r="L253" s="28"/>
      <c r="M253" s="154" t="s">
        <v>1</v>
      </c>
      <c r="N253" s="115" t="s">
        <v>38</v>
      </c>
      <c r="P253" s="155">
        <f>O253*H253</f>
        <v>0</v>
      </c>
      <c r="Q253" s="155">
        <v>0</v>
      </c>
      <c r="R253" s="155">
        <f>Q253*H253</f>
        <v>0</v>
      </c>
      <c r="S253" s="155">
        <v>0</v>
      </c>
      <c r="T253" s="156">
        <f>S253*H253</f>
        <v>0</v>
      </c>
      <c r="AR253" s="157" t="s">
        <v>348</v>
      </c>
      <c r="AT253" s="157" t="s">
        <v>274</v>
      </c>
      <c r="AU253" s="157" t="s">
        <v>82</v>
      </c>
      <c r="AY253" s="13" t="s">
        <v>271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3" t="s">
        <v>80</v>
      </c>
      <c r="BK253" s="158">
        <f>ROUND(I253*H253,2)</f>
        <v>0</v>
      </c>
      <c r="BL253" s="13" t="s">
        <v>348</v>
      </c>
      <c r="BM253" s="157" t="s">
        <v>533</v>
      </c>
    </row>
    <row r="254" spans="2:65" s="1" customFormat="1" ht="28.8">
      <c r="B254" s="28"/>
      <c r="D254" s="159" t="s">
        <v>280</v>
      </c>
      <c r="F254" s="160" t="s">
        <v>534</v>
      </c>
      <c r="I254" s="119"/>
      <c r="L254" s="28"/>
      <c r="M254" s="161"/>
      <c r="T254" s="52"/>
      <c r="AT254" s="13" t="s">
        <v>280</v>
      </c>
      <c r="AU254" s="13" t="s">
        <v>82</v>
      </c>
    </row>
    <row r="255" spans="2:65" s="1" customFormat="1" ht="16.5" customHeight="1">
      <c r="B255" s="28"/>
      <c r="C255" s="146" t="s">
        <v>535</v>
      </c>
      <c r="D255" s="146" t="s">
        <v>274</v>
      </c>
      <c r="E255" s="147" t="s">
        <v>536</v>
      </c>
      <c r="F255" s="148" t="s">
        <v>537</v>
      </c>
      <c r="G255" s="149" t="s">
        <v>277</v>
      </c>
      <c r="H255" s="150">
        <v>23.3</v>
      </c>
      <c r="I255" s="151"/>
      <c r="J255" s="152">
        <f>ROUND(I255*H255,2)</f>
        <v>0</v>
      </c>
      <c r="K255" s="153"/>
      <c r="L255" s="28"/>
      <c r="M255" s="154" t="s">
        <v>1</v>
      </c>
      <c r="N255" s="115" t="s">
        <v>38</v>
      </c>
      <c r="P255" s="155">
        <f>O255*H255</f>
        <v>0</v>
      </c>
      <c r="Q255" s="155">
        <v>0</v>
      </c>
      <c r="R255" s="155">
        <f>Q255*H255</f>
        <v>0</v>
      </c>
      <c r="S255" s="155">
        <v>0</v>
      </c>
      <c r="T255" s="156">
        <f>S255*H255</f>
        <v>0</v>
      </c>
      <c r="AR255" s="157" t="s">
        <v>306</v>
      </c>
      <c r="AT255" s="157" t="s">
        <v>274</v>
      </c>
      <c r="AU255" s="157" t="s">
        <v>82</v>
      </c>
      <c r="AY255" s="13" t="s">
        <v>271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3" t="s">
        <v>80</v>
      </c>
      <c r="BK255" s="158">
        <f>ROUND(I255*H255,2)</f>
        <v>0</v>
      </c>
      <c r="BL255" s="13" t="s">
        <v>306</v>
      </c>
      <c r="BM255" s="157" t="s">
        <v>538</v>
      </c>
    </row>
    <row r="256" spans="2:65" s="1" customFormat="1" ht="10.199999999999999">
      <c r="B256" s="28"/>
      <c r="D256" s="159" t="s">
        <v>280</v>
      </c>
      <c r="F256" s="160" t="s">
        <v>537</v>
      </c>
      <c r="I256" s="119"/>
      <c r="L256" s="28"/>
      <c r="M256" s="161"/>
      <c r="T256" s="52"/>
      <c r="AT256" s="13" t="s">
        <v>280</v>
      </c>
      <c r="AU256" s="13" t="s">
        <v>82</v>
      </c>
    </row>
    <row r="257" spans="2:65" s="11" customFormat="1" ht="22.8" customHeight="1">
      <c r="B257" s="134"/>
      <c r="D257" s="135" t="s">
        <v>72</v>
      </c>
      <c r="E257" s="144" t="s">
        <v>539</v>
      </c>
      <c r="F257" s="144" t="s">
        <v>540</v>
      </c>
      <c r="I257" s="137"/>
      <c r="J257" s="145">
        <f>BK257</f>
        <v>0</v>
      </c>
      <c r="L257" s="134"/>
      <c r="M257" s="139"/>
      <c r="P257" s="140">
        <f>SUM(P258:P265)</f>
        <v>0</v>
      </c>
      <c r="R257" s="140">
        <f>SUM(R258:R265)</f>
        <v>2.5200000000000001E-3</v>
      </c>
      <c r="T257" s="141">
        <f>SUM(T258:T265)</f>
        <v>0</v>
      </c>
      <c r="AR257" s="135" t="s">
        <v>82</v>
      </c>
      <c r="AT257" s="142" t="s">
        <v>72</v>
      </c>
      <c r="AU257" s="142" t="s">
        <v>80</v>
      </c>
      <c r="AY257" s="135" t="s">
        <v>271</v>
      </c>
      <c r="BK257" s="143">
        <f>SUM(BK258:BK265)</f>
        <v>0</v>
      </c>
    </row>
    <row r="258" spans="2:65" s="1" customFormat="1" ht="24.15" customHeight="1">
      <c r="B258" s="28"/>
      <c r="C258" s="146" t="s">
        <v>541</v>
      </c>
      <c r="D258" s="146" t="s">
        <v>274</v>
      </c>
      <c r="E258" s="147" t="s">
        <v>552</v>
      </c>
      <c r="F258" s="148" t="s">
        <v>553</v>
      </c>
      <c r="G258" s="149" t="s">
        <v>412</v>
      </c>
      <c r="H258" s="150">
        <v>21</v>
      </c>
      <c r="I258" s="151"/>
      <c r="J258" s="152">
        <f>ROUND(I258*H258,2)</f>
        <v>0</v>
      </c>
      <c r="K258" s="153"/>
      <c r="L258" s="28"/>
      <c r="M258" s="154" t="s">
        <v>1</v>
      </c>
      <c r="N258" s="115" t="s">
        <v>38</v>
      </c>
      <c r="P258" s="155">
        <f>O258*H258</f>
        <v>0</v>
      </c>
      <c r="Q258" s="155">
        <v>2.0000000000000002E-5</v>
      </c>
      <c r="R258" s="155">
        <f>Q258*H258</f>
        <v>4.2000000000000002E-4</v>
      </c>
      <c r="S258" s="155">
        <v>0</v>
      </c>
      <c r="T258" s="156">
        <f>S258*H258</f>
        <v>0</v>
      </c>
      <c r="AR258" s="157" t="s">
        <v>348</v>
      </c>
      <c r="AT258" s="157" t="s">
        <v>274</v>
      </c>
      <c r="AU258" s="157" t="s">
        <v>82</v>
      </c>
      <c r="AY258" s="13" t="s">
        <v>271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3" t="s">
        <v>80</v>
      </c>
      <c r="BK258" s="158">
        <f>ROUND(I258*H258,2)</f>
        <v>0</v>
      </c>
      <c r="BL258" s="13" t="s">
        <v>348</v>
      </c>
      <c r="BM258" s="157" t="s">
        <v>554</v>
      </c>
    </row>
    <row r="259" spans="2:65" s="1" customFormat="1" ht="28.8">
      <c r="B259" s="28"/>
      <c r="D259" s="159" t="s">
        <v>280</v>
      </c>
      <c r="F259" s="160" t="s">
        <v>555</v>
      </c>
      <c r="I259" s="119"/>
      <c r="L259" s="28"/>
      <c r="M259" s="161"/>
      <c r="T259" s="52"/>
      <c r="AT259" s="13" t="s">
        <v>280</v>
      </c>
      <c r="AU259" s="13" t="s">
        <v>82</v>
      </c>
    </row>
    <row r="260" spans="2:65" s="1" customFormat="1" ht="24.15" customHeight="1">
      <c r="B260" s="28"/>
      <c r="C260" s="146" t="s">
        <v>546</v>
      </c>
      <c r="D260" s="146" t="s">
        <v>274</v>
      </c>
      <c r="E260" s="147" t="s">
        <v>567</v>
      </c>
      <c r="F260" s="148" t="s">
        <v>568</v>
      </c>
      <c r="G260" s="149" t="s">
        <v>412</v>
      </c>
      <c r="H260" s="150">
        <v>21</v>
      </c>
      <c r="I260" s="151"/>
      <c r="J260" s="152">
        <f>ROUND(I260*H260,2)</f>
        <v>0</v>
      </c>
      <c r="K260" s="153"/>
      <c r="L260" s="28"/>
      <c r="M260" s="154" t="s">
        <v>1</v>
      </c>
      <c r="N260" s="115" t="s">
        <v>38</v>
      </c>
      <c r="P260" s="155">
        <f>O260*H260</f>
        <v>0</v>
      </c>
      <c r="Q260" s="155">
        <v>4.0000000000000003E-5</v>
      </c>
      <c r="R260" s="155">
        <f>Q260*H260</f>
        <v>8.4000000000000003E-4</v>
      </c>
      <c r="S260" s="155">
        <v>0</v>
      </c>
      <c r="T260" s="156">
        <f>S260*H260</f>
        <v>0</v>
      </c>
      <c r="AR260" s="157" t="s">
        <v>348</v>
      </c>
      <c r="AT260" s="157" t="s">
        <v>274</v>
      </c>
      <c r="AU260" s="157" t="s">
        <v>82</v>
      </c>
      <c r="AY260" s="13" t="s">
        <v>271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3" t="s">
        <v>80</v>
      </c>
      <c r="BK260" s="158">
        <f>ROUND(I260*H260,2)</f>
        <v>0</v>
      </c>
      <c r="BL260" s="13" t="s">
        <v>348</v>
      </c>
      <c r="BM260" s="157" t="s">
        <v>569</v>
      </c>
    </row>
    <row r="261" spans="2:65" s="1" customFormat="1" ht="19.2">
      <c r="B261" s="28"/>
      <c r="D261" s="159" t="s">
        <v>280</v>
      </c>
      <c r="F261" s="160" t="s">
        <v>570</v>
      </c>
      <c r="I261" s="119"/>
      <c r="L261" s="28"/>
      <c r="M261" s="161"/>
      <c r="T261" s="52"/>
      <c r="AT261" s="13" t="s">
        <v>280</v>
      </c>
      <c r="AU261" s="13" t="s">
        <v>82</v>
      </c>
    </row>
    <row r="262" spans="2:65" s="1" customFormat="1" ht="21.75" customHeight="1">
      <c r="B262" s="28"/>
      <c r="C262" s="146" t="s">
        <v>551</v>
      </c>
      <c r="D262" s="146" t="s">
        <v>274</v>
      </c>
      <c r="E262" s="147" t="s">
        <v>572</v>
      </c>
      <c r="F262" s="148" t="s">
        <v>573</v>
      </c>
      <c r="G262" s="149" t="s">
        <v>412</v>
      </c>
      <c r="H262" s="150">
        <v>21</v>
      </c>
      <c r="I262" s="151"/>
      <c r="J262" s="152">
        <f>ROUND(I262*H262,2)</f>
        <v>0</v>
      </c>
      <c r="K262" s="153"/>
      <c r="L262" s="28"/>
      <c r="M262" s="154" t="s">
        <v>1</v>
      </c>
      <c r="N262" s="115" t="s">
        <v>38</v>
      </c>
      <c r="P262" s="155">
        <f>O262*H262</f>
        <v>0</v>
      </c>
      <c r="Q262" s="155">
        <v>6.0000000000000002E-5</v>
      </c>
      <c r="R262" s="155">
        <f>Q262*H262</f>
        <v>1.2600000000000001E-3</v>
      </c>
      <c r="S262" s="155">
        <v>0</v>
      </c>
      <c r="T262" s="156">
        <f>S262*H262</f>
        <v>0</v>
      </c>
      <c r="AR262" s="157" t="s">
        <v>348</v>
      </c>
      <c r="AT262" s="157" t="s">
        <v>274</v>
      </c>
      <c r="AU262" s="157" t="s">
        <v>82</v>
      </c>
      <c r="AY262" s="13" t="s">
        <v>271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3" t="s">
        <v>80</v>
      </c>
      <c r="BK262" s="158">
        <f>ROUND(I262*H262,2)</f>
        <v>0</v>
      </c>
      <c r="BL262" s="13" t="s">
        <v>348</v>
      </c>
      <c r="BM262" s="157" t="s">
        <v>574</v>
      </c>
    </row>
    <row r="263" spans="2:65" s="1" customFormat="1" ht="19.2">
      <c r="B263" s="28"/>
      <c r="D263" s="159" t="s">
        <v>280</v>
      </c>
      <c r="F263" s="160" t="s">
        <v>575</v>
      </c>
      <c r="I263" s="119"/>
      <c r="L263" s="28"/>
      <c r="M263" s="161"/>
      <c r="T263" s="52"/>
      <c r="AT263" s="13" t="s">
        <v>280</v>
      </c>
      <c r="AU263" s="13" t="s">
        <v>82</v>
      </c>
    </row>
    <row r="264" spans="2:65" s="1" customFormat="1" ht="16.5" customHeight="1">
      <c r="B264" s="28"/>
      <c r="C264" s="146" t="s">
        <v>556</v>
      </c>
      <c r="D264" s="146" t="s">
        <v>274</v>
      </c>
      <c r="E264" s="147" t="s">
        <v>577</v>
      </c>
      <c r="F264" s="148" t="s">
        <v>578</v>
      </c>
      <c r="G264" s="149" t="s">
        <v>338</v>
      </c>
      <c r="H264" s="150">
        <v>2</v>
      </c>
      <c r="I264" s="151"/>
      <c r="J264" s="152">
        <f>ROUND(I264*H264,2)</f>
        <v>0</v>
      </c>
      <c r="K264" s="153"/>
      <c r="L264" s="28"/>
      <c r="M264" s="154" t="s">
        <v>1</v>
      </c>
      <c r="N264" s="115" t="s">
        <v>38</v>
      </c>
      <c r="P264" s="155">
        <f>O264*H264</f>
        <v>0</v>
      </c>
      <c r="Q264" s="155">
        <v>0</v>
      </c>
      <c r="R264" s="155">
        <f>Q264*H264</f>
        <v>0</v>
      </c>
      <c r="S264" s="155">
        <v>0</v>
      </c>
      <c r="T264" s="156">
        <f>S264*H264</f>
        <v>0</v>
      </c>
      <c r="AR264" s="157" t="s">
        <v>306</v>
      </c>
      <c r="AT264" s="157" t="s">
        <v>274</v>
      </c>
      <c r="AU264" s="157" t="s">
        <v>82</v>
      </c>
      <c r="AY264" s="13" t="s">
        <v>271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3" t="s">
        <v>80</v>
      </c>
      <c r="BK264" s="158">
        <f>ROUND(I264*H264,2)</f>
        <v>0</v>
      </c>
      <c r="BL264" s="13" t="s">
        <v>306</v>
      </c>
      <c r="BM264" s="157" t="s">
        <v>1665</v>
      </c>
    </row>
    <row r="265" spans="2:65" s="1" customFormat="1" ht="10.199999999999999">
      <c r="B265" s="28"/>
      <c r="D265" s="159" t="s">
        <v>280</v>
      </c>
      <c r="F265" s="160" t="s">
        <v>578</v>
      </c>
      <c r="I265" s="119"/>
      <c r="L265" s="28"/>
      <c r="M265" s="161"/>
      <c r="T265" s="52"/>
      <c r="AT265" s="13" t="s">
        <v>280</v>
      </c>
      <c r="AU265" s="13" t="s">
        <v>82</v>
      </c>
    </row>
    <row r="266" spans="2:65" s="11" customFormat="1" ht="22.8" customHeight="1">
      <c r="B266" s="134"/>
      <c r="D266" s="135" t="s">
        <v>72</v>
      </c>
      <c r="E266" s="144" t="s">
        <v>580</v>
      </c>
      <c r="F266" s="144" t="s">
        <v>581</v>
      </c>
      <c r="I266" s="137"/>
      <c r="J266" s="145">
        <f>BK266</f>
        <v>0</v>
      </c>
      <c r="L266" s="134"/>
      <c r="M266" s="139"/>
      <c r="P266" s="140">
        <f>SUM(P267:P284)</f>
        <v>0</v>
      </c>
      <c r="R266" s="140">
        <f>SUM(R267:R284)</f>
        <v>0.17080000000000001</v>
      </c>
      <c r="T266" s="141">
        <f>SUM(T267:T284)</f>
        <v>3.7819999999999999E-2</v>
      </c>
      <c r="AR266" s="135" t="s">
        <v>82</v>
      </c>
      <c r="AT266" s="142" t="s">
        <v>72</v>
      </c>
      <c r="AU266" s="142" t="s">
        <v>80</v>
      </c>
      <c r="AY266" s="135" t="s">
        <v>271</v>
      </c>
      <c r="BK266" s="143">
        <f>SUM(BK267:BK284)</f>
        <v>0</v>
      </c>
    </row>
    <row r="267" spans="2:65" s="1" customFormat="1" ht="24.15" customHeight="1">
      <c r="B267" s="28"/>
      <c r="C267" s="146" t="s">
        <v>561</v>
      </c>
      <c r="D267" s="146" t="s">
        <v>274</v>
      </c>
      <c r="E267" s="147" t="s">
        <v>582</v>
      </c>
      <c r="F267" s="148" t="s">
        <v>583</v>
      </c>
      <c r="G267" s="149" t="s">
        <v>277</v>
      </c>
      <c r="H267" s="150">
        <v>122</v>
      </c>
      <c r="I267" s="151"/>
      <c r="J267" s="152">
        <f>ROUND(I267*H267,2)</f>
        <v>0</v>
      </c>
      <c r="K267" s="153"/>
      <c r="L267" s="28"/>
      <c r="M267" s="154" t="s">
        <v>1</v>
      </c>
      <c r="N267" s="115" t="s">
        <v>38</v>
      </c>
      <c r="P267" s="155">
        <f>O267*H267</f>
        <v>0</v>
      </c>
      <c r="Q267" s="155">
        <v>0</v>
      </c>
      <c r="R267" s="155">
        <f>Q267*H267</f>
        <v>0</v>
      </c>
      <c r="S267" s="155">
        <v>0</v>
      </c>
      <c r="T267" s="156">
        <f>S267*H267</f>
        <v>0</v>
      </c>
      <c r="AR267" s="157" t="s">
        <v>348</v>
      </c>
      <c r="AT267" s="157" t="s">
        <v>274</v>
      </c>
      <c r="AU267" s="157" t="s">
        <v>82</v>
      </c>
      <c r="AY267" s="13" t="s">
        <v>271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3" t="s">
        <v>80</v>
      </c>
      <c r="BK267" s="158">
        <f>ROUND(I267*H267,2)</f>
        <v>0</v>
      </c>
      <c r="BL267" s="13" t="s">
        <v>348</v>
      </c>
      <c r="BM267" s="157" t="s">
        <v>584</v>
      </c>
    </row>
    <row r="268" spans="2:65" s="1" customFormat="1" ht="10.199999999999999">
      <c r="B268" s="28"/>
      <c r="D268" s="159" t="s">
        <v>280</v>
      </c>
      <c r="F268" s="160" t="s">
        <v>585</v>
      </c>
      <c r="I268" s="119"/>
      <c r="L268" s="28"/>
      <c r="M268" s="161"/>
      <c r="T268" s="52"/>
      <c r="AT268" s="13" t="s">
        <v>280</v>
      </c>
      <c r="AU268" s="13" t="s">
        <v>82</v>
      </c>
    </row>
    <row r="269" spans="2:65" s="1" customFormat="1" ht="16.5" customHeight="1">
      <c r="B269" s="28"/>
      <c r="C269" s="146" t="s">
        <v>566</v>
      </c>
      <c r="D269" s="146" t="s">
        <v>274</v>
      </c>
      <c r="E269" s="147" t="s">
        <v>587</v>
      </c>
      <c r="F269" s="148" t="s">
        <v>588</v>
      </c>
      <c r="G269" s="149" t="s">
        <v>277</v>
      </c>
      <c r="H269" s="150">
        <v>122</v>
      </c>
      <c r="I269" s="151"/>
      <c r="J269" s="152">
        <f>ROUND(I269*H269,2)</f>
        <v>0</v>
      </c>
      <c r="K269" s="153"/>
      <c r="L269" s="28"/>
      <c r="M269" s="154" t="s">
        <v>1</v>
      </c>
      <c r="N269" s="115" t="s">
        <v>38</v>
      </c>
      <c r="P269" s="155">
        <f>O269*H269</f>
        <v>0</v>
      </c>
      <c r="Q269" s="155">
        <v>0</v>
      </c>
      <c r="R269" s="155">
        <f>Q269*H269</f>
        <v>0</v>
      </c>
      <c r="S269" s="155">
        <v>0</v>
      </c>
      <c r="T269" s="156">
        <f>S269*H269</f>
        <v>0</v>
      </c>
      <c r="AR269" s="157" t="s">
        <v>348</v>
      </c>
      <c r="AT269" s="157" t="s">
        <v>274</v>
      </c>
      <c r="AU269" s="157" t="s">
        <v>82</v>
      </c>
      <c r="AY269" s="13" t="s">
        <v>271</v>
      </c>
      <c r="BE269" s="158">
        <f>IF(N269="základní",J269,0)</f>
        <v>0</v>
      </c>
      <c r="BF269" s="158">
        <f>IF(N269="snížená",J269,0)</f>
        <v>0</v>
      </c>
      <c r="BG269" s="158">
        <f>IF(N269="zákl. přenesená",J269,0)</f>
        <v>0</v>
      </c>
      <c r="BH269" s="158">
        <f>IF(N269="sníž. přenesená",J269,0)</f>
        <v>0</v>
      </c>
      <c r="BI269" s="158">
        <f>IF(N269="nulová",J269,0)</f>
        <v>0</v>
      </c>
      <c r="BJ269" s="13" t="s">
        <v>80</v>
      </c>
      <c r="BK269" s="158">
        <f>ROUND(I269*H269,2)</f>
        <v>0</v>
      </c>
      <c r="BL269" s="13" t="s">
        <v>348</v>
      </c>
      <c r="BM269" s="157" t="s">
        <v>589</v>
      </c>
    </row>
    <row r="270" spans="2:65" s="1" customFormat="1" ht="10.199999999999999">
      <c r="B270" s="28"/>
      <c r="D270" s="159" t="s">
        <v>280</v>
      </c>
      <c r="F270" s="160" t="s">
        <v>590</v>
      </c>
      <c r="I270" s="119"/>
      <c r="L270" s="28"/>
      <c r="M270" s="161"/>
      <c r="T270" s="52"/>
      <c r="AT270" s="13" t="s">
        <v>280</v>
      </c>
      <c r="AU270" s="13" t="s">
        <v>82</v>
      </c>
    </row>
    <row r="271" spans="2:65" s="1" customFormat="1" ht="16.5" customHeight="1">
      <c r="B271" s="28"/>
      <c r="C271" s="146" t="s">
        <v>571</v>
      </c>
      <c r="D271" s="146" t="s">
        <v>274</v>
      </c>
      <c r="E271" s="147" t="s">
        <v>592</v>
      </c>
      <c r="F271" s="148" t="s">
        <v>593</v>
      </c>
      <c r="G271" s="149" t="s">
        <v>277</v>
      </c>
      <c r="H271" s="150">
        <v>122</v>
      </c>
      <c r="I271" s="151"/>
      <c r="J271" s="152">
        <f>ROUND(I271*H271,2)</f>
        <v>0</v>
      </c>
      <c r="K271" s="153"/>
      <c r="L271" s="28"/>
      <c r="M271" s="154" t="s">
        <v>1</v>
      </c>
      <c r="N271" s="115" t="s">
        <v>38</v>
      </c>
      <c r="P271" s="155">
        <f>O271*H271</f>
        <v>0</v>
      </c>
      <c r="Q271" s="155">
        <v>1E-3</v>
      </c>
      <c r="R271" s="155">
        <f>Q271*H271</f>
        <v>0.122</v>
      </c>
      <c r="S271" s="155">
        <v>3.1E-4</v>
      </c>
      <c r="T271" s="156">
        <f>S271*H271</f>
        <v>3.7819999999999999E-2</v>
      </c>
      <c r="AR271" s="157" t="s">
        <v>348</v>
      </c>
      <c r="AT271" s="157" t="s">
        <v>274</v>
      </c>
      <c r="AU271" s="157" t="s">
        <v>82</v>
      </c>
      <c r="AY271" s="13" t="s">
        <v>271</v>
      </c>
      <c r="BE271" s="158">
        <f>IF(N271="základní",J271,0)</f>
        <v>0</v>
      </c>
      <c r="BF271" s="158">
        <f>IF(N271="snížená",J271,0)</f>
        <v>0</v>
      </c>
      <c r="BG271" s="158">
        <f>IF(N271="zákl. přenesená",J271,0)</f>
        <v>0</v>
      </c>
      <c r="BH271" s="158">
        <f>IF(N271="sníž. přenesená",J271,0)</f>
        <v>0</v>
      </c>
      <c r="BI271" s="158">
        <f>IF(N271="nulová",J271,0)</f>
        <v>0</v>
      </c>
      <c r="BJ271" s="13" t="s">
        <v>80</v>
      </c>
      <c r="BK271" s="158">
        <f>ROUND(I271*H271,2)</f>
        <v>0</v>
      </c>
      <c r="BL271" s="13" t="s">
        <v>348</v>
      </c>
      <c r="BM271" s="157" t="s">
        <v>594</v>
      </c>
    </row>
    <row r="272" spans="2:65" s="1" customFormat="1" ht="10.199999999999999">
      <c r="B272" s="28"/>
      <c r="D272" s="159" t="s">
        <v>280</v>
      </c>
      <c r="F272" s="160" t="s">
        <v>595</v>
      </c>
      <c r="I272" s="119"/>
      <c r="L272" s="28"/>
      <c r="M272" s="161"/>
      <c r="T272" s="52"/>
      <c r="AT272" s="13" t="s">
        <v>280</v>
      </c>
      <c r="AU272" s="13" t="s">
        <v>82</v>
      </c>
    </row>
    <row r="273" spans="2:65" s="1" customFormat="1" ht="24.15" customHeight="1">
      <c r="B273" s="28"/>
      <c r="C273" s="146" t="s">
        <v>576</v>
      </c>
      <c r="D273" s="146" t="s">
        <v>274</v>
      </c>
      <c r="E273" s="147" t="s">
        <v>597</v>
      </c>
      <c r="F273" s="148" t="s">
        <v>598</v>
      </c>
      <c r="G273" s="149" t="s">
        <v>277</v>
      </c>
      <c r="H273" s="150">
        <v>122</v>
      </c>
      <c r="I273" s="151"/>
      <c r="J273" s="152">
        <f>ROUND(I273*H273,2)</f>
        <v>0</v>
      </c>
      <c r="K273" s="153"/>
      <c r="L273" s="28"/>
      <c r="M273" s="154" t="s">
        <v>1</v>
      </c>
      <c r="N273" s="115" t="s">
        <v>38</v>
      </c>
      <c r="P273" s="155">
        <f>O273*H273</f>
        <v>0</v>
      </c>
      <c r="Q273" s="155">
        <v>2.0000000000000001E-4</v>
      </c>
      <c r="R273" s="155">
        <f>Q273*H273</f>
        <v>2.4400000000000002E-2</v>
      </c>
      <c r="S273" s="155">
        <v>0</v>
      </c>
      <c r="T273" s="156">
        <f>S273*H273</f>
        <v>0</v>
      </c>
      <c r="AR273" s="157" t="s">
        <v>348</v>
      </c>
      <c r="AT273" s="157" t="s">
        <v>274</v>
      </c>
      <c r="AU273" s="157" t="s">
        <v>82</v>
      </c>
      <c r="AY273" s="13" t="s">
        <v>271</v>
      </c>
      <c r="BE273" s="158">
        <f>IF(N273="základní",J273,0)</f>
        <v>0</v>
      </c>
      <c r="BF273" s="158">
        <f>IF(N273="snížená",J273,0)</f>
        <v>0</v>
      </c>
      <c r="BG273" s="158">
        <f>IF(N273="zákl. přenesená",J273,0)</f>
        <v>0</v>
      </c>
      <c r="BH273" s="158">
        <f>IF(N273="sníž. přenesená",J273,0)</f>
        <v>0</v>
      </c>
      <c r="BI273" s="158">
        <f>IF(N273="nulová",J273,0)</f>
        <v>0</v>
      </c>
      <c r="BJ273" s="13" t="s">
        <v>80</v>
      </c>
      <c r="BK273" s="158">
        <f>ROUND(I273*H273,2)</f>
        <v>0</v>
      </c>
      <c r="BL273" s="13" t="s">
        <v>348</v>
      </c>
      <c r="BM273" s="157" t="s">
        <v>599</v>
      </c>
    </row>
    <row r="274" spans="2:65" s="1" customFormat="1" ht="19.2">
      <c r="B274" s="28"/>
      <c r="D274" s="159" t="s">
        <v>280</v>
      </c>
      <c r="F274" s="160" t="s">
        <v>600</v>
      </c>
      <c r="I274" s="119"/>
      <c r="L274" s="28"/>
      <c r="M274" s="161"/>
      <c r="T274" s="52"/>
      <c r="AT274" s="13" t="s">
        <v>280</v>
      </c>
      <c r="AU274" s="13" t="s">
        <v>82</v>
      </c>
    </row>
    <row r="275" spans="2:65" s="1" customFormat="1" ht="16.5" customHeight="1">
      <c r="B275" s="28"/>
      <c r="C275" s="146" t="s">
        <v>14</v>
      </c>
      <c r="D275" s="146" t="s">
        <v>274</v>
      </c>
      <c r="E275" s="147" t="s">
        <v>602</v>
      </c>
      <c r="F275" s="148" t="s">
        <v>603</v>
      </c>
      <c r="G275" s="149" t="s">
        <v>277</v>
      </c>
      <c r="H275" s="150">
        <v>122</v>
      </c>
      <c r="I275" s="151"/>
      <c r="J275" s="152">
        <f>ROUND(I275*H275,2)</f>
        <v>0</v>
      </c>
      <c r="K275" s="153"/>
      <c r="L275" s="28"/>
      <c r="M275" s="154" t="s">
        <v>1</v>
      </c>
      <c r="N275" s="115" t="s">
        <v>38</v>
      </c>
      <c r="P275" s="155">
        <f>O275*H275</f>
        <v>0</v>
      </c>
      <c r="Q275" s="155">
        <v>0</v>
      </c>
      <c r="R275" s="155">
        <f>Q275*H275</f>
        <v>0</v>
      </c>
      <c r="S275" s="155">
        <v>0</v>
      </c>
      <c r="T275" s="156">
        <f>S275*H275</f>
        <v>0</v>
      </c>
      <c r="AR275" s="157" t="s">
        <v>306</v>
      </c>
      <c r="AT275" s="157" t="s">
        <v>274</v>
      </c>
      <c r="AU275" s="157" t="s">
        <v>82</v>
      </c>
      <c r="AY275" s="13" t="s">
        <v>271</v>
      </c>
      <c r="BE275" s="158">
        <f>IF(N275="základní",J275,0)</f>
        <v>0</v>
      </c>
      <c r="BF275" s="158">
        <f>IF(N275="snížená",J275,0)</f>
        <v>0</v>
      </c>
      <c r="BG275" s="158">
        <f>IF(N275="zákl. přenesená",J275,0)</f>
        <v>0</v>
      </c>
      <c r="BH275" s="158">
        <f>IF(N275="sníž. přenesená",J275,0)</f>
        <v>0</v>
      </c>
      <c r="BI275" s="158">
        <f>IF(N275="nulová",J275,0)</f>
        <v>0</v>
      </c>
      <c r="BJ275" s="13" t="s">
        <v>80</v>
      </c>
      <c r="BK275" s="158">
        <f>ROUND(I275*H275,2)</f>
        <v>0</v>
      </c>
      <c r="BL275" s="13" t="s">
        <v>306</v>
      </c>
      <c r="BM275" s="157" t="s">
        <v>604</v>
      </c>
    </row>
    <row r="276" spans="2:65" s="1" customFormat="1" ht="10.199999999999999">
      <c r="B276" s="28"/>
      <c r="D276" s="159" t="s">
        <v>280</v>
      </c>
      <c r="F276" s="160" t="s">
        <v>603</v>
      </c>
      <c r="I276" s="119"/>
      <c r="L276" s="28"/>
      <c r="M276" s="161"/>
      <c r="T276" s="52"/>
      <c r="AT276" s="13" t="s">
        <v>280</v>
      </c>
      <c r="AU276" s="13" t="s">
        <v>82</v>
      </c>
    </row>
    <row r="277" spans="2:65" s="1" customFormat="1" ht="24.15" customHeight="1">
      <c r="B277" s="28"/>
      <c r="C277" s="146" t="s">
        <v>586</v>
      </c>
      <c r="D277" s="146" t="s">
        <v>274</v>
      </c>
      <c r="E277" s="147" t="s">
        <v>597</v>
      </c>
      <c r="F277" s="148" t="s">
        <v>598</v>
      </c>
      <c r="G277" s="149" t="s">
        <v>277</v>
      </c>
      <c r="H277" s="150">
        <v>122</v>
      </c>
      <c r="I277" s="151"/>
      <c r="J277" s="152">
        <f>ROUND(I277*H277,2)</f>
        <v>0</v>
      </c>
      <c r="K277" s="153"/>
      <c r="L277" s="28"/>
      <c r="M277" s="154" t="s">
        <v>1</v>
      </c>
      <c r="N277" s="115" t="s">
        <v>38</v>
      </c>
      <c r="P277" s="155">
        <f>O277*H277</f>
        <v>0</v>
      </c>
      <c r="Q277" s="155">
        <v>2.0000000000000001E-4</v>
      </c>
      <c r="R277" s="155">
        <f>Q277*H277</f>
        <v>2.4400000000000002E-2</v>
      </c>
      <c r="S277" s="155">
        <v>0</v>
      </c>
      <c r="T277" s="156">
        <f>S277*H277</f>
        <v>0</v>
      </c>
      <c r="AR277" s="157" t="s">
        <v>348</v>
      </c>
      <c r="AT277" s="157" t="s">
        <v>274</v>
      </c>
      <c r="AU277" s="157" t="s">
        <v>82</v>
      </c>
      <c r="AY277" s="13" t="s">
        <v>271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3" t="s">
        <v>80</v>
      </c>
      <c r="BK277" s="158">
        <f>ROUND(I277*H277,2)</f>
        <v>0</v>
      </c>
      <c r="BL277" s="13" t="s">
        <v>348</v>
      </c>
      <c r="BM277" s="157" t="s">
        <v>606</v>
      </c>
    </row>
    <row r="278" spans="2:65" s="1" customFormat="1" ht="19.2">
      <c r="B278" s="28"/>
      <c r="D278" s="159" t="s">
        <v>280</v>
      </c>
      <c r="F278" s="160" t="s">
        <v>600</v>
      </c>
      <c r="I278" s="119"/>
      <c r="L278" s="28"/>
      <c r="M278" s="161"/>
      <c r="T278" s="52"/>
      <c r="AT278" s="13" t="s">
        <v>280</v>
      </c>
      <c r="AU278" s="13" t="s">
        <v>82</v>
      </c>
    </row>
    <row r="279" spans="2:65" s="1" customFormat="1" ht="24.15" customHeight="1">
      <c r="B279" s="28"/>
      <c r="C279" s="146" t="s">
        <v>591</v>
      </c>
      <c r="D279" s="146" t="s">
        <v>274</v>
      </c>
      <c r="E279" s="147" t="s">
        <v>608</v>
      </c>
      <c r="F279" s="148" t="s">
        <v>609</v>
      </c>
      <c r="G279" s="149" t="s">
        <v>277</v>
      </c>
      <c r="H279" s="150">
        <v>122</v>
      </c>
      <c r="I279" s="151"/>
      <c r="J279" s="152">
        <f>ROUND(I279*H279,2)</f>
        <v>0</v>
      </c>
      <c r="K279" s="153"/>
      <c r="L279" s="28"/>
      <c r="M279" s="154" t="s">
        <v>1</v>
      </c>
      <c r="N279" s="115" t="s">
        <v>38</v>
      </c>
      <c r="P279" s="155">
        <f>O279*H279</f>
        <v>0</v>
      </c>
      <c r="Q279" s="155">
        <v>0</v>
      </c>
      <c r="R279" s="155">
        <f>Q279*H279</f>
        <v>0</v>
      </c>
      <c r="S279" s="155">
        <v>0</v>
      </c>
      <c r="T279" s="156">
        <f>S279*H279</f>
        <v>0</v>
      </c>
      <c r="AR279" s="157" t="s">
        <v>306</v>
      </c>
      <c r="AT279" s="157" t="s">
        <v>274</v>
      </c>
      <c r="AU279" s="157" t="s">
        <v>82</v>
      </c>
      <c r="AY279" s="13" t="s">
        <v>271</v>
      </c>
      <c r="BE279" s="158">
        <f>IF(N279="základní",J279,0)</f>
        <v>0</v>
      </c>
      <c r="BF279" s="158">
        <f>IF(N279="snížená",J279,0)</f>
        <v>0</v>
      </c>
      <c r="BG279" s="158">
        <f>IF(N279="zákl. přenesená",J279,0)</f>
        <v>0</v>
      </c>
      <c r="BH279" s="158">
        <f>IF(N279="sníž. přenesená",J279,0)</f>
        <v>0</v>
      </c>
      <c r="BI279" s="158">
        <f>IF(N279="nulová",J279,0)</f>
        <v>0</v>
      </c>
      <c r="BJ279" s="13" t="s">
        <v>80</v>
      </c>
      <c r="BK279" s="158">
        <f>ROUND(I279*H279,2)</f>
        <v>0</v>
      </c>
      <c r="BL279" s="13" t="s">
        <v>306</v>
      </c>
      <c r="BM279" s="157" t="s">
        <v>610</v>
      </c>
    </row>
    <row r="280" spans="2:65" s="1" customFormat="1" ht="19.2">
      <c r="B280" s="28"/>
      <c r="D280" s="159" t="s">
        <v>280</v>
      </c>
      <c r="F280" s="160" t="s">
        <v>609</v>
      </c>
      <c r="I280" s="119"/>
      <c r="L280" s="28"/>
      <c r="M280" s="161"/>
      <c r="T280" s="52"/>
      <c r="AT280" s="13" t="s">
        <v>280</v>
      </c>
      <c r="AU280" s="13" t="s">
        <v>82</v>
      </c>
    </row>
    <row r="281" spans="2:65" s="1" customFormat="1" ht="16.5" customHeight="1">
      <c r="B281" s="28"/>
      <c r="C281" s="146" t="s">
        <v>596</v>
      </c>
      <c r="D281" s="146" t="s">
        <v>274</v>
      </c>
      <c r="E281" s="147" t="s">
        <v>612</v>
      </c>
      <c r="F281" s="148" t="s">
        <v>613</v>
      </c>
      <c r="G281" s="149" t="s">
        <v>301</v>
      </c>
      <c r="H281" s="150">
        <v>1</v>
      </c>
      <c r="I281" s="151"/>
      <c r="J281" s="152">
        <f>ROUND(I281*H281,2)</f>
        <v>0</v>
      </c>
      <c r="K281" s="153"/>
      <c r="L281" s="28"/>
      <c r="M281" s="154" t="s">
        <v>1</v>
      </c>
      <c r="N281" s="115" t="s">
        <v>38</v>
      </c>
      <c r="P281" s="155">
        <f>O281*H281</f>
        <v>0</v>
      </c>
      <c r="Q281" s="155">
        <v>0</v>
      </c>
      <c r="R281" s="155">
        <f>Q281*H281</f>
        <v>0</v>
      </c>
      <c r="S281" s="155">
        <v>0</v>
      </c>
      <c r="T281" s="156">
        <f>S281*H281</f>
        <v>0</v>
      </c>
      <c r="AR281" s="157" t="s">
        <v>306</v>
      </c>
      <c r="AT281" s="157" t="s">
        <v>274</v>
      </c>
      <c r="AU281" s="157" t="s">
        <v>82</v>
      </c>
      <c r="AY281" s="13" t="s">
        <v>271</v>
      </c>
      <c r="BE281" s="158">
        <f>IF(N281="základní",J281,0)</f>
        <v>0</v>
      </c>
      <c r="BF281" s="158">
        <f>IF(N281="snížená",J281,0)</f>
        <v>0</v>
      </c>
      <c r="BG281" s="158">
        <f>IF(N281="zákl. přenesená",J281,0)</f>
        <v>0</v>
      </c>
      <c r="BH281" s="158">
        <f>IF(N281="sníž. přenesená",J281,0)</f>
        <v>0</v>
      </c>
      <c r="BI281" s="158">
        <f>IF(N281="nulová",J281,0)</f>
        <v>0</v>
      </c>
      <c r="BJ281" s="13" t="s">
        <v>80</v>
      </c>
      <c r="BK281" s="158">
        <f>ROUND(I281*H281,2)</f>
        <v>0</v>
      </c>
      <c r="BL281" s="13" t="s">
        <v>306</v>
      </c>
      <c r="BM281" s="157" t="s">
        <v>614</v>
      </c>
    </row>
    <row r="282" spans="2:65" s="1" customFormat="1" ht="10.199999999999999">
      <c r="B282" s="28"/>
      <c r="D282" s="159" t="s">
        <v>280</v>
      </c>
      <c r="F282" s="160" t="s">
        <v>613</v>
      </c>
      <c r="I282" s="119"/>
      <c r="L282" s="28"/>
      <c r="M282" s="161"/>
      <c r="T282" s="52"/>
      <c r="AT282" s="13" t="s">
        <v>280</v>
      </c>
      <c r="AU282" s="13" t="s">
        <v>82</v>
      </c>
    </row>
    <row r="283" spans="2:65" s="1" customFormat="1" ht="16.5" customHeight="1">
      <c r="B283" s="28"/>
      <c r="C283" s="146" t="s">
        <v>601</v>
      </c>
      <c r="D283" s="146" t="s">
        <v>274</v>
      </c>
      <c r="E283" s="147" t="s">
        <v>616</v>
      </c>
      <c r="F283" s="148" t="s">
        <v>617</v>
      </c>
      <c r="G283" s="149" t="s">
        <v>301</v>
      </c>
      <c r="H283" s="150">
        <v>1</v>
      </c>
      <c r="I283" s="151"/>
      <c r="J283" s="152">
        <f>ROUND(I283*H283,2)</f>
        <v>0</v>
      </c>
      <c r="K283" s="153"/>
      <c r="L283" s="28"/>
      <c r="M283" s="154" t="s">
        <v>1</v>
      </c>
      <c r="N283" s="115" t="s">
        <v>38</v>
      </c>
      <c r="P283" s="155">
        <f>O283*H283</f>
        <v>0</v>
      </c>
      <c r="Q283" s="155">
        <v>0</v>
      </c>
      <c r="R283" s="155">
        <f>Q283*H283</f>
        <v>0</v>
      </c>
      <c r="S283" s="155">
        <v>0</v>
      </c>
      <c r="T283" s="156">
        <f>S283*H283</f>
        <v>0</v>
      </c>
      <c r="AR283" s="157" t="s">
        <v>306</v>
      </c>
      <c r="AT283" s="157" t="s">
        <v>274</v>
      </c>
      <c r="AU283" s="157" t="s">
        <v>82</v>
      </c>
      <c r="AY283" s="13" t="s">
        <v>271</v>
      </c>
      <c r="BE283" s="158">
        <f>IF(N283="základní",J283,0)</f>
        <v>0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3" t="s">
        <v>80</v>
      </c>
      <c r="BK283" s="158">
        <f>ROUND(I283*H283,2)</f>
        <v>0</v>
      </c>
      <c r="BL283" s="13" t="s">
        <v>306</v>
      </c>
      <c r="BM283" s="157" t="s">
        <v>618</v>
      </c>
    </row>
    <row r="284" spans="2:65" s="1" customFormat="1" ht="10.199999999999999">
      <c r="B284" s="28"/>
      <c r="D284" s="159" t="s">
        <v>280</v>
      </c>
      <c r="F284" s="160" t="s">
        <v>617</v>
      </c>
      <c r="I284" s="119"/>
      <c r="L284" s="28"/>
      <c r="M284" s="161"/>
      <c r="T284" s="52"/>
      <c r="AT284" s="13" t="s">
        <v>280</v>
      </c>
      <c r="AU284" s="13" t="s">
        <v>82</v>
      </c>
    </row>
    <row r="285" spans="2:65" s="11" customFormat="1" ht="25.95" customHeight="1">
      <c r="B285" s="134"/>
      <c r="D285" s="135" t="s">
        <v>72</v>
      </c>
      <c r="E285" s="136" t="s">
        <v>619</v>
      </c>
      <c r="F285" s="136" t="s">
        <v>620</v>
      </c>
      <c r="I285" s="137"/>
      <c r="J285" s="138">
        <f>BK285</f>
        <v>0</v>
      </c>
      <c r="L285" s="134"/>
      <c r="M285" s="139"/>
      <c r="P285" s="140">
        <f>P286</f>
        <v>0</v>
      </c>
      <c r="R285" s="140">
        <f>R286</f>
        <v>0</v>
      </c>
      <c r="T285" s="141">
        <f>T286</f>
        <v>0</v>
      </c>
      <c r="AR285" s="135" t="s">
        <v>278</v>
      </c>
      <c r="AT285" s="142" t="s">
        <v>72</v>
      </c>
      <c r="AU285" s="142" t="s">
        <v>73</v>
      </c>
      <c r="AY285" s="135" t="s">
        <v>271</v>
      </c>
      <c r="BK285" s="143">
        <f>BK286</f>
        <v>0</v>
      </c>
    </row>
    <row r="286" spans="2:65" s="11" customFormat="1" ht="22.8" customHeight="1">
      <c r="B286" s="134"/>
      <c r="D286" s="135" t="s">
        <v>72</v>
      </c>
      <c r="E286" s="144" t="s">
        <v>621</v>
      </c>
      <c r="F286" s="144" t="s">
        <v>620</v>
      </c>
      <c r="I286" s="137"/>
      <c r="J286" s="145">
        <f>BK286</f>
        <v>0</v>
      </c>
      <c r="L286" s="134"/>
      <c r="M286" s="139"/>
      <c r="P286" s="140">
        <f>SUM(P287:P298)</f>
        <v>0</v>
      </c>
      <c r="R286" s="140">
        <f>SUM(R287:R298)</f>
        <v>0</v>
      </c>
      <c r="T286" s="141">
        <f>SUM(T287:T298)</f>
        <v>0</v>
      </c>
      <c r="AR286" s="135" t="s">
        <v>278</v>
      </c>
      <c r="AT286" s="142" t="s">
        <v>72</v>
      </c>
      <c r="AU286" s="142" t="s">
        <v>80</v>
      </c>
      <c r="AY286" s="135" t="s">
        <v>271</v>
      </c>
      <c r="BK286" s="143">
        <f>SUM(BK287:BK298)</f>
        <v>0</v>
      </c>
    </row>
    <row r="287" spans="2:65" s="1" customFormat="1" ht="24.15" customHeight="1">
      <c r="B287" s="28"/>
      <c r="C287" s="146" t="s">
        <v>605</v>
      </c>
      <c r="D287" s="146" t="s">
        <v>274</v>
      </c>
      <c r="E287" s="147" t="s">
        <v>1607</v>
      </c>
      <c r="F287" s="148" t="s">
        <v>1608</v>
      </c>
      <c r="G287" s="149" t="s">
        <v>692</v>
      </c>
      <c r="H287" s="150">
        <v>1</v>
      </c>
      <c r="I287" s="151"/>
      <c r="J287" s="152">
        <f>ROUND(I287*H287,2)</f>
        <v>0</v>
      </c>
      <c r="K287" s="153"/>
      <c r="L287" s="28"/>
      <c r="M287" s="154" t="s">
        <v>1</v>
      </c>
      <c r="N287" s="115" t="s">
        <v>38</v>
      </c>
      <c r="P287" s="155">
        <f>O287*H287</f>
        <v>0</v>
      </c>
      <c r="Q287" s="155">
        <v>0</v>
      </c>
      <c r="R287" s="155">
        <f>Q287*H287</f>
        <v>0</v>
      </c>
      <c r="S287" s="155">
        <v>0</v>
      </c>
      <c r="T287" s="156">
        <f>S287*H287</f>
        <v>0</v>
      </c>
      <c r="AR287" s="157" t="s">
        <v>306</v>
      </c>
      <c r="AT287" s="157" t="s">
        <v>274</v>
      </c>
      <c r="AU287" s="157" t="s">
        <v>82</v>
      </c>
      <c r="AY287" s="13" t="s">
        <v>271</v>
      </c>
      <c r="BE287" s="158">
        <f>IF(N287="základní",J287,0)</f>
        <v>0</v>
      </c>
      <c r="BF287" s="158">
        <f>IF(N287="snížená",J287,0)</f>
        <v>0</v>
      </c>
      <c r="BG287" s="158">
        <f>IF(N287="zákl. přenesená",J287,0)</f>
        <v>0</v>
      </c>
      <c r="BH287" s="158">
        <f>IF(N287="sníž. přenesená",J287,0)</f>
        <v>0</v>
      </c>
      <c r="BI287" s="158">
        <f>IF(N287="nulová",J287,0)</f>
        <v>0</v>
      </c>
      <c r="BJ287" s="13" t="s">
        <v>80</v>
      </c>
      <c r="BK287" s="158">
        <f>ROUND(I287*H287,2)</f>
        <v>0</v>
      </c>
      <c r="BL287" s="13" t="s">
        <v>306</v>
      </c>
      <c r="BM287" s="157" t="s">
        <v>1795</v>
      </c>
    </row>
    <row r="288" spans="2:65" s="1" customFormat="1" ht="28.8">
      <c r="B288" s="28"/>
      <c r="D288" s="159" t="s">
        <v>280</v>
      </c>
      <c r="F288" s="160" t="s">
        <v>1610</v>
      </c>
      <c r="I288" s="119"/>
      <c r="L288" s="28"/>
      <c r="M288" s="161"/>
      <c r="T288" s="52"/>
      <c r="AT288" s="13" t="s">
        <v>280</v>
      </c>
      <c r="AU288" s="13" t="s">
        <v>82</v>
      </c>
    </row>
    <row r="289" spans="2:65" s="1" customFormat="1" ht="16.5" customHeight="1">
      <c r="B289" s="28"/>
      <c r="C289" s="146" t="s">
        <v>607</v>
      </c>
      <c r="D289" s="146" t="s">
        <v>274</v>
      </c>
      <c r="E289" s="147" t="s">
        <v>1796</v>
      </c>
      <c r="F289" s="148" t="s">
        <v>1797</v>
      </c>
      <c r="G289" s="149" t="s">
        <v>301</v>
      </c>
      <c r="H289" s="150">
        <v>1</v>
      </c>
      <c r="I289" s="151"/>
      <c r="J289" s="152">
        <f>ROUND(I289*H289,2)</f>
        <v>0</v>
      </c>
      <c r="K289" s="153"/>
      <c r="L289" s="28"/>
      <c r="M289" s="154" t="s">
        <v>1</v>
      </c>
      <c r="N289" s="115" t="s">
        <v>38</v>
      </c>
      <c r="P289" s="155">
        <f>O289*H289</f>
        <v>0</v>
      </c>
      <c r="Q289" s="155">
        <v>0</v>
      </c>
      <c r="R289" s="155">
        <f>Q289*H289</f>
        <v>0</v>
      </c>
      <c r="S289" s="155">
        <v>0</v>
      </c>
      <c r="T289" s="156">
        <f>S289*H289</f>
        <v>0</v>
      </c>
      <c r="AR289" s="157" t="s">
        <v>306</v>
      </c>
      <c r="AT289" s="157" t="s">
        <v>274</v>
      </c>
      <c r="AU289" s="157" t="s">
        <v>82</v>
      </c>
      <c r="AY289" s="13" t="s">
        <v>271</v>
      </c>
      <c r="BE289" s="158">
        <f>IF(N289="základní",J289,0)</f>
        <v>0</v>
      </c>
      <c r="BF289" s="158">
        <f>IF(N289="snížená",J289,0)</f>
        <v>0</v>
      </c>
      <c r="BG289" s="158">
        <f>IF(N289="zákl. přenesená",J289,0)</f>
        <v>0</v>
      </c>
      <c r="BH289" s="158">
        <f>IF(N289="sníž. přenesená",J289,0)</f>
        <v>0</v>
      </c>
      <c r="BI289" s="158">
        <f>IF(N289="nulová",J289,0)</f>
        <v>0</v>
      </c>
      <c r="BJ289" s="13" t="s">
        <v>80</v>
      </c>
      <c r="BK289" s="158">
        <f>ROUND(I289*H289,2)</f>
        <v>0</v>
      </c>
      <c r="BL289" s="13" t="s">
        <v>306</v>
      </c>
      <c r="BM289" s="157" t="s">
        <v>1798</v>
      </c>
    </row>
    <row r="290" spans="2:65" s="1" customFormat="1" ht="67.2">
      <c r="B290" s="28"/>
      <c r="D290" s="159" t="s">
        <v>280</v>
      </c>
      <c r="F290" s="160" t="s">
        <v>1799</v>
      </c>
      <c r="I290" s="119"/>
      <c r="L290" s="28"/>
      <c r="M290" s="161"/>
      <c r="T290" s="52"/>
      <c r="AT290" s="13" t="s">
        <v>280</v>
      </c>
      <c r="AU290" s="13" t="s">
        <v>82</v>
      </c>
    </row>
    <row r="291" spans="2:65" s="1" customFormat="1" ht="16.5" customHeight="1">
      <c r="B291" s="28"/>
      <c r="C291" s="146" t="s">
        <v>611</v>
      </c>
      <c r="D291" s="146" t="s">
        <v>274</v>
      </c>
      <c r="E291" s="147" t="s">
        <v>1611</v>
      </c>
      <c r="F291" s="148" t="s">
        <v>1612</v>
      </c>
      <c r="G291" s="149" t="s">
        <v>301</v>
      </c>
      <c r="H291" s="150">
        <v>1</v>
      </c>
      <c r="I291" s="151"/>
      <c r="J291" s="152">
        <f>ROUND(I291*H291,2)</f>
        <v>0</v>
      </c>
      <c r="K291" s="153"/>
      <c r="L291" s="28"/>
      <c r="M291" s="154" t="s">
        <v>1</v>
      </c>
      <c r="N291" s="115" t="s">
        <v>38</v>
      </c>
      <c r="P291" s="155">
        <f>O291*H291</f>
        <v>0</v>
      </c>
      <c r="Q291" s="155">
        <v>0</v>
      </c>
      <c r="R291" s="155">
        <f>Q291*H291</f>
        <v>0</v>
      </c>
      <c r="S291" s="155">
        <v>0</v>
      </c>
      <c r="T291" s="156">
        <f>S291*H291</f>
        <v>0</v>
      </c>
      <c r="AR291" s="157" t="s">
        <v>306</v>
      </c>
      <c r="AT291" s="157" t="s">
        <v>274</v>
      </c>
      <c r="AU291" s="157" t="s">
        <v>82</v>
      </c>
      <c r="AY291" s="13" t="s">
        <v>271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3" t="s">
        <v>80</v>
      </c>
      <c r="BK291" s="158">
        <f>ROUND(I291*H291,2)</f>
        <v>0</v>
      </c>
      <c r="BL291" s="13" t="s">
        <v>306</v>
      </c>
      <c r="BM291" s="157" t="s">
        <v>1800</v>
      </c>
    </row>
    <row r="292" spans="2:65" s="1" customFormat="1" ht="10.199999999999999">
      <c r="B292" s="28"/>
      <c r="D292" s="159" t="s">
        <v>280</v>
      </c>
      <c r="F292" s="160" t="s">
        <v>1801</v>
      </c>
      <c r="I292" s="119"/>
      <c r="L292" s="28"/>
      <c r="M292" s="161"/>
      <c r="T292" s="52"/>
      <c r="AT292" s="13" t="s">
        <v>280</v>
      </c>
      <c r="AU292" s="13" t="s">
        <v>82</v>
      </c>
    </row>
    <row r="293" spans="2:65" s="1" customFormat="1" ht="16.5" customHeight="1">
      <c r="B293" s="28"/>
      <c r="C293" s="146" t="s">
        <v>615</v>
      </c>
      <c r="D293" s="146" t="s">
        <v>274</v>
      </c>
      <c r="E293" s="147" t="s">
        <v>1747</v>
      </c>
      <c r="F293" s="148" t="s">
        <v>1748</v>
      </c>
      <c r="G293" s="149" t="s">
        <v>692</v>
      </c>
      <c r="H293" s="150">
        <v>1</v>
      </c>
      <c r="I293" s="151"/>
      <c r="J293" s="152">
        <f>ROUND(I293*H293,2)</f>
        <v>0</v>
      </c>
      <c r="K293" s="153"/>
      <c r="L293" s="28"/>
      <c r="M293" s="154" t="s">
        <v>1</v>
      </c>
      <c r="N293" s="115" t="s">
        <v>38</v>
      </c>
      <c r="P293" s="155">
        <f>O293*H293</f>
        <v>0</v>
      </c>
      <c r="Q293" s="155">
        <v>0</v>
      </c>
      <c r="R293" s="155">
        <f>Q293*H293</f>
        <v>0</v>
      </c>
      <c r="S293" s="155">
        <v>0</v>
      </c>
      <c r="T293" s="156">
        <f>S293*H293</f>
        <v>0</v>
      </c>
      <c r="AR293" s="157" t="s">
        <v>306</v>
      </c>
      <c r="AT293" s="157" t="s">
        <v>274</v>
      </c>
      <c r="AU293" s="157" t="s">
        <v>82</v>
      </c>
      <c r="AY293" s="13" t="s">
        <v>271</v>
      </c>
      <c r="BE293" s="158">
        <f>IF(N293="základní",J293,0)</f>
        <v>0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3" t="s">
        <v>80</v>
      </c>
      <c r="BK293" s="158">
        <f>ROUND(I293*H293,2)</f>
        <v>0</v>
      </c>
      <c r="BL293" s="13" t="s">
        <v>306</v>
      </c>
      <c r="BM293" s="157" t="s">
        <v>1802</v>
      </c>
    </row>
    <row r="294" spans="2:65" s="1" customFormat="1" ht="19.2">
      <c r="B294" s="28"/>
      <c r="D294" s="159" t="s">
        <v>280</v>
      </c>
      <c r="F294" s="160" t="s">
        <v>1750</v>
      </c>
      <c r="I294" s="119"/>
      <c r="L294" s="28"/>
      <c r="M294" s="161"/>
      <c r="T294" s="52"/>
      <c r="AT294" s="13" t="s">
        <v>280</v>
      </c>
      <c r="AU294" s="13" t="s">
        <v>82</v>
      </c>
    </row>
    <row r="295" spans="2:65" s="1" customFormat="1" ht="44.25" customHeight="1">
      <c r="B295" s="28"/>
      <c r="C295" s="146" t="s">
        <v>622</v>
      </c>
      <c r="D295" s="146" t="s">
        <v>274</v>
      </c>
      <c r="E295" s="147" t="s">
        <v>1615</v>
      </c>
      <c r="F295" s="148" t="s">
        <v>1616</v>
      </c>
      <c r="G295" s="149" t="s">
        <v>301</v>
      </c>
      <c r="H295" s="150">
        <v>1</v>
      </c>
      <c r="I295" s="151"/>
      <c r="J295" s="152">
        <f>ROUND(I295*H295,2)</f>
        <v>0</v>
      </c>
      <c r="K295" s="153"/>
      <c r="L295" s="28"/>
      <c r="M295" s="154" t="s">
        <v>1</v>
      </c>
      <c r="N295" s="115" t="s">
        <v>38</v>
      </c>
      <c r="P295" s="155">
        <f>O295*H295</f>
        <v>0</v>
      </c>
      <c r="Q295" s="155">
        <v>0</v>
      </c>
      <c r="R295" s="155">
        <f>Q295*H295</f>
        <v>0</v>
      </c>
      <c r="S295" s="155">
        <v>0</v>
      </c>
      <c r="T295" s="156">
        <f>S295*H295</f>
        <v>0</v>
      </c>
      <c r="AR295" s="157" t="s">
        <v>306</v>
      </c>
      <c r="AT295" s="157" t="s">
        <v>274</v>
      </c>
      <c r="AU295" s="157" t="s">
        <v>82</v>
      </c>
      <c r="AY295" s="13" t="s">
        <v>271</v>
      </c>
      <c r="BE295" s="158">
        <f>IF(N295="základní",J295,0)</f>
        <v>0</v>
      </c>
      <c r="BF295" s="158">
        <f>IF(N295="snížená",J295,0)</f>
        <v>0</v>
      </c>
      <c r="BG295" s="158">
        <f>IF(N295="zákl. přenesená",J295,0)</f>
        <v>0</v>
      </c>
      <c r="BH295" s="158">
        <f>IF(N295="sníž. přenesená",J295,0)</f>
        <v>0</v>
      </c>
      <c r="BI295" s="158">
        <f>IF(N295="nulová",J295,0)</f>
        <v>0</v>
      </c>
      <c r="BJ295" s="13" t="s">
        <v>80</v>
      </c>
      <c r="BK295" s="158">
        <f>ROUND(I295*H295,2)</f>
        <v>0</v>
      </c>
      <c r="BL295" s="13" t="s">
        <v>306</v>
      </c>
      <c r="BM295" s="157" t="s">
        <v>1803</v>
      </c>
    </row>
    <row r="296" spans="2:65" s="1" customFormat="1" ht="57.6">
      <c r="B296" s="28"/>
      <c r="D296" s="159" t="s">
        <v>280</v>
      </c>
      <c r="F296" s="160" t="s">
        <v>1804</v>
      </c>
      <c r="I296" s="119"/>
      <c r="L296" s="28"/>
      <c r="M296" s="161"/>
      <c r="T296" s="52"/>
      <c r="AT296" s="13" t="s">
        <v>280</v>
      </c>
      <c r="AU296" s="13" t="s">
        <v>82</v>
      </c>
    </row>
    <row r="297" spans="2:65" s="1" customFormat="1" ht="16.5" customHeight="1">
      <c r="B297" s="28"/>
      <c r="C297" s="146" t="s">
        <v>875</v>
      </c>
      <c r="D297" s="146" t="s">
        <v>274</v>
      </c>
      <c r="E297" s="147" t="s">
        <v>623</v>
      </c>
      <c r="F297" s="148" t="s">
        <v>624</v>
      </c>
      <c r="G297" s="149" t="s">
        <v>301</v>
      </c>
      <c r="H297" s="150">
        <v>4</v>
      </c>
      <c r="I297" s="151"/>
      <c r="J297" s="152">
        <f>ROUND(I297*H297,2)</f>
        <v>0</v>
      </c>
      <c r="K297" s="153"/>
      <c r="L297" s="28"/>
      <c r="M297" s="154" t="s">
        <v>1</v>
      </c>
      <c r="N297" s="115" t="s">
        <v>38</v>
      </c>
      <c r="P297" s="155">
        <f>O297*H297</f>
        <v>0</v>
      </c>
      <c r="Q297" s="155">
        <v>0</v>
      </c>
      <c r="R297" s="155">
        <f>Q297*H297</f>
        <v>0</v>
      </c>
      <c r="S297" s="155">
        <v>0</v>
      </c>
      <c r="T297" s="156">
        <f>S297*H297</f>
        <v>0</v>
      </c>
      <c r="AR297" s="157" t="s">
        <v>306</v>
      </c>
      <c r="AT297" s="157" t="s">
        <v>274</v>
      </c>
      <c r="AU297" s="157" t="s">
        <v>82</v>
      </c>
      <c r="AY297" s="13" t="s">
        <v>271</v>
      </c>
      <c r="BE297" s="158">
        <f>IF(N297="základní",J297,0)</f>
        <v>0</v>
      </c>
      <c r="BF297" s="158">
        <f>IF(N297="snížená",J297,0)</f>
        <v>0</v>
      </c>
      <c r="BG297" s="158">
        <f>IF(N297="zákl. přenesená",J297,0)</f>
        <v>0</v>
      </c>
      <c r="BH297" s="158">
        <f>IF(N297="sníž. přenesená",J297,0)</f>
        <v>0</v>
      </c>
      <c r="BI297" s="158">
        <f>IF(N297="nulová",J297,0)</f>
        <v>0</v>
      </c>
      <c r="BJ297" s="13" t="s">
        <v>80</v>
      </c>
      <c r="BK297" s="158">
        <f>ROUND(I297*H297,2)</f>
        <v>0</v>
      </c>
      <c r="BL297" s="13" t="s">
        <v>306</v>
      </c>
      <c r="BM297" s="157" t="s">
        <v>1493</v>
      </c>
    </row>
    <row r="298" spans="2:65" s="1" customFormat="1" ht="19.2">
      <c r="B298" s="28"/>
      <c r="D298" s="159" t="s">
        <v>280</v>
      </c>
      <c r="F298" s="160" t="s">
        <v>1805</v>
      </c>
      <c r="I298" s="119"/>
      <c r="L298" s="28"/>
      <c r="M298" s="173"/>
      <c r="N298" s="174"/>
      <c r="O298" s="174"/>
      <c r="P298" s="174"/>
      <c r="Q298" s="174"/>
      <c r="R298" s="174"/>
      <c r="S298" s="174"/>
      <c r="T298" s="175"/>
      <c r="AT298" s="13" t="s">
        <v>280</v>
      </c>
      <c r="AU298" s="13" t="s">
        <v>82</v>
      </c>
    </row>
    <row r="299" spans="2:65" s="1" customFormat="1" ht="6.9" customHeight="1">
      <c r="B299" s="40"/>
      <c r="C299" s="41"/>
      <c r="D299" s="41"/>
      <c r="E299" s="41"/>
      <c r="F299" s="41"/>
      <c r="G299" s="41"/>
      <c r="H299" s="41"/>
      <c r="I299" s="41"/>
      <c r="J299" s="41"/>
      <c r="K299" s="41"/>
      <c r="L299" s="28"/>
    </row>
  </sheetData>
  <sheetProtection algorithmName="SHA-512" hashValue="VVQzEd3cw+oSLT+0IgaKUlHDz0ZuB+fZqIv5xih1lpYysERBnOEVjF6yAE9TvsEFAU5dBjZcdmFkquzw8tUE1A==" saltValue="Y2+EtdHzIDzccSno7mLd/U1FmnX3T2P358NxyeEbP66h6nRTty58quU34d9zZsQ9V56JbHx55ZxRUqzW/m+PFQ==" spinCount="100000" sheet="1" objects="1" scenarios="1" formatColumns="0" formatRows="0" autoFilter="0"/>
  <autoFilter ref="C142:K298" xr:uid="{00000000-0009-0000-0000-00000C000000}"/>
  <mergeCells count="17">
    <mergeCell ref="E135:H135"/>
    <mergeCell ref="L2:V2"/>
    <mergeCell ref="D117:F117"/>
    <mergeCell ref="D118:F118"/>
    <mergeCell ref="D119:F119"/>
    <mergeCell ref="E131:H131"/>
    <mergeCell ref="E133:H133"/>
    <mergeCell ref="E85:H85"/>
    <mergeCell ref="E87:H87"/>
    <mergeCell ref="E89:H89"/>
    <mergeCell ref="D115:F115"/>
    <mergeCell ref="D116:F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67"/>
  <sheetViews>
    <sheetView showGridLines="0" topLeftCell="A102" workbookViewId="0">
      <selection activeCell="D117" sqref="D117:F117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135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1771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1806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J114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ROUND((SUM(BE114:BE121) + SUM(BE143:BE266)),  2)</f>
        <v>0</v>
      </c>
      <c r="I37" s="94">
        <v>0.21</v>
      </c>
      <c r="J37" s="82">
        <f>ROUND(((SUM(BE114:BE121) + SUM(BE143:BE266))*I37),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ROUND((SUM(BF114:BF121) + SUM(BF143:BF266)),  2)</f>
        <v>0</v>
      </c>
      <c r="I38" s="94">
        <v>0.12</v>
      </c>
      <c r="J38" s="82">
        <f>ROUND(((SUM(BF114:BF121) + SUM(BF143:BF266))*I38),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ROUND((SUM(BG114:BG121) + SUM(BG143:BG266)),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ROUND((SUM(BH114:BH121) + SUM(BH143:BH266)),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ROUND((SUM(BI114:BI121) + SUM(BI143:BI266)),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1771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61.9.1 - kabinet chemie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J143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J144</f>
        <v>0</v>
      </c>
      <c r="L99" s="106"/>
    </row>
    <row r="100" spans="2:47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J145</f>
        <v>0</v>
      </c>
      <c r="L100" s="110"/>
    </row>
    <row r="101" spans="2:47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J156</f>
        <v>0</v>
      </c>
      <c r="L101" s="110"/>
    </row>
    <row r="102" spans="2:47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J165</f>
        <v>0</v>
      </c>
      <c r="L102" s="106"/>
    </row>
    <row r="103" spans="2:47" s="9" customFormat="1" ht="19.95" customHeight="1">
      <c r="B103" s="110"/>
      <c r="D103" s="111" t="s">
        <v>241</v>
      </c>
      <c r="E103" s="112"/>
      <c r="F103" s="112"/>
      <c r="G103" s="112"/>
      <c r="H103" s="112"/>
      <c r="I103" s="112"/>
      <c r="J103" s="113">
        <f>J166</f>
        <v>0</v>
      </c>
      <c r="L103" s="110"/>
    </row>
    <row r="104" spans="2:47" s="9" customFormat="1" ht="19.95" customHeight="1">
      <c r="B104" s="110"/>
      <c r="D104" s="111" t="s">
        <v>1496</v>
      </c>
      <c r="E104" s="112"/>
      <c r="F104" s="112"/>
      <c r="G104" s="112"/>
      <c r="H104" s="112"/>
      <c r="I104" s="112"/>
      <c r="J104" s="113">
        <f>J175</f>
        <v>0</v>
      </c>
      <c r="L104" s="110"/>
    </row>
    <row r="105" spans="2:47" s="9" customFormat="1" ht="19.95" customHeight="1">
      <c r="B105" s="110"/>
      <c r="D105" s="111" t="s">
        <v>242</v>
      </c>
      <c r="E105" s="112"/>
      <c r="F105" s="112"/>
      <c r="G105" s="112"/>
      <c r="H105" s="112"/>
      <c r="I105" s="112"/>
      <c r="J105" s="113">
        <f>J182</f>
        <v>0</v>
      </c>
      <c r="L105" s="110"/>
    </row>
    <row r="106" spans="2:47" s="9" customFormat="1" ht="19.95" customHeight="1">
      <c r="B106" s="110"/>
      <c r="D106" s="111" t="s">
        <v>243</v>
      </c>
      <c r="E106" s="112"/>
      <c r="F106" s="112"/>
      <c r="G106" s="112"/>
      <c r="H106" s="112"/>
      <c r="I106" s="112"/>
      <c r="J106" s="113">
        <f>J203</f>
        <v>0</v>
      </c>
      <c r="L106" s="110"/>
    </row>
    <row r="107" spans="2:47" s="9" customFormat="1" ht="19.95" customHeight="1">
      <c r="B107" s="110"/>
      <c r="D107" s="111" t="s">
        <v>244</v>
      </c>
      <c r="E107" s="112"/>
      <c r="F107" s="112"/>
      <c r="G107" s="112"/>
      <c r="H107" s="112"/>
      <c r="I107" s="112"/>
      <c r="J107" s="113">
        <f>J234</f>
        <v>0</v>
      </c>
      <c r="L107" s="110"/>
    </row>
    <row r="108" spans="2:47" s="9" customFormat="1" ht="19.95" customHeight="1">
      <c r="B108" s="110"/>
      <c r="D108" s="111" t="s">
        <v>245</v>
      </c>
      <c r="E108" s="112"/>
      <c r="F108" s="112"/>
      <c r="G108" s="112"/>
      <c r="H108" s="112"/>
      <c r="I108" s="112"/>
      <c r="J108" s="113">
        <f>J239</f>
        <v>0</v>
      </c>
      <c r="L108" s="110"/>
    </row>
    <row r="109" spans="2:47" s="9" customFormat="1" ht="19.95" customHeight="1">
      <c r="B109" s="110"/>
      <c r="D109" s="111" t="s">
        <v>246</v>
      </c>
      <c r="E109" s="112"/>
      <c r="F109" s="112"/>
      <c r="G109" s="112"/>
      <c r="H109" s="112"/>
      <c r="I109" s="112"/>
      <c r="J109" s="113">
        <f>J242</f>
        <v>0</v>
      </c>
      <c r="L109" s="110"/>
    </row>
    <row r="110" spans="2:47" s="8" customFormat="1" ht="24.9" customHeight="1">
      <c r="B110" s="106"/>
      <c r="D110" s="107" t="s">
        <v>247</v>
      </c>
      <c r="E110" s="108"/>
      <c r="F110" s="108"/>
      <c r="G110" s="108"/>
      <c r="H110" s="108"/>
      <c r="I110" s="108"/>
      <c r="J110" s="109">
        <f>J261</f>
        <v>0</v>
      </c>
      <c r="L110" s="106"/>
    </row>
    <row r="111" spans="2:47" s="9" customFormat="1" ht="19.95" customHeight="1">
      <c r="B111" s="110"/>
      <c r="D111" s="111" t="s">
        <v>248</v>
      </c>
      <c r="E111" s="112"/>
      <c r="F111" s="112"/>
      <c r="G111" s="112"/>
      <c r="H111" s="112"/>
      <c r="I111" s="112"/>
      <c r="J111" s="113">
        <f>J262</f>
        <v>0</v>
      </c>
      <c r="L111" s="110"/>
    </row>
    <row r="112" spans="2:47" s="1" customFormat="1" ht="21.75" customHeight="1">
      <c r="B112" s="28"/>
      <c r="L112" s="28"/>
    </row>
    <row r="113" spans="2:65" s="1" customFormat="1" ht="6.9" customHeight="1">
      <c r="B113" s="28"/>
      <c r="L113" s="28"/>
    </row>
    <row r="114" spans="2:65" s="1" customFormat="1" ht="29.25" customHeight="1">
      <c r="B114" s="28"/>
      <c r="C114" s="105" t="s">
        <v>249</v>
      </c>
      <c r="J114" s="114">
        <f>ROUND(J115 + J116 + J117 + J118 + J119 + J120,2)</f>
        <v>0</v>
      </c>
      <c r="L114" s="28"/>
      <c r="N114" s="115" t="s">
        <v>37</v>
      </c>
    </row>
    <row r="115" spans="2:65" s="1" customFormat="1" ht="18" customHeight="1">
      <c r="B115" s="28"/>
      <c r="D115" s="222" t="s">
        <v>250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ref="BE115:BE120" si="0">IF(N115="základní",J115,0)</f>
        <v>0</v>
      </c>
      <c r="BF115" s="122">
        <f t="shared" ref="BF115:BF120" si="1">IF(N115="snížená",J115,0)</f>
        <v>0</v>
      </c>
      <c r="BG115" s="122">
        <f t="shared" ref="BG115:BG120" si="2">IF(N115="zákl. přenesená",J115,0)</f>
        <v>0</v>
      </c>
      <c r="BH115" s="122">
        <f t="shared" ref="BH115:BH120" si="3">IF(N115="sníž. přenesená",J115,0)</f>
        <v>0</v>
      </c>
      <c r="BI115" s="122">
        <f t="shared" ref="BI115:BI120" si="4">IF(N115="nulová",J115,0)</f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252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2429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2427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2430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116" t="s">
        <v>253</v>
      </c>
      <c r="J120" s="117">
        <f>ROUND(J32*T120,2)</f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254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0.199999999999999">
      <c r="B121" s="28"/>
      <c r="L121" s="28"/>
    </row>
    <row r="122" spans="2:65" s="1" customFormat="1" ht="29.25" customHeight="1">
      <c r="B122" s="28"/>
      <c r="C122" s="123" t="s">
        <v>255</v>
      </c>
      <c r="D122" s="95"/>
      <c r="E122" s="95"/>
      <c r="F122" s="95"/>
      <c r="G122" s="95"/>
      <c r="H122" s="95"/>
      <c r="I122" s="95"/>
      <c r="J122" s="124">
        <f>ROUND(J98+J114,2)</f>
        <v>0</v>
      </c>
      <c r="K122" s="95"/>
      <c r="L122" s="28"/>
    </row>
    <row r="123" spans="2:65" s="1" customFormat="1" ht="6.9" customHeight="1"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28"/>
    </row>
    <row r="127" spans="2:65" s="1" customFormat="1" ht="6.9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28"/>
    </row>
    <row r="128" spans="2:65" s="1" customFormat="1" ht="24.9" customHeight="1">
      <c r="B128" s="28"/>
      <c r="C128" s="17" t="s">
        <v>256</v>
      </c>
      <c r="L128" s="28"/>
    </row>
    <row r="129" spans="2:63" s="1" customFormat="1" ht="6.9" customHeight="1">
      <c r="B129" s="28"/>
      <c r="L129" s="28"/>
    </row>
    <row r="130" spans="2:63" s="1" customFormat="1" ht="12" customHeight="1">
      <c r="B130" s="28"/>
      <c r="C130" s="23" t="s">
        <v>16</v>
      </c>
      <c r="L130" s="28"/>
    </row>
    <row r="131" spans="2:63" s="1" customFormat="1" ht="26.25" customHeight="1">
      <c r="B131" s="28"/>
      <c r="E131" s="218" t="str">
        <f>E7</f>
        <v>Rekonstrukce silno a slaboproudé instalace, dobudování WC pro imobilní aj., ZŠ Ivanovice na Hané, ul. Tyršova 218/4</v>
      </c>
      <c r="F131" s="219"/>
      <c r="G131" s="219"/>
      <c r="H131" s="219"/>
      <c r="L131" s="28"/>
    </row>
    <row r="132" spans="2:63" ht="12" customHeight="1">
      <c r="B132" s="16"/>
      <c r="C132" s="23" t="s">
        <v>224</v>
      </c>
      <c r="L132" s="16"/>
    </row>
    <row r="133" spans="2:63" s="1" customFormat="1" ht="16.5" customHeight="1">
      <c r="B133" s="28"/>
      <c r="E133" s="218" t="s">
        <v>1771</v>
      </c>
      <c r="F133" s="220"/>
      <c r="G133" s="220"/>
      <c r="H133" s="220"/>
      <c r="L133" s="28"/>
    </row>
    <row r="134" spans="2:63" s="1" customFormat="1" ht="12" customHeight="1">
      <c r="B134" s="28"/>
      <c r="C134" s="23" t="s">
        <v>226</v>
      </c>
      <c r="L134" s="28"/>
    </row>
    <row r="135" spans="2:63" s="1" customFormat="1" ht="16.5" customHeight="1">
      <c r="B135" s="28"/>
      <c r="E135" s="200" t="str">
        <f>E11</f>
        <v>61.9.1 - kabinet chemie - stavba</v>
      </c>
      <c r="F135" s="220"/>
      <c r="G135" s="220"/>
      <c r="H135" s="220"/>
      <c r="L135" s="28"/>
    </row>
    <row r="136" spans="2:63" s="1" customFormat="1" ht="6.9" customHeight="1">
      <c r="B136" s="28"/>
      <c r="L136" s="28"/>
    </row>
    <row r="137" spans="2:63" s="1" customFormat="1" ht="12" customHeight="1">
      <c r="B137" s="28"/>
      <c r="C137" s="23" t="s">
        <v>20</v>
      </c>
      <c r="F137" s="21" t="str">
        <f>F14</f>
        <v>ZŠ Ivanovice na Hané, okres Vyškov p. o.</v>
      </c>
      <c r="I137" s="23" t="s">
        <v>22</v>
      </c>
      <c r="J137" s="48" t="str">
        <f>IF(J14="","",J14)</f>
        <v>xx.xx.xxxx</v>
      </c>
      <c r="L137" s="28"/>
    </row>
    <row r="138" spans="2:63" s="1" customFormat="1" ht="6.9" customHeight="1">
      <c r="B138" s="28"/>
      <c r="L138" s="28"/>
    </row>
    <row r="139" spans="2:63" s="1" customFormat="1" ht="15.15" customHeight="1">
      <c r="B139" s="28"/>
      <c r="C139" s="23" t="s">
        <v>23</v>
      </c>
      <c r="F139" s="21" t="str">
        <f>E17</f>
        <v xml:space="preserve"> </v>
      </c>
      <c r="I139" s="23" t="s">
        <v>29</v>
      </c>
      <c r="J139" s="26" t="str">
        <f>E23</f>
        <v xml:space="preserve"> </v>
      </c>
      <c r="L139" s="28"/>
    </row>
    <row r="140" spans="2:63" s="1" customFormat="1" ht="15.15" customHeight="1">
      <c r="B140" s="28"/>
      <c r="C140" s="23" t="s">
        <v>27</v>
      </c>
      <c r="F140" s="21" t="str">
        <f>IF(E20="","",E20)</f>
        <v>Vyplň údaj</v>
      </c>
      <c r="I140" s="23" t="s">
        <v>31</v>
      </c>
      <c r="J140" s="26" t="str">
        <f>E26</f>
        <v xml:space="preserve"> </v>
      </c>
      <c r="L140" s="28"/>
    </row>
    <row r="141" spans="2:63" s="1" customFormat="1" ht="10.35" customHeight="1">
      <c r="B141" s="28"/>
      <c r="L141" s="28"/>
    </row>
    <row r="142" spans="2:63" s="10" customFormat="1" ht="29.25" customHeight="1">
      <c r="B142" s="125"/>
      <c r="C142" s="126" t="s">
        <v>257</v>
      </c>
      <c r="D142" s="127" t="s">
        <v>58</v>
      </c>
      <c r="E142" s="127" t="s">
        <v>54</v>
      </c>
      <c r="F142" s="127" t="s">
        <v>55</v>
      </c>
      <c r="G142" s="127" t="s">
        <v>258</v>
      </c>
      <c r="H142" s="127" t="s">
        <v>259</v>
      </c>
      <c r="I142" s="127" t="s">
        <v>260</v>
      </c>
      <c r="J142" s="128" t="s">
        <v>232</v>
      </c>
      <c r="K142" s="129" t="s">
        <v>261</v>
      </c>
      <c r="L142" s="125"/>
      <c r="M142" s="55" t="s">
        <v>1</v>
      </c>
      <c r="N142" s="56" t="s">
        <v>37</v>
      </c>
      <c r="O142" s="56" t="s">
        <v>262</v>
      </c>
      <c r="P142" s="56" t="s">
        <v>263</v>
      </c>
      <c r="Q142" s="56" t="s">
        <v>264</v>
      </c>
      <c r="R142" s="56" t="s">
        <v>265</v>
      </c>
      <c r="S142" s="56" t="s">
        <v>266</v>
      </c>
      <c r="T142" s="57" t="s">
        <v>267</v>
      </c>
    </row>
    <row r="143" spans="2:63" s="1" customFormat="1" ht="22.8" customHeight="1">
      <c r="B143" s="28"/>
      <c r="C143" s="60" t="s">
        <v>268</v>
      </c>
      <c r="J143" s="130">
        <f>BK143</f>
        <v>0</v>
      </c>
      <c r="L143" s="28"/>
      <c r="M143" s="58"/>
      <c r="N143" s="49"/>
      <c r="O143" s="49"/>
      <c r="P143" s="131">
        <f>P144+P165+P261</f>
        <v>0</v>
      </c>
      <c r="Q143" s="49"/>
      <c r="R143" s="131">
        <f>R144+R165+R261</f>
        <v>0.5825285</v>
      </c>
      <c r="S143" s="49"/>
      <c r="T143" s="132">
        <f>T144+T165+T261</f>
        <v>0.50877000000000006</v>
      </c>
      <c r="AT143" s="13" t="s">
        <v>72</v>
      </c>
      <c r="AU143" s="13" t="s">
        <v>234</v>
      </c>
      <c r="BK143" s="133">
        <f>BK144+BK165+BK261</f>
        <v>0</v>
      </c>
    </row>
    <row r="144" spans="2:63" s="11" customFormat="1" ht="25.95" customHeight="1">
      <c r="B144" s="134"/>
      <c r="D144" s="135" t="s">
        <v>72</v>
      </c>
      <c r="E144" s="136" t="s">
        <v>269</v>
      </c>
      <c r="F144" s="136" t="s">
        <v>270</v>
      </c>
      <c r="I144" s="137"/>
      <c r="J144" s="138">
        <f>BK144</f>
        <v>0</v>
      </c>
      <c r="L144" s="134"/>
      <c r="M144" s="139"/>
      <c r="P144" s="140">
        <f>P145+P156</f>
        <v>0</v>
      </c>
      <c r="R144" s="140">
        <f>R145+R156</f>
        <v>2.7299999999999998E-3</v>
      </c>
      <c r="T144" s="141">
        <f>T145+T156</f>
        <v>0</v>
      </c>
      <c r="AR144" s="135" t="s">
        <v>80</v>
      </c>
      <c r="AT144" s="142" t="s">
        <v>72</v>
      </c>
      <c r="AU144" s="142" t="s">
        <v>73</v>
      </c>
      <c r="AY144" s="135" t="s">
        <v>271</v>
      </c>
      <c r="BK144" s="143">
        <f>BK145+BK156</f>
        <v>0</v>
      </c>
    </row>
    <row r="145" spans="2:65" s="11" customFormat="1" ht="22.8" customHeight="1">
      <c r="B145" s="134"/>
      <c r="D145" s="135" t="s">
        <v>72</v>
      </c>
      <c r="E145" s="144" t="s">
        <v>292</v>
      </c>
      <c r="F145" s="144" t="s">
        <v>293</v>
      </c>
      <c r="I145" s="137"/>
      <c r="J145" s="145">
        <f>BK145</f>
        <v>0</v>
      </c>
      <c r="L145" s="134"/>
      <c r="M145" s="139"/>
      <c r="P145" s="140">
        <f>SUM(P146:P155)</f>
        <v>0</v>
      </c>
      <c r="R145" s="140">
        <f>SUM(R146:R155)</f>
        <v>2.7299999999999998E-3</v>
      </c>
      <c r="T145" s="141">
        <f>SUM(T146:T155)</f>
        <v>0</v>
      </c>
      <c r="AR145" s="135" t="s">
        <v>80</v>
      </c>
      <c r="AT145" s="142" t="s">
        <v>72</v>
      </c>
      <c r="AU145" s="142" t="s">
        <v>80</v>
      </c>
      <c r="AY145" s="135" t="s">
        <v>271</v>
      </c>
      <c r="BK145" s="143">
        <f>SUM(BK146:BK155)</f>
        <v>0</v>
      </c>
    </row>
    <row r="146" spans="2:65" s="1" customFormat="1" ht="33" customHeight="1">
      <c r="B146" s="28"/>
      <c r="C146" s="146" t="s">
        <v>80</v>
      </c>
      <c r="D146" s="146" t="s">
        <v>274</v>
      </c>
      <c r="E146" s="147" t="s">
        <v>294</v>
      </c>
      <c r="F146" s="148" t="s">
        <v>295</v>
      </c>
      <c r="G146" s="149" t="s">
        <v>277</v>
      </c>
      <c r="H146" s="150">
        <v>21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1.2999999999999999E-4</v>
      </c>
      <c r="R146" s="155">
        <f>Q146*H146</f>
        <v>2.7299999999999998E-3</v>
      </c>
      <c r="S146" s="155">
        <v>0</v>
      </c>
      <c r="T146" s="156">
        <f>S146*H146</f>
        <v>0</v>
      </c>
      <c r="AR146" s="157" t="s">
        <v>278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278</v>
      </c>
      <c r="BM146" s="157" t="s">
        <v>1807</v>
      </c>
    </row>
    <row r="147" spans="2:65" s="1" customFormat="1" ht="19.2">
      <c r="B147" s="28"/>
      <c r="D147" s="159" t="s">
        <v>280</v>
      </c>
      <c r="F147" s="160" t="s">
        <v>297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" customFormat="1" ht="16.5" customHeight="1">
      <c r="B148" s="28"/>
      <c r="C148" s="146" t="s">
        <v>82</v>
      </c>
      <c r="D148" s="146" t="s">
        <v>274</v>
      </c>
      <c r="E148" s="147" t="s">
        <v>299</v>
      </c>
      <c r="F148" s="148" t="s">
        <v>300</v>
      </c>
      <c r="G148" s="149" t="s">
        <v>301</v>
      </c>
      <c r="H148" s="150">
        <v>1</v>
      </c>
      <c r="I148" s="151"/>
      <c r="J148" s="152">
        <f>ROUND(I148*H148,2)</f>
        <v>0</v>
      </c>
      <c r="K148" s="153"/>
      <c r="L148" s="28"/>
      <c r="M148" s="154" t="s">
        <v>1</v>
      </c>
      <c r="N148" s="115" t="s">
        <v>38</v>
      </c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57" t="s">
        <v>278</v>
      </c>
      <c r="AT148" s="157" t="s">
        <v>274</v>
      </c>
      <c r="AU148" s="157" t="s">
        <v>82</v>
      </c>
      <c r="AY148" s="13" t="s">
        <v>271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3" t="s">
        <v>80</v>
      </c>
      <c r="BK148" s="158">
        <f>ROUND(I148*H148,2)</f>
        <v>0</v>
      </c>
      <c r="BL148" s="13" t="s">
        <v>278</v>
      </c>
      <c r="BM148" s="157" t="s">
        <v>1808</v>
      </c>
    </row>
    <row r="149" spans="2:65" s="1" customFormat="1" ht="19.2">
      <c r="B149" s="28"/>
      <c r="D149" s="159" t="s">
        <v>280</v>
      </c>
      <c r="F149" s="160" t="s">
        <v>1573</v>
      </c>
      <c r="I149" s="119"/>
      <c r="L149" s="28"/>
      <c r="M149" s="161"/>
      <c r="T149" s="52"/>
      <c r="AT149" s="13" t="s">
        <v>280</v>
      </c>
      <c r="AU149" s="13" t="s">
        <v>82</v>
      </c>
    </row>
    <row r="150" spans="2:65" s="1" customFormat="1" ht="16.5" customHeight="1">
      <c r="B150" s="28"/>
      <c r="C150" s="146" t="s">
        <v>272</v>
      </c>
      <c r="D150" s="146" t="s">
        <v>274</v>
      </c>
      <c r="E150" s="147" t="s">
        <v>304</v>
      </c>
      <c r="F150" s="148" t="s">
        <v>305</v>
      </c>
      <c r="G150" s="149" t="s">
        <v>301</v>
      </c>
      <c r="H150" s="150">
        <v>1</v>
      </c>
      <c r="I150" s="151"/>
      <c r="J150" s="152">
        <f>ROUND(I150*H150,2)</f>
        <v>0</v>
      </c>
      <c r="K150" s="153"/>
      <c r="L150" s="28"/>
      <c r="M150" s="154" t="s">
        <v>1</v>
      </c>
      <c r="N150" s="115" t="s">
        <v>38</v>
      </c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AR150" s="157" t="s">
        <v>306</v>
      </c>
      <c r="AT150" s="157" t="s">
        <v>274</v>
      </c>
      <c r="AU150" s="157" t="s">
        <v>82</v>
      </c>
      <c r="AY150" s="13" t="s">
        <v>271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3" t="s">
        <v>80</v>
      </c>
      <c r="BK150" s="158">
        <f>ROUND(I150*H150,2)</f>
        <v>0</v>
      </c>
      <c r="BL150" s="13" t="s">
        <v>306</v>
      </c>
      <c r="BM150" s="157" t="s">
        <v>1809</v>
      </c>
    </row>
    <row r="151" spans="2:65" s="1" customFormat="1" ht="10.199999999999999">
      <c r="B151" s="28"/>
      <c r="D151" s="159" t="s">
        <v>280</v>
      </c>
      <c r="F151" s="160" t="s">
        <v>305</v>
      </c>
      <c r="I151" s="119"/>
      <c r="L151" s="28"/>
      <c r="M151" s="161"/>
      <c r="T151" s="52"/>
      <c r="AT151" s="13" t="s">
        <v>280</v>
      </c>
      <c r="AU151" s="13" t="s">
        <v>82</v>
      </c>
    </row>
    <row r="152" spans="2:65" s="1" customFormat="1" ht="16.5" customHeight="1">
      <c r="B152" s="28"/>
      <c r="C152" s="146" t="s">
        <v>278</v>
      </c>
      <c r="D152" s="146" t="s">
        <v>274</v>
      </c>
      <c r="E152" s="147" t="s">
        <v>309</v>
      </c>
      <c r="F152" s="148" t="s">
        <v>310</v>
      </c>
      <c r="G152" s="149" t="s">
        <v>311</v>
      </c>
      <c r="H152" s="150">
        <v>1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306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306</v>
      </c>
      <c r="BM152" s="157" t="s">
        <v>312</v>
      </c>
    </row>
    <row r="153" spans="2:65" s="1" customFormat="1" ht="10.199999999999999">
      <c r="B153" s="28"/>
      <c r="D153" s="159" t="s">
        <v>280</v>
      </c>
      <c r="F153" s="160" t="s">
        <v>1626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16.5" customHeight="1">
      <c r="B154" s="28"/>
      <c r="C154" s="146" t="s">
        <v>298</v>
      </c>
      <c r="D154" s="146" t="s">
        <v>274</v>
      </c>
      <c r="E154" s="147" t="s">
        <v>315</v>
      </c>
      <c r="F154" s="148" t="s">
        <v>316</v>
      </c>
      <c r="G154" s="149" t="s">
        <v>301</v>
      </c>
      <c r="H154" s="150">
        <v>1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306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306</v>
      </c>
      <c r="BM154" s="157" t="s">
        <v>317</v>
      </c>
    </row>
    <row r="155" spans="2:65" s="1" customFormat="1" ht="10.199999999999999">
      <c r="B155" s="28"/>
      <c r="D155" s="159" t="s">
        <v>280</v>
      </c>
      <c r="F155" s="160" t="s">
        <v>316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1" customFormat="1" ht="22.8" customHeight="1">
      <c r="B156" s="134"/>
      <c r="D156" s="135" t="s">
        <v>72</v>
      </c>
      <c r="E156" s="144" t="s">
        <v>318</v>
      </c>
      <c r="F156" s="144" t="s">
        <v>319</v>
      </c>
      <c r="I156" s="137"/>
      <c r="J156" s="145">
        <f>BK156</f>
        <v>0</v>
      </c>
      <c r="L156" s="134"/>
      <c r="M156" s="139"/>
      <c r="P156" s="140">
        <f>SUM(P157:P164)</f>
        <v>0</v>
      </c>
      <c r="R156" s="140">
        <f>SUM(R157:R164)</f>
        <v>0</v>
      </c>
      <c r="T156" s="141">
        <f>SUM(T157:T164)</f>
        <v>0</v>
      </c>
      <c r="AR156" s="135" t="s">
        <v>80</v>
      </c>
      <c r="AT156" s="142" t="s">
        <v>72</v>
      </c>
      <c r="AU156" s="142" t="s">
        <v>80</v>
      </c>
      <c r="AY156" s="135" t="s">
        <v>271</v>
      </c>
      <c r="BK156" s="143">
        <f>SUM(BK157:BK164)</f>
        <v>0</v>
      </c>
    </row>
    <row r="157" spans="2:65" s="1" customFormat="1" ht="24.15" customHeight="1">
      <c r="B157" s="28"/>
      <c r="C157" s="146" t="s">
        <v>282</v>
      </c>
      <c r="D157" s="146" t="s">
        <v>274</v>
      </c>
      <c r="E157" s="147" t="s">
        <v>320</v>
      </c>
      <c r="F157" s="148" t="s">
        <v>321</v>
      </c>
      <c r="G157" s="149" t="s">
        <v>322</v>
      </c>
      <c r="H157" s="150">
        <v>0.7</v>
      </c>
      <c r="I157" s="151"/>
      <c r="J157" s="152">
        <f>ROUND(I157*H157,2)</f>
        <v>0</v>
      </c>
      <c r="K157" s="153"/>
      <c r="L157" s="28"/>
      <c r="M157" s="154" t="s">
        <v>1</v>
      </c>
      <c r="N157" s="115" t="s">
        <v>38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278</v>
      </c>
      <c r="AT157" s="157" t="s">
        <v>274</v>
      </c>
      <c r="AU157" s="157" t="s">
        <v>82</v>
      </c>
      <c r="AY157" s="13" t="s">
        <v>271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3" t="s">
        <v>80</v>
      </c>
      <c r="BK157" s="158">
        <f>ROUND(I157*H157,2)</f>
        <v>0</v>
      </c>
      <c r="BL157" s="13" t="s">
        <v>278</v>
      </c>
      <c r="BM157" s="157" t="s">
        <v>323</v>
      </c>
    </row>
    <row r="158" spans="2:65" s="1" customFormat="1" ht="28.8">
      <c r="B158" s="28"/>
      <c r="D158" s="159" t="s">
        <v>280</v>
      </c>
      <c r="F158" s="160" t="s">
        <v>324</v>
      </c>
      <c r="I158" s="119"/>
      <c r="L158" s="28"/>
      <c r="M158" s="161"/>
      <c r="T158" s="52"/>
      <c r="AT158" s="13" t="s">
        <v>280</v>
      </c>
      <c r="AU158" s="13" t="s">
        <v>82</v>
      </c>
    </row>
    <row r="159" spans="2:65" s="1" customFormat="1" ht="24.15" customHeight="1">
      <c r="B159" s="28"/>
      <c r="C159" s="146" t="s">
        <v>308</v>
      </c>
      <c r="D159" s="146" t="s">
        <v>274</v>
      </c>
      <c r="E159" s="147" t="s">
        <v>326</v>
      </c>
      <c r="F159" s="148" t="s">
        <v>327</v>
      </c>
      <c r="G159" s="149" t="s">
        <v>322</v>
      </c>
      <c r="H159" s="150">
        <v>0.7</v>
      </c>
      <c r="I159" s="151"/>
      <c r="J159" s="152">
        <f>ROUND(I159*H159,2)</f>
        <v>0</v>
      </c>
      <c r="K159" s="153"/>
      <c r="L159" s="28"/>
      <c r="M159" s="154" t="s">
        <v>1</v>
      </c>
      <c r="N159" s="115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278</v>
      </c>
      <c r="AT159" s="157" t="s">
        <v>274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278</v>
      </c>
      <c r="BM159" s="157" t="s">
        <v>328</v>
      </c>
    </row>
    <row r="160" spans="2:65" s="1" customFormat="1" ht="19.2">
      <c r="B160" s="28"/>
      <c r="D160" s="159" t="s">
        <v>280</v>
      </c>
      <c r="F160" s="160" t="s">
        <v>329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" customFormat="1" ht="16.5" customHeight="1">
      <c r="B161" s="28"/>
      <c r="C161" s="146" t="s">
        <v>314</v>
      </c>
      <c r="D161" s="146" t="s">
        <v>274</v>
      </c>
      <c r="E161" s="147" t="s">
        <v>331</v>
      </c>
      <c r="F161" s="148" t="s">
        <v>332</v>
      </c>
      <c r="G161" s="149" t="s">
        <v>322</v>
      </c>
      <c r="H161" s="150">
        <v>0.7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278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278</v>
      </c>
      <c r="BM161" s="157" t="s">
        <v>333</v>
      </c>
    </row>
    <row r="162" spans="2:65" s="1" customFormat="1" ht="19.2">
      <c r="B162" s="28"/>
      <c r="D162" s="159" t="s">
        <v>280</v>
      </c>
      <c r="F162" s="160" t="s">
        <v>334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" customFormat="1" ht="24.15" customHeight="1">
      <c r="B163" s="28"/>
      <c r="C163" s="162" t="s">
        <v>292</v>
      </c>
      <c r="D163" s="162" t="s">
        <v>335</v>
      </c>
      <c r="E163" s="163" t="s">
        <v>336</v>
      </c>
      <c r="F163" s="164" t="s">
        <v>337</v>
      </c>
      <c r="G163" s="165" t="s">
        <v>338</v>
      </c>
      <c r="H163" s="166">
        <v>1</v>
      </c>
      <c r="I163" s="167"/>
      <c r="J163" s="168">
        <f>ROUND(I163*H163,2)</f>
        <v>0</v>
      </c>
      <c r="K163" s="169"/>
      <c r="L163" s="170"/>
      <c r="M163" s="171" t="s">
        <v>1</v>
      </c>
      <c r="N163" s="172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314</v>
      </c>
      <c r="AT163" s="157" t="s">
        <v>335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278</v>
      </c>
      <c r="BM163" s="157" t="s">
        <v>339</v>
      </c>
    </row>
    <row r="164" spans="2:65" s="1" customFormat="1" ht="28.8">
      <c r="B164" s="28"/>
      <c r="D164" s="159" t="s">
        <v>280</v>
      </c>
      <c r="F164" s="160" t="s">
        <v>340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1" customFormat="1" ht="25.95" customHeight="1">
      <c r="B165" s="134"/>
      <c r="D165" s="135" t="s">
        <v>72</v>
      </c>
      <c r="E165" s="136" t="s">
        <v>341</v>
      </c>
      <c r="F165" s="136" t="s">
        <v>342</v>
      </c>
      <c r="I165" s="137"/>
      <c r="J165" s="138">
        <f>BK165</f>
        <v>0</v>
      </c>
      <c r="L165" s="134"/>
      <c r="M165" s="139"/>
      <c r="P165" s="140">
        <f>P166+P175+P182+P203+P234+P239+P242</f>
        <v>0</v>
      </c>
      <c r="R165" s="140">
        <f>R166+R175+R182+R203+R234+R239+R242</f>
        <v>0.57979849999999999</v>
      </c>
      <c r="T165" s="141">
        <f>T166+T175+T182+T203+T234+T239+T242</f>
        <v>0.50877000000000006</v>
      </c>
      <c r="AR165" s="135" t="s">
        <v>82</v>
      </c>
      <c r="AT165" s="142" t="s">
        <v>72</v>
      </c>
      <c r="AU165" s="142" t="s">
        <v>73</v>
      </c>
      <c r="AY165" s="135" t="s">
        <v>271</v>
      </c>
      <c r="BK165" s="143">
        <f>BK166+BK175+BK182+BK203+BK234+BK239+BK242</f>
        <v>0</v>
      </c>
    </row>
    <row r="166" spans="2:65" s="11" customFormat="1" ht="22.8" customHeight="1">
      <c r="B166" s="134"/>
      <c r="D166" s="135" t="s">
        <v>72</v>
      </c>
      <c r="E166" s="144" t="s">
        <v>343</v>
      </c>
      <c r="F166" s="144" t="s">
        <v>344</v>
      </c>
      <c r="I166" s="137"/>
      <c r="J166" s="145">
        <f>BK166</f>
        <v>0</v>
      </c>
      <c r="L166" s="134"/>
      <c r="M166" s="139"/>
      <c r="P166" s="140">
        <f>SUM(P167:P174)</f>
        <v>0</v>
      </c>
      <c r="R166" s="140">
        <f>SUM(R167:R174)</f>
        <v>0</v>
      </c>
      <c r="T166" s="141">
        <f>SUM(T167:T174)</f>
        <v>6.3060000000000005E-2</v>
      </c>
      <c r="AR166" s="135" t="s">
        <v>82</v>
      </c>
      <c r="AT166" s="142" t="s">
        <v>72</v>
      </c>
      <c r="AU166" s="142" t="s">
        <v>80</v>
      </c>
      <c r="AY166" s="135" t="s">
        <v>271</v>
      </c>
      <c r="BK166" s="143">
        <f>SUM(BK167:BK174)</f>
        <v>0</v>
      </c>
    </row>
    <row r="167" spans="2:65" s="1" customFormat="1" ht="16.5" customHeight="1">
      <c r="B167" s="28"/>
      <c r="C167" s="146" t="s">
        <v>325</v>
      </c>
      <c r="D167" s="146" t="s">
        <v>274</v>
      </c>
      <c r="E167" s="147" t="s">
        <v>346</v>
      </c>
      <c r="F167" s="148" t="s">
        <v>347</v>
      </c>
      <c r="G167" s="149" t="s">
        <v>311</v>
      </c>
      <c r="H167" s="150">
        <v>3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1.9460000000000002E-2</v>
      </c>
      <c r="T167" s="156">
        <f>S167*H167</f>
        <v>5.8380000000000001E-2</v>
      </c>
      <c r="AR167" s="157" t="s">
        <v>348</v>
      </c>
      <c r="AT167" s="157" t="s">
        <v>274</v>
      </c>
      <c r="AU167" s="157" t="s">
        <v>82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348</v>
      </c>
      <c r="BM167" s="157" t="s">
        <v>1649</v>
      </c>
    </row>
    <row r="168" spans="2:65" s="1" customFormat="1" ht="10.199999999999999">
      <c r="B168" s="28"/>
      <c r="D168" s="159" t="s">
        <v>280</v>
      </c>
      <c r="F168" s="160" t="s">
        <v>350</v>
      </c>
      <c r="I168" s="119"/>
      <c r="L168" s="28"/>
      <c r="M168" s="161"/>
      <c r="T168" s="52"/>
      <c r="AT168" s="13" t="s">
        <v>280</v>
      </c>
      <c r="AU168" s="13" t="s">
        <v>82</v>
      </c>
    </row>
    <row r="169" spans="2:65" s="1" customFormat="1" ht="16.5" customHeight="1">
      <c r="B169" s="28"/>
      <c r="C169" s="146" t="s">
        <v>330</v>
      </c>
      <c r="D169" s="146" t="s">
        <v>274</v>
      </c>
      <c r="E169" s="147" t="s">
        <v>352</v>
      </c>
      <c r="F169" s="148" t="s">
        <v>353</v>
      </c>
      <c r="G169" s="149" t="s">
        <v>311</v>
      </c>
      <c r="H169" s="150">
        <v>3</v>
      </c>
      <c r="I169" s="151"/>
      <c r="J169" s="152">
        <f>ROUND(I169*H169,2)</f>
        <v>0</v>
      </c>
      <c r="K169" s="153"/>
      <c r="L169" s="28"/>
      <c r="M169" s="154" t="s">
        <v>1</v>
      </c>
      <c r="N169" s="115" t="s">
        <v>38</v>
      </c>
      <c r="P169" s="155">
        <f>O169*H169</f>
        <v>0</v>
      </c>
      <c r="Q169" s="155">
        <v>0</v>
      </c>
      <c r="R169" s="155">
        <f>Q169*H169</f>
        <v>0</v>
      </c>
      <c r="S169" s="155">
        <v>1.56E-3</v>
      </c>
      <c r="T169" s="156">
        <f>S169*H169</f>
        <v>4.6800000000000001E-3</v>
      </c>
      <c r="AR169" s="157" t="s">
        <v>348</v>
      </c>
      <c r="AT169" s="157" t="s">
        <v>274</v>
      </c>
      <c r="AU169" s="157" t="s">
        <v>82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348</v>
      </c>
      <c r="BM169" s="157" t="s">
        <v>1650</v>
      </c>
    </row>
    <row r="170" spans="2:65" s="1" customFormat="1" ht="10.199999999999999">
      <c r="B170" s="28"/>
      <c r="D170" s="159" t="s">
        <v>280</v>
      </c>
      <c r="F170" s="160" t="s">
        <v>355</v>
      </c>
      <c r="I170" s="119"/>
      <c r="L170" s="28"/>
      <c r="M170" s="161"/>
      <c r="T170" s="52"/>
      <c r="AT170" s="13" t="s">
        <v>280</v>
      </c>
      <c r="AU170" s="13" t="s">
        <v>82</v>
      </c>
    </row>
    <row r="171" spans="2:65" s="1" customFormat="1" ht="16.5" customHeight="1">
      <c r="B171" s="28"/>
      <c r="C171" s="146" t="s">
        <v>8</v>
      </c>
      <c r="D171" s="146" t="s">
        <v>274</v>
      </c>
      <c r="E171" s="147" t="s">
        <v>1810</v>
      </c>
      <c r="F171" s="148" t="s">
        <v>1628</v>
      </c>
      <c r="G171" s="149" t="s">
        <v>311</v>
      </c>
      <c r="H171" s="150">
        <v>1</v>
      </c>
      <c r="I171" s="151"/>
      <c r="J171" s="152">
        <f>ROUND(I171*H171,2)</f>
        <v>0</v>
      </c>
      <c r="K171" s="153"/>
      <c r="L171" s="28"/>
      <c r="M171" s="154" t="s">
        <v>1</v>
      </c>
      <c r="N171" s="115" t="s">
        <v>38</v>
      </c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AR171" s="157" t="s">
        <v>306</v>
      </c>
      <c r="AT171" s="157" t="s">
        <v>274</v>
      </c>
      <c r="AU171" s="157" t="s">
        <v>82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306</v>
      </c>
      <c r="BM171" s="157" t="s">
        <v>1811</v>
      </c>
    </row>
    <row r="172" spans="2:65" s="1" customFormat="1" ht="10.199999999999999">
      <c r="B172" s="28"/>
      <c r="D172" s="159" t="s">
        <v>280</v>
      </c>
      <c r="F172" s="160" t="s">
        <v>1628</v>
      </c>
      <c r="I172" s="119"/>
      <c r="L172" s="28"/>
      <c r="M172" s="161"/>
      <c r="T172" s="52"/>
      <c r="AT172" s="13" t="s">
        <v>280</v>
      </c>
      <c r="AU172" s="13" t="s">
        <v>82</v>
      </c>
    </row>
    <row r="173" spans="2:65" s="1" customFormat="1" ht="16.5" customHeight="1">
      <c r="B173" s="28"/>
      <c r="C173" s="146" t="s">
        <v>345</v>
      </c>
      <c r="D173" s="146" t="s">
        <v>274</v>
      </c>
      <c r="E173" s="147" t="s">
        <v>360</v>
      </c>
      <c r="F173" s="148" t="s">
        <v>361</v>
      </c>
      <c r="G173" s="149" t="s">
        <v>301</v>
      </c>
      <c r="H173" s="150">
        <v>1</v>
      </c>
      <c r="I173" s="151"/>
      <c r="J173" s="152">
        <f>ROUND(I173*H173,2)</f>
        <v>0</v>
      </c>
      <c r="K173" s="153"/>
      <c r="L173" s="28"/>
      <c r="M173" s="154" t="s">
        <v>1</v>
      </c>
      <c r="N173" s="115" t="s">
        <v>38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AR173" s="157" t="s">
        <v>306</v>
      </c>
      <c r="AT173" s="157" t="s">
        <v>274</v>
      </c>
      <c r="AU173" s="157" t="s">
        <v>82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306</v>
      </c>
      <c r="BM173" s="157" t="s">
        <v>362</v>
      </c>
    </row>
    <row r="174" spans="2:65" s="1" customFormat="1" ht="19.2">
      <c r="B174" s="28"/>
      <c r="D174" s="159" t="s">
        <v>280</v>
      </c>
      <c r="F174" s="160" t="s">
        <v>1812</v>
      </c>
      <c r="I174" s="119"/>
      <c r="L174" s="28"/>
      <c r="M174" s="161"/>
      <c r="T174" s="52"/>
      <c r="AT174" s="13" t="s">
        <v>280</v>
      </c>
      <c r="AU174" s="13" t="s">
        <v>82</v>
      </c>
    </row>
    <row r="175" spans="2:65" s="11" customFormat="1" ht="22.8" customHeight="1">
      <c r="B175" s="134"/>
      <c r="D175" s="135" t="s">
        <v>72</v>
      </c>
      <c r="E175" s="144" t="s">
        <v>1499</v>
      </c>
      <c r="F175" s="144" t="s">
        <v>1500</v>
      </c>
      <c r="I175" s="137"/>
      <c r="J175" s="145">
        <f>BK175</f>
        <v>0</v>
      </c>
      <c r="L175" s="134"/>
      <c r="M175" s="139"/>
      <c r="P175" s="140">
        <f>SUM(P176:P181)</f>
        <v>0</v>
      </c>
      <c r="R175" s="140">
        <f>SUM(R176:R181)</f>
        <v>0</v>
      </c>
      <c r="T175" s="141">
        <f>SUM(T176:T181)</f>
        <v>0</v>
      </c>
      <c r="AR175" s="135" t="s">
        <v>82</v>
      </c>
      <c r="AT175" s="142" t="s">
        <v>72</v>
      </c>
      <c r="AU175" s="142" t="s">
        <v>80</v>
      </c>
      <c r="AY175" s="135" t="s">
        <v>271</v>
      </c>
      <c r="BK175" s="143">
        <f>SUM(BK176:BK181)</f>
        <v>0</v>
      </c>
    </row>
    <row r="176" spans="2:65" s="1" customFormat="1" ht="16.5" customHeight="1">
      <c r="B176" s="28"/>
      <c r="C176" s="146" t="s">
        <v>351</v>
      </c>
      <c r="D176" s="146" t="s">
        <v>274</v>
      </c>
      <c r="E176" s="147" t="s">
        <v>1501</v>
      </c>
      <c r="F176" s="148" t="s">
        <v>1502</v>
      </c>
      <c r="G176" s="149" t="s">
        <v>277</v>
      </c>
      <c r="H176" s="150">
        <v>2</v>
      </c>
      <c r="I176" s="151"/>
      <c r="J176" s="152">
        <f>ROUND(I176*H176,2)</f>
        <v>0</v>
      </c>
      <c r="K176" s="153"/>
      <c r="L176" s="28"/>
      <c r="M176" s="154" t="s">
        <v>1</v>
      </c>
      <c r="N176" s="115" t="s">
        <v>38</v>
      </c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AR176" s="157" t="s">
        <v>348</v>
      </c>
      <c r="AT176" s="157" t="s">
        <v>274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348</v>
      </c>
      <c r="BM176" s="157" t="s">
        <v>1503</v>
      </c>
    </row>
    <row r="177" spans="2:65" s="1" customFormat="1" ht="10.199999999999999">
      <c r="B177" s="28"/>
      <c r="D177" s="159" t="s">
        <v>280</v>
      </c>
      <c r="F177" s="160" t="s">
        <v>1502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" customFormat="1" ht="16.5" customHeight="1">
      <c r="B178" s="28"/>
      <c r="C178" s="146" t="s">
        <v>356</v>
      </c>
      <c r="D178" s="146" t="s">
        <v>274</v>
      </c>
      <c r="E178" s="147" t="s">
        <v>1504</v>
      </c>
      <c r="F178" s="148" t="s">
        <v>1505</v>
      </c>
      <c r="G178" s="149" t="s">
        <v>692</v>
      </c>
      <c r="H178" s="150">
        <v>1</v>
      </c>
      <c r="I178" s="151"/>
      <c r="J178" s="152">
        <f>ROUND(I178*H178,2)</f>
        <v>0</v>
      </c>
      <c r="K178" s="153"/>
      <c r="L178" s="28"/>
      <c r="M178" s="154" t="s">
        <v>1</v>
      </c>
      <c r="N178" s="115" t="s">
        <v>38</v>
      </c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AR178" s="157" t="s">
        <v>306</v>
      </c>
      <c r="AT178" s="157" t="s">
        <v>274</v>
      </c>
      <c r="AU178" s="157" t="s">
        <v>82</v>
      </c>
      <c r="AY178" s="13" t="s">
        <v>271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3" t="s">
        <v>80</v>
      </c>
      <c r="BK178" s="158">
        <f>ROUND(I178*H178,2)</f>
        <v>0</v>
      </c>
      <c r="BL178" s="13" t="s">
        <v>306</v>
      </c>
      <c r="BM178" s="157" t="s">
        <v>1506</v>
      </c>
    </row>
    <row r="179" spans="2:65" s="1" customFormat="1" ht="19.2">
      <c r="B179" s="28"/>
      <c r="D179" s="159" t="s">
        <v>280</v>
      </c>
      <c r="F179" s="160" t="s">
        <v>1507</v>
      </c>
      <c r="I179" s="119"/>
      <c r="L179" s="28"/>
      <c r="M179" s="161"/>
      <c r="T179" s="52"/>
      <c r="AT179" s="13" t="s">
        <v>280</v>
      </c>
      <c r="AU179" s="13" t="s">
        <v>82</v>
      </c>
    </row>
    <row r="180" spans="2:65" s="1" customFormat="1" ht="16.5" customHeight="1">
      <c r="B180" s="28"/>
      <c r="C180" s="146" t="s">
        <v>348</v>
      </c>
      <c r="D180" s="146" t="s">
        <v>274</v>
      </c>
      <c r="E180" s="147" t="s">
        <v>1508</v>
      </c>
      <c r="F180" s="148" t="s">
        <v>1509</v>
      </c>
      <c r="G180" s="149" t="s">
        <v>692</v>
      </c>
      <c r="H180" s="150">
        <v>1</v>
      </c>
      <c r="I180" s="151"/>
      <c r="J180" s="152">
        <f>ROUND(I180*H180,2)</f>
        <v>0</v>
      </c>
      <c r="K180" s="153"/>
      <c r="L180" s="28"/>
      <c r="M180" s="154" t="s">
        <v>1</v>
      </c>
      <c r="N180" s="115" t="s">
        <v>38</v>
      </c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AR180" s="157" t="s">
        <v>306</v>
      </c>
      <c r="AT180" s="157" t="s">
        <v>274</v>
      </c>
      <c r="AU180" s="157" t="s">
        <v>82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306</v>
      </c>
      <c r="BM180" s="157" t="s">
        <v>1510</v>
      </c>
    </row>
    <row r="181" spans="2:65" s="1" customFormat="1" ht="10.199999999999999">
      <c r="B181" s="28"/>
      <c r="D181" s="159" t="s">
        <v>280</v>
      </c>
      <c r="F181" s="160" t="s">
        <v>1509</v>
      </c>
      <c r="I181" s="119"/>
      <c r="L181" s="28"/>
      <c r="M181" s="161"/>
      <c r="T181" s="52"/>
      <c r="AT181" s="13" t="s">
        <v>280</v>
      </c>
      <c r="AU181" s="13" t="s">
        <v>82</v>
      </c>
    </row>
    <row r="182" spans="2:65" s="11" customFormat="1" ht="22.8" customHeight="1">
      <c r="B182" s="134"/>
      <c r="D182" s="135" t="s">
        <v>72</v>
      </c>
      <c r="E182" s="144" t="s">
        <v>363</v>
      </c>
      <c r="F182" s="144" t="s">
        <v>364</v>
      </c>
      <c r="I182" s="137"/>
      <c r="J182" s="145">
        <f>BK182</f>
        <v>0</v>
      </c>
      <c r="L182" s="134"/>
      <c r="M182" s="139"/>
      <c r="P182" s="140">
        <f>SUM(P183:P202)</f>
        <v>0</v>
      </c>
      <c r="R182" s="140">
        <f>SUM(R183:R202)</f>
        <v>0.15627850000000001</v>
      </c>
      <c r="T182" s="141">
        <f>SUM(T183:T202)</f>
        <v>0</v>
      </c>
      <c r="AR182" s="135" t="s">
        <v>82</v>
      </c>
      <c r="AT182" s="142" t="s">
        <v>72</v>
      </c>
      <c r="AU182" s="142" t="s">
        <v>80</v>
      </c>
      <c r="AY182" s="135" t="s">
        <v>271</v>
      </c>
      <c r="BK182" s="143">
        <f>SUM(BK183:BK202)</f>
        <v>0</v>
      </c>
    </row>
    <row r="183" spans="2:65" s="1" customFormat="1" ht="33" customHeight="1">
      <c r="B183" s="28"/>
      <c r="C183" s="146" t="s">
        <v>365</v>
      </c>
      <c r="D183" s="146" t="s">
        <v>274</v>
      </c>
      <c r="E183" s="147" t="s">
        <v>386</v>
      </c>
      <c r="F183" s="148" t="s">
        <v>387</v>
      </c>
      <c r="G183" s="149" t="s">
        <v>277</v>
      </c>
      <c r="H183" s="150">
        <v>21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1.17E-3</v>
      </c>
      <c r="R183" s="155">
        <f>Q183*H183</f>
        <v>2.4570000000000002E-2</v>
      </c>
      <c r="S183" s="155">
        <v>0</v>
      </c>
      <c r="T183" s="156">
        <f>S183*H183</f>
        <v>0</v>
      </c>
      <c r="AR183" s="157" t="s">
        <v>348</v>
      </c>
      <c r="AT183" s="157" t="s">
        <v>274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1813</v>
      </c>
    </row>
    <row r="184" spans="2:65" s="1" customFormat="1" ht="28.8">
      <c r="B184" s="28"/>
      <c r="D184" s="159" t="s">
        <v>280</v>
      </c>
      <c r="F184" s="160" t="s">
        <v>389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" customFormat="1" ht="16.5" customHeight="1">
      <c r="B185" s="28"/>
      <c r="C185" s="162" t="s">
        <v>370</v>
      </c>
      <c r="D185" s="162" t="s">
        <v>335</v>
      </c>
      <c r="E185" s="163" t="s">
        <v>391</v>
      </c>
      <c r="F185" s="164" t="s">
        <v>392</v>
      </c>
      <c r="G185" s="165" t="s">
        <v>393</v>
      </c>
      <c r="H185" s="166">
        <v>0.16500000000000001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38</v>
      </c>
      <c r="P185" s="155">
        <f>O185*H185</f>
        <v>0</v>
      </c>
      <c r="Q185" s="155">
        <v>2.0000000000000002E-5</v>
      </c>
      <c r="R185" s="155">
        <f>Q185*H185</f>
        <v>3.3000000000000006E-6</v>
      </c>
      <c r="S185" s="155">
        <v>0</v>
      </c>
      <c r="T185" s="156">
        <f>S185*H185</f>
        <v>0</v>
      </c>
      <c r="AR185" s="157" t="s">
        <v>306</v>
      </c>
      <c r="AT185" s="157" t="s">
        <v>335</v>
      </c>
      <c r="AU185" s="157" t="s">
        <v>82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306</v>
      </c>
      <c r="BM185" s="157" t="s">
        <v>1814</v>
      </c>
    </row>
    <row r="186" spans="2:65" s="1" customFormat="1" ht="10.199999999999999">
      <c r="B186" s="28"/>
      <c r="D186" s="159" t="s">
        <v>280</v>
      </c>
      <c r="F186" s="160" t="s">
        <v>392</v>
      </c>
      <c r="I186" s="119"/>
      <c r="L186" s="28"/>
      <c r="M186" s="161"/>
      <c r="T186" s="52"/>
      <c r="AT186" s="13" t="s">
        <v>280</v>
      </c>
      <c r="AU186" s="13" t="s">
        <v>82</v>
      </c>
    </row>
    <row r="187" spans="2:65" s="1" customFormat="1" ht="16.5" customHeight="1">
      <c r="B187" s="28"/>
      <c r="C187" s="162" t="s">
        <v>376</v>
      </c>
      <c r="D187" s="162" t="s">
        <v>335</v>
      </c>
      <c r="E187" s="163" t="s">
        <v>396</v>
      </c>
      <c r="F187" s="164" t="s">
        <v>397</v>
      </c>
      <c r="G187" s="165" t="s">
        <v>393</v>
      </c>
      <c r="H187" s="166">
        <v>0.72599999999999998</v>
      </c>
      <c r="I187" s="167"/>
      <c r="J187" s="168">
        <f>ROUND(I187*H187,2)</f>
        <v>0</v>
      </c>
      <c r="K187" s="169"/>
      <c r="L187" s="170"/>
      <c r="M187" s="171" t="s">
        <v>1</v>
      </c>
      <c r="N187" s="172" t="s">
        <v>38</v>
      </c>
      <c r="P187" s="155">
        <f>O187*H187</f>
        <v>0</v>
      </c>
      <c r="Q187" s="155">
        <v>2.0000000000000001E-4</v>
      </c>
      <c r="R187" s="155">
        <f>Q187*H187</f>
        <v>1.4520000000000001E-4</v>
      </c>
      <c r="S187" s="155">
        <v>0</v>
      </c>
      <c r="T187" s="156">
        <f>S187*H187</f>
        <v>0</v>
      </c>
      <c r="AR187" s="157" t="s">
        <v>373</v>
      </c>
      <c r="AT187" s="157" t="s">
        <v>335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1815</v>
      </c>
    </row>
    <row r="188" spans="2:65" s="1" customFormat="1" ht="10.199999999999999">
      <c r="B188" s="28"/>
      <c r="D188" s="159" t="s">
        <v>280</v>
      </c>
      <c r="F188" s="160" t="s">
        <v>397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" customFormat="1" ht="24.15" customHeight="1">
      <c r="B189" s="28"/>
      <c r="C189" s="162" t="s">
        <v>381</v>
      </c>
      <c r="D189" s="162" t="s">
        <v>335</v>
      </c>
      <c r="E189" s="163" t="s">
        <v>1514</v>
      </c>
      <c r="F189" s="164" t="s">
        <v>1515</v>
      </c>
      <c r="G189" s="165" t="s">
        <v>277</v>
      </c>
      <c r="H189" s="166">
        <v>23.1</v>
      </c>
      <c r="I189" s="167"/>
      <c r="J189" s="168">
        <f>ROUND(I189*H189,2)</f>
        <v>0</v>
      </c>
      <c r="K189" s="169"/>
      <c r="L189" s="170"/>
      <c r="M189" s="171" t="s">
        <v>1</v>
      </c>
      <c r="N189" s="172" t="s">
        <v>38</v>
      </c>
      <c r="P189" s="155">
        <f>O189*H189</f>
        <v>0</v>
      </c>
      <c r="Q189" s="155">
        <v>4.0000000000000001E-3</v>
      </c>
      <c r="R189" s="155">
        <f>Q189*H189</f>
        <v>9.240000000000001E-2</v>
      </c>
      <c r="S189" s="155">
        <v>0</v>
      </c>
      <c r="T189" s="156">
        <f>S189*H189</f>
        <v>0</v>
      </c>
      <c r="AR189" s="157" t="s">
        <v>373</v>
      </c>
      <c r="AT189" s="157" t="s">
        <v>335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1816</v>
      </c>
    </row>
    <row r="190" spans="2:65" s="1" customFormat="1" ht="19.2">
      <c r="B190" s="28"/>
      <c r="D190" s="159" t="s">
        <v>280</v>
      </c>
      <c r="F190" s="160" t="s">
        <v>1515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" customFormat="1" ht="16.5" customHeight="1">
      <c r="B191" s="28"/>
      <c r="C191" s="162" t="s">
        <v>7</v>
      </c>
      <c r="D191" s="162" t="s">
        <v>335</v>
      </c>
      <c r="E191" s="163" t="s">
        <v>410</v>
      </c>
      <c r="F191" s="164" t="s">
        <v>411</v>
      </c>
      <c r="G191" s="165" t="s">
        <v>412</v>
      </c>
      <c r="H191" s="166">
        <v>24.75</v>
      </c>
      <c r="I191" s="167"/>
      <c r="J191" s="168">
        <f>ROUND(I191*H191,2)</f>
        <v>0</v>
      </c>
      <c r="K191" s="169"/>
      <c r="L191" s="170"/>
      <c r="M191" s="171" t="s">
        <v>1</v>
      </c>
      <c r="N191" s="172" t="s">
        <v>38</v>
      </c>
      <c r="P191" s="155">
        <f>O191*H191</f>
        <v>0</v>
      </c>
      <c r="Q191" s="155">
        <v>3.8000000000000002E-4</v>
      </c>
      <c r="R191" s="155">
        <f>Q191*H191</f>
        <v>9.4050000000000002E-3</v>
      </c>
      <c r="S191" s="155">
        <v>0</v>
      </c>
      <c r="T191" s="156">
        <f>S191*H191</f>
        <v>0</v>
      </c>
      <c r="AR191" s="157" t="s">
        <v>373</v>
      </c>
      <c r="AT191" s="157" t="s">
        <v>335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1817</v>
      </c>
    </row>
    <row r="192" spans="2:65" s="1" customFormat="1" ht="10.199999999999999">
      <c r="B192" s="28"/>
      <c r="D192" s="159" t="s">
        <v>280</v>
      </c>
      <c r="F192" s="160" t="s">
        <v>414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" customFormat="1" ht="16.5" customHeight="1">
      <c r="B193" s="28"/>
      <c r="C193" s="162" t="s">
        <v>390</v>
      </c>
      <c r="D193" s="162" t="s">
        <v>335</v>
      </c>
      <c r="E193" s="163" t="s">
        <v>416</v>
      </c>
      <c r="F193" s="164" t="s">
        <v>417</v>
      </c>
      <c r="G193" s="165" t="s">
        <v>412</v>
      </c>
      <c r="H193" s="166">
        <v>26.4</v>
      </c>
      <c r="I193" s="167"/>
      <c r="J193" s="168">
        <f>ROUND(I193*H193,2)</f>
        <v>0</v>
      </c>
      <c r="K193" s="169"/>
      <c r="L193" s="170"/>
      <c r="M193" s="171" t="s">
        <v>1</v>
      </c>
      <c r="N193" s="172" t="s">
        <v>38</v>
      </c>
      <c r="P193" s="155">
        <f>O193*H193</f>
        <v>0</v>
      </c>
      <c r="Q193" s="155">
        <v>3.5E-4</v>
      </c>
      <c r="R193" s="155">
        <f>Q193*H193</f>
        <v>9.2399999999999999E-3</v>
      </c>
      <c r="S193" s="155">
        <v>0</v>
      </c>
      <c r="T193" s="156">
        <f>S193*H193</f>
        <v>0</v>
      </c>
      <c r="AR193" s="157" t="s">
        <v>373</v>
      </c>
      <c r="AT193" s="157" t="s">
        <v>335</v>
      </c>
      <c r="AU193" s="157" t="s">
        <v>82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1818</v>
      </c>
    </row>
    <row r="194" spans="2:65" s="1" customFormat="1" ht="10.199999999999999">
      <c r="B194" s="28"/>
      <c r="D194" s="159" t="s">
        <v>280</v>
      </c>
      <c r="F194" s="160" t="s">
        <v>417</v>
      </c>
      <c r="I194" s="119"/>
      <c r="L194" s="28"/>
      <c r="M194" s="161"/>
      <c r="T194" s="52"/>
      <c r="AT194" s="13" t="s">
        <v>280</v>
      </c>
      <c r="AU194" s="13" t="s">
        <v>82</v>
      </c>
    </row>
    <row r="195" spans="2:65" s="1" customFormat="1" ht="16.5" customHeight="1">
      <c r="B195" s="28"/>
      <c r="C195" s="162" t="s">
        <v>395</v>
      </c>
      <c r="D195" s="162" t="s">
        <v>335</v>
      </c>
      <c r="E195" s="163" t="s">
        <v>420</v>
      </c>
      <c r="F195" s="164" t="s">
        <v>421</v>
      </c>
      <c r="G195" s="165" t="s">
        <v>412</v>
      </c>
      <c r="H195" s="166">
        <v>22</v>
      </c>
      <c r="I195" s="167"/>
      <c r="J195" s="168">
        <f>ROUND(I195*H195,2)</f>
        <v>0</v>
      </c>
      <c r="K195" s="169"/>
      <c r="L195" s="170"/>
      <c r="M195" s="171" t="s">
        <v>1</v>
      </c>
      <c r="N195" s="172" t="s">
        <v>38</v>
      </c>
      <c r="P195" s="155">
        <f>O195*H195</f>
        <v>0</v>
      </c>
      <c r="Q195" s="155">
        <v>3.5E-4</v>
      </c>
      <c r="R195" s="155">
        <f>Q195*H195</f>
        <v>7.7000000000000002E-3</v>
      </c>
      <c r="S195" s="155">
        <v>0</v>
      </c>
      <c r="T195" s="156">
        <f>S195*H195</f>
        <v>0</v>
      </c>
      <c r="AR195" s="157" t="s">
        <v>373</v>
      </c>
      <c r="AT195" s="157" t="s">
        <v>335</v>
      </c>
      <c r="AU195" s="157" t="s">
        <v>82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348</v>
      </c>
      <c r="BM195" s="157" t="s">
        <v>1819</v>
      </c>
    </row>
    <row r="196" spans="2:65" s="1" customFormat="1" ht="10.199999999999999">
      <c r="B196" s="28"/>
      <c r="D196" s="159" t="s">
        <v>280</v>
      </c>
      <c r="F196" s="160" t="s">
        <v>421</v>
      </c>
      <c r="I196" s="119"/>
      <c r="L196" s="28"/>
      <c r="M196" s="161"/>
      <c r="T196" s="52"/>
      <c r="AT196" s="13" t="s">
        <v>280</v>
      </c>
      <c r="AU196" s="13" t="s">
        <v>82</v>
      </c>
    </row>
    <row r="197" spans="2:65" s="1" customFormat="1" ht="16.5" customHeight="1">
      <c r="B197" s="28"/>
      <c r="C197" s="162" t="s">
        <v>399</v>
      </c>
      <c r="D197" s="162" t="s">
        <v>335</v>
      </c>
      <c r="E197" s="163" t="s">
        <v>424</v>
      </c>
      <c r="F197" s="164" t="s">
        <v>425</v>
      </c>
      <c r="G197" s="165" t="s">
        <v>412</v>
      </c>
      <c r="H197" s="166">
        <v>23.65</v>
      </c>
      <c r="I197" s="167"/>
      <c r="J197" s="168">
        <f>ROUND(I197*H197,2)</f>
        <v>0</v>
      </c>
      <c r="K197" s="169"/>
      <c r="L197" s="170"/>
      <c r="M197" s="171" t="s">
        <v>1</v>
      </c>
      <c r="N197" s="172" t="s">
        <v>38</v>
      </c>
      <c r="P197" s="155">
        <f>O197*H197</f>
        <v>0</v>
      </c>
      <c r="Q197" s="155">
        <v>5.0000000000000001E-4</v>
      </c>
      <c r="R197" s="155">
        <f>Q197*H197</f>
        <v>1.1824999999999999E-2</v>
      </c>
      <c r="S197" s="155">
        <v>0</v>
      </c>
      <c r="T197" s="156">
        <f>S197*H197</f>
        <v>0</v>
      </c>
      <c r="AR197" s="157" t="s">
        <v>373</v>
      </c>
      <c r="AT197" s="157" t="s">
        <v>335</v>
      </c>
      <c r="AU197" s="157" t="s">
        <v>82</v>
      </c>
      <c r="AY197" s="13" t="s">
        <v>271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3" t="s">
        <v>80</v>
      </c>
      <c r="BK197" s="158">
        <f>ROUND(I197*H197,2)</f>
        <v>0</v>
      </c>
      <c r="BL197" s="13" t="s">
        <v>348</v>
      </c>
      <c r="BM197" s="157" t="s">
        <v>1820</v>
      </c>
    </row>
    <row r="198" spans="2:65" s="1" customFormat="1" ht="10.199999999999999">
      <c r="B198" s="28"/>
      <c r="D198" s="159" t="s">
        <v>280</v>
      </c>
      <c r="F198" s="160" t="s">
        <v>427</v>
      </c>
      <c r="I198" s="119"/>
      <c r="L198" s="28"/>
      <c r="M198" s="161"/>
      <c r="T198" s="52"/>
      <c r="AT198" s="13" t="s">
        <v>280</v>
      </c>
      <c r="AU198" s="13" t="s">
        <v>82</v>
      </c>
    </row>
    <row r="199" spans="2:65" s="1" customFormat="1" ht="16.5" customHeight="1">
      <c r="B199" s="28"/>
      <c r="C199" s="162" t="s">
        <v>404</v>
      </c>
      <c r="D199" s="162" t="s">
        <v>335</v>
      </c>
      <c r="E199" s="163" t="s">
        <v>429</v>
      </c>
      <c r="F199" s="164" t="s">
        <v>430</v>
      </c>
      <c r="G199" s="165" t="s">
        <v>338</v>
      </c>
      <c r="H199" s="166">
        <v>16.5</v>
      </c>
      <c r="I199" s="167"/>
      <c r="J199" s="168">
        <f>ROUND(I199*H199,2)</f>
        <v>0</v>
      </c>
      <c r="K199" s="169"/>
      <c r="L199" s="170"/>
      <c r="M199" s="171" t="s">
        <v>1</v>
      </c>
      <c r="N199" s="172" t="s">
        <v>38</v>
      </c>
      <c r="P199" s="155">
        <f>O199*H199</f>
        <v>0</v>
      </c>
      <c r="Q199" s="155">
        <v>4.0000000000000003E-5</v>
      </c>
      <c r="R199" s="155">
        <f>Q199*H199</f>
        <v>6.600000000000001E-4</v>
      </c>
      <c r="S199" s="155">
        <v>0</v>
      </c>
      <c r="T199" s="156">
        <f>S199*H199</f>
        <v>0</v>
      </c>
      <c r="AR199" s="157" t="s">
        <v>373</v>
      </c>
      <c r="AT199" s="157" t="s">
        <v>335</v>
      </c>
      <c r="AU199" s="157" t="s">
        <v>82</v>
      </c>
      <c r="AY199" s="13" t="s">
        <v>271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3" t="s">
        <v>80</v>
      </c>
      <c r="BK199" s="158">
        <f>ROUND(I199*H199,2)</f>
        <v>0</v>
      </c>
      <c r="BL199" s="13" t="s">
        <v>348</v>
      </c>
      <c r="BM199" s="157" t="s">
        <v>1821</v>
      </c>
    </row>
    <row r="200" spans="2:65" s="1" customFormat="1" ht="10.199999999999999">
      <c r="B200" s="28"/>
      <c r="D200" s="159" t="s">
        <v>280</v>
      </c>
      <c r="F200" s="160" t="s">
        <v>430</v>
      </c>
      <c r="I200" s="119"/>
      <c r="L200" s="28"/>
      <c r="M200" s="161"/>
      <c r="T200" s="52"/>
      <c r="AT200" s="13" t="s">
        <v>280</v>
      </c>
      <c r="AU200" s="13" t="s">
        <v>82</v>
      </c>
    </row>
    <row r="201" spans="2:65" s="1" customFormat="1" ht="16.5" customHeight="1">
      <c r="B201" s="28"/>
      <c r="C201" s="162" t="s">
        <v>409</v>
      </c>
      <c r="D201" s="162" t="s">
        <v>335</v>
      </c>
      <c r="E201" s="163" t="s">
        <v>433</v>
      </c>
      <c r="F201" s="164" t="s">
        <v>434</v>
      </c>
      <c r="G201" s="165" t="s">
        <v>338</v>
      </c>
      <c r="H201" s="166">
        <v>16.5</v>
      </c>
      <c r="I201" s="167"/>
      <c r="J201" s="168">
        <f>ROUND(I201*H201,2)</f>
        <v>0</v>
      </c>
      <c r="K201" s="169"/>
      <c r="L201" s="170"/>
      <c r="M201" s="171" t="s">
        <v>1</v>
      </c>
      <c r="N201" s="172" t="s">
        <v>38</v>
      </c>
      <c r="P201" s="155">
        <f>O201*H201</f>
        <v>0</v>
      </c>
      <c r="Q201" s="155">
        <v>2.0000000000000002E-5</v>
      </c>
      <c r="R201" s="155">
        <f>Q201*H201</f>
        <v>3.3000000000000005E-4</v>
      </c>
      <c r="S201" s="155">
        <v>0</v>
      </c>
      <c r="T201" s="156">
        <f>S201*H201</f>
        <v>0</v>
      </c>
      <c r="AR201" s="157" t="s">
        <v>373</v>
      </c>
      <c r="AT201" s="157" t="s">
        <v>335</v>
      </c>
      <c r="AU201" s="157" t="s">
        <v>82</v>
      </c>
      <c r="AY201" s="13" t="s">
        <v>271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3" t="s">
        <v>80</v>
      </c>
      <c r="BK201" s="158">
        <f>ROUND(I201*H201,2)</f>
        <v>0</v>
      </c>
      <c r="BL201" s="13" t="s">
        <v>348</v>
      </c>
      <c r="BM201" s="157" t="s">
        <v>1822</v>
      </c>
    </row>
    <row r="202" spans="2:65" s="1" customFormat="1" ht="10.199999999999999">
      <c r="B202" s="28"/>
      <c r="D202" s="159" t="s">
        <v>280</v>
      </c>
      <c r="F202" s="160" t="s">
        <v>434</v>
      </c>
      <c r="I202" s="119"/>
      <c r="L202" s="28"/>
      <c r="M202" s="161"/>
      <c r="T202" s="52"/>
      <c r="AT202" s="13" t="s">
        <v>280</v>
      </c>
      <c r="AU202" s="13" t="s">
        <v>82</v>
      </c>
    </row>
    <row r="203" spans="2:65" s="11" customFormat="1" ht="22.8" customHeight="1">
      <c r="B203" s="134"/>
      <c r="D203" s="135" t="s">
        <v>72</v>
      </c>
      <c r="E203" s="144" t="s">
        <v>436</v>
      </c>
      <c r="F203" s="144" t="s">
        <v>437</v>
      </c>
      <c r="I203" s="137"/>
      <c r="J203" s="145">
        <f>BK203</f>
        <v>0</v>
      </c>
      <c r="L203" s="134"/>
      <c r="M203" s="139"/>
      <c r="P203" s="140">
        <f>SUM(P204:P233)</f>
        <v>0</v>
      </c>
      <c r="R203" s="140">
        <f>SUM(R204:R233)</f>
        <v>0.33111999999999997</v>
      </c>
      <c r="T203" s="141">
        <f>SUM(T204:T233)</f>
        <v>5.8499999999999996E-2</v>
      </c>
      <c r="AR203" s="135" t="s">
        <v>82</v>
      </c>
      <c r="AT203" s="142" t="s">
        <v>72</v>
      </c>
      <c r="AU203" s="142" t="s">
        <v>80</v>
      </c>
      <c r="AY203" s="135" t="s">
        <v>271</v>
      </c>
      <c r="BK203" s="143">
        <f>SUM(BK204:BK233)</f>
        <v>0</v>
      </c>
    </row>
    <row r="204" spans="2:65" s="1" customFormat="1" ht="21.75" customHeight="1">
      <c r="B204" s="28"/>
      <c r="C204" s="146" t="s">
        <v>415</v>
      </c>
      <c r="D204" s="146" t="s">
        <v>274</v>
      </c>
      <c r="E204" s="147" t="s">
        <v>438</v>
      </c>
      <c r="F204" s="148" t="s">
        <v>439</v>
      </c>
      <c r="G204" s="149" t="s">
        <v>277</v>
      </c>
      <c r="H204" s="150">
        <v>21</v>
      </c>
      <c r="I204" s="151"/>
      <c r="J204" s="152">
        <f>ROUND(I204*H204,2)</f>
        <v>0</v>
      </c>
      <c r="K204" s="153"/>
      <c r="L204" s="28"/>
      <c r="M204" s="154" t="s">
        <v>1</v>
      </c>
      <c r="N204" s="115" t="s">
        <v>38</v>
      </c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AR204" s="157" t="s">
        <v>348</v>
      </c>
      <c r="AT204" s="157" t="s">
        <v>274</v>
      </c>
      <c r="AU204" s="157" t="s">
        <v>82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1823</v>
      </c>
    </row>
    <row r="205" spans="2:65" s="1" customFormat="1" ht="19.2">
      <c r="B205" s="28"/>
      <c r="D205" s="159" t="s">
        <v>280</v>
      </c>
      <c r="F205" s="160" t="s">
        <v>441</v>
      </c>
      <c r="I205" s="119"/>
      <c r="L205" s="28"/>
      <c r="M205" s="161"/>
      <c r="T205" s="52"/>
      <c r="AT205" s="13" t="s">
        <v>280</v>
      </c>
      <c r="AU205" s="13" t="s">
        <v>82</v>
      </c>
    </row>
    <row r="206" spans="2:65" s="1" customFormat="1" ht="24.15" customHeight="1">
      <c r="B206" s="28"/>
      <c r="C206" s="146" t="s">
        <v>419</v>
      </c>
      <c r="D206" s="146" t="s">
        <v>274</v>
      </c>
      <c r="E206" s="147" t="s">
        <v>443</v>
      </c>
      <c r="F206" s="148" t="s">
        <v>444</v>
      </c>
      <c r="G206" s="149" t="s">
        <v>277</v>
      </c>
      <c r="H206" s="150">
        <v>21</v>
      </c>
      <c r="I206" s="151"/>
      <c r="J206" s="152">
        <f>ROUND(I206*H206,2)</f>
        <v>0</v>
      </c>
      <c r="K206" s="153"/>
      <c r="L206" s="28"/>
      <c r="M206" s="154" t="s">
        <v>1</v>
      </c>
      <c r="N206" s="115" t="s">
        <v>38</v>
      </c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AR206" s="157" t="s">
        <v>348</v>
      </c>
      <c r="AT206" s="157" t="s">
        <v>274</v>
      </c>
      <c r="AU206" s="157" t="s">
        <v>82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445</v>
      </c>
    </row>
    <row r="207" spans="2:65" s="1" customFormat="1" ht="28.8">
      <c r="B207" s="28"/>
      <c r="D207" s="159" t="s">
        <v>280</v>
      </c>
      <c r="F207" s="160" t="s">
        <v>446</v>
      </c>
      <c r="I207" s="119"/>
      <c r="L207" s="28"/>
      <c r="M207" s="161"/>
      <c r="T207" s="52"/>
      <c r="AT207" s="13" t="s">
        <v>280</v>
      </c>
      <c r="AU207" s="13" t="s">
        <v>82</v>
      </c>
    </row>
    <row r="208" spans="2:65" s="1" customFormat="1" ht="16.5" customHeight="1">
      <c r="B208" s="28"/>
      <c r="C208" s="146" t="s">
        <v>423</v>
      </c>
      <c r="D208" s="146" t="s">
        <v>274</v>
      </c>
      <c r="E208" s="147" t="s">
        <v>448</v>
      </c>
      <c r="F208" s="148" t="s">
        <v>449</v>
      </c>
      <c r="G208" s="149" t="s">
        <v>277</v>
      </c>
      <c r="H208" s="150">
        <v>21</v>
      </c>
      <c r="I208" s="151"/>
      <c r="J208" s="152">
        <f>ROUND(I208*H208,2)</f>
        <v>0</v>
      </c>
      <c r="K208" s="153"/>
      <c r="L208" s="28"/>
      <c r="M208" s="154" t="s">
        <v>1</v>
      </c>
      <c r="N208" s="115" t="s">
        <v>38</v>
      </c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AR208" s="157" t="s">
        <v>348</v>
      </c>
      <c r="AT208" s="157" t="s">
        <v>274</v>
      </c>
      <c r="AU208" s="157" t="s">
        <v>82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450</v>
      </c>
    </row>
    <row r="209" spans="2:65" s="1" customFormat="1" ht="10.199999999999999">
      <c r="B209" s="28"/>
      <c r="D209" s="159" t="s">
        <v>280</v>
      </c>
      <c r="F209" s="160" t="s">
        <v>451</v>
      </c>
      <c r="I209" s="119"/>
      <c r="L209" s="28"/>
      <c r="M209" s="161"/>
      <c r="T209" s="52"/>
      <c r="AT209" s="13" t="s">
        <v>280</v>
      </c>
      <c r="AU209" s="13" t="s">
        <v>82</v>
      </c>
    </row>
    <row r="210" spans="2:65" s="1" customFormat="1" ht="16.5" customHeight="1">
      <c r="B210" s="28"/>
      <c r="C210" s="146" t="s">
        <v>428</v>
      </c>
      <c r="D210" s="146" t="s">
        <v>274</v>
      </c>
      <c r="E210" s="147" t="s">
        <v>453</v>
      </c>
      <c r="F210" s="148" t="s">
        <v>454</v>
      </c>
      <c r="G210" s="149" t="s">
        <v>412</v>
      </c>
      <c r="H210" s="150">
        <v>20</v>
      </c>
      <c r="I210" s="151"/>
      <c r="J210" s="152">
        <f>ROUND(I210*H210,2)</f>
        <v>0</v>
      </c>
      <c r="K210" s="153"/>
      <c r="L210" s="28"/>
      <c r="M210" s="154" t="s">
        <v>1</v>
      </c>
      <c r="N210" s="115" t="s">
        <v>38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348</v>
      </c>
      <c r="AT210" s="157" t="s">
        <v>274</v>
      </c>
      <c r="AU210" s="157" t="s">
        <v>82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1824</v>
      </c>
    </row>
    <row r="211" spans="2:65" s="1" customFormat="1" ht="19.2">
      <c r="B211" s="28"/>
      <c r="D211" s="159" t="s">
        <v>280</v>
      </c>
      <c r="F211" s="160" t="s">
        <v>456</v>
      </c>
      <c r="I211" s="119"/>
      <c r="L211" s="28"/>
      <c r="M211" s="161"/>
      <c r="T211" s="52"/>
      <c r="AT211" s="13" t="s">
        <v>280</v>
      </c>
      <c r="AU211" s="13" t="s">
        <v>82</v>
      </c>
    </row>
    <row r="212" spans="2:65" s="1" customFormat="1" ht="16.5" customHeight="1">
      <c r="B212" s="28"/>
      <c r="C212" s="162" t="s">
        <v>432</v>
      </c>
      <c r="D212" s="162" t="s">
        <v>335</v>
      </c>
      <c r="E212" s="163" t="s">
        <v>458</v>
      </c>
      <c r="F212" s="164" t="s">
        <v>459</v>
      </c>
      <c r="G212" s="165" t="s">
        <v>412</v>
      </c>
      <c r="H212" s="166">
        <v>20.399999999999999</v>
      </c>
      <c r="I212" s="167"/>
      <c r="J212" s="168">
        <f>ROUND(I212*H212,2)</f>
        <v>0</v>
      </c>
      <c r="K212" s="169"/>
      <c r="L212" s="170"/>
      <c r="M212" s="171" t="s">
        <v>1</v>
      </c>
      <c r="N212" s="172" t="s">
        <v>38</v>
      </c>
      <c r="P212" s="155">
        <f>O212*H212</f>
        <v>0</v>
      </c>
      <c r="Q212" s="155">
        <v>5.0000000000000002E-5</v>
      </c>
      <c r="R212" s="155">
        <f>Q212*H212</f>
        <v>1.0200000000000001E-3</v>
      </c>
      <c r="S212" s="155">
        <v>0</v>
      </c>
      <c r="T212" s="156">
        <f>S212*H212</f>
        <v>0</v>
      </c>
      <c r="AR212" s="157" t="s">
        <v>373</v>
      </c>
      <c r="AT212" s="157" t="s">
        <v>335</v>
      </c>
      <c r="AU212" s="157" t="s">
        <v>82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1825</v>
      </c>
    </row>
    <row r="213" spans="2:65" s="1" customFormat="1" ht="10.199999999999999">
      <c r="B213" s="28"/>
      <c r="D213" s="159" t="s">
        <v>280</v>
      </c>
      <c r="F213" s="160" t="s">
        <v>459</v>
      </c>
      <c r="I213" s="119"/>
      <c r="L213" s="28"/>
      <c r="M213" s="161"/>
      <c r="T213" s="52"/>
      <c r="AT213" s="13" t="s">
        <v>280</v>
      </c>
      <c r="AU213" s="13" t="s">
        <v>82</v>
      </c>
    </row>
    <row r="214" spans="2:65" s="1" customFormat="1" ht="24.15" customHeight="1">
      <c r="B214" s="28"/>
      <c r="C214" s="146" t="s">
        <v>373</v>
      </c>
      <c r="D214" s="146" t="s">
        <v>274</v>
      </c>
      <c r="E214" s="147" t="s">
        <v>462</v>
      </c>
      <c r="F214" s="148" t="s">
        <v>463</v>
      </c>
      <c r="G214" s="149" t="s">
        <v>277</v>
      </c>
      <c r="H214" s="150">
        <v>21</v>
      </c>
      <c r="I214" s="151"/>
      <c r="J214" s="152">
        <f>ROUND(I214*H214,2)</f>
        <v>0</v>
      </c>
      <c r="K214" s="153"/>
      <c r="L214" s="28"/>
      <c r="M214" s="154" t="s">
        <v>1</v>
      </c>
      <c r="N214" s="115" t="s">
        <v>38</v>
      </c>
      <c r="P214" s="155">
        <f>O214*H214</f>
        <v>0</v>
      </c>
      <c r="Q214" s="155">
        <v>2.0000000000000001E-4</v>
      </c>
      <c r="R214" s="155">
        <f>Q214*H214</f>
        <v>4.2000000000000006E-3</v>
      </c>
      <c r="S214" s="155">
        <v>0</v>
      </c>
      <c r="T214" s="156">
        <f>S214*H214</f>
        <v>0</v>
      </c>
      <c r="AR214" s="157" t="s">
        <v>348</v>
      </c>
      <c r="AT214" s="157" t="s">
        <v>274</v>
      </c>
      <c r="AU214" s="157" t="s">
        <v>82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464</v>
      </c>
    </row>
    <row r="215" spans="2:65" s="1" customFormat="1" ht="19.2">
      <c r="B215" s="28"/>
      <c r="D215" s="159" t="s">
        <v>280</v>
      </c>
      <c r="F215" s="160" t="s">
        <v>465</v>
      </c>
      <c r="I215" s="119"/>
      <c r="L215" s="28"/>
      <c r="M215" s="161"/>
      <c r="T215" s="52"/>
      <c r="AT215" s="13" t="s">
        <v>280</v>
      </c>
      <c r="AU215" s="13" t="s">
        <v>82</v>
      </c>
    </row>
    <row r="216" spans="2:65" s="1" customFormat="1" ht="37.799999999999997" customHeight="1">
      <c r="B216" s="28"/>
      <c r="C216" s="146" t="s">
        <v>442</v>
      </c>
      <c r="D216" s="146" t="s">
        <v>274</v>
      </c>
      <c r="E216" s="147" t="s">
        <v>467</v>
      </c>
      <c r="F216" s="148" t="s">
        <v>468</v>
      </c>
      <c r="G216" s="149" t="s">
        <v>277</v>
      </c>
      <c r="H216" s="150">
        <v>21</v>
      </c>
      <c r="I216" s="151"/>
      <c r="J216" s="152">
        <f>ROUND(I216*H216,2)</f>
        <v>0</v>
      </c>
      <c r="K216" s="153"/>
      <c r="L216" s="28"/>
      <c r="M216" s="154" t="s">
        <v>1</v>
      </c>
      <c r="N216" s="115" t="s">
        <v>38</v>
      </c>
      <c r="P216" s="155">
        <f>O216*H216</f>
        <v>0</v>
      </c>
      <c r="Q216" s="155">
        <v>1.4999999999999999E-2</v>
      </c>
      <c r="R216" s="155">
        <f>Q216*H216</f>
        <v>0.315</v>
      </c>
      <c r="S216" s="155">
        <v>0</v>
      </c>
      <c r="T216" s="156">
        <f>S216*H216</f>
        <v>0</v>
      </c>
      <c r="AR216" s="157" t="s">
        <v>348</v>
      </c>
      <c r="AT216" s="157" t="s">
        <v>274</v>
      </c>
      <c r="AU216" s="157" t="s">
        <v>82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469</v>
      </c>
    </row>
    <row r="217" spans="2:65" s="1" customFormat="1" ht="28.8">
      <c r="B217" s="28"/>
      <c r="D217" s="159" t="s">
        <v>280</v>
      </c>
      <c r="F217" s="160" t="s">
        <v>470</v>
      </c>
      <c r="I217" s="119"/>
      <c r="L217" s="28"/>
      <c r="M217" s="161"/>
      <c r="T217" s="52"/>
      <c r="AT217" s="13" t="s">
        <v>280</v>
      </c>
      <c r="AU217" s="13" t="s">
        <v>82</v>
      </c>
    </row>
    <row r="218" spans="2:65" s="1" customFormat="1" ht="21.75" customHeight="1">
      <c r="B218" s="28"/>
      <c r="C218" s="146" t="s">
        <v>447</v>
      </c>
      <c r="D218" s="146" t="s">
        <v>274</v>
      </c>
      <c r="E218" s="147" t="s">
        <v>472</v>
      </c>
      <c r="F218" s="148" t="s">
        <v>473</v>
      </c>
      <c r="G218" s="149" t="s">
        <v>412</v>
      </c>
      <c r="H218" s="150">
        <v>20</v>
      </c>
      <c r="I218" s="151"/>
      <c r="J218" s="152">
        <f>ROUND(I218*H218,2)</f>
        <v>0</v>
      </c>
      <c r="K218" s="153"/>
      <c r="L218" s="28"/>
      <c r="M218" s="154" t="s">
        <v>1</v>
      </c>
      <c r="N218" s="115" t="s">
        <v>38</v>
      </c>
      <c r="P218" s="155">
        <f>O218*H218</f>
        <v>0</v>
      </c>
      <c r="Q218" s="155">
        <v>0</v>
      </c>
      <c r="R218" s="155">
        <f>Q218*H218</f>
        <v>0</v>
      </c>
      <c r="S218" s="155">
        <v>2.9999999999999997E-4</v>
      </c>
      <c r="T218" s="156">
        <f>S218*H218</f>
        <v>5.9999999999999993E-3</v>
      </c>
      <c r="AR218" s="157" t="s">
        <v>348</v>
      </c>
      <c r="AT218" s="157" t="s">
        <v>274</v>
      </c>
      <c r="AU218" s="157" t="s">
        <v>82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474</v>
      </c>
    </row>
    <row r="219" spans="2:65" s="1" customFormat="1" ht="10.199999999999999">
      <c r="B219" s="28"/>
      <c r="D219" s="159" t="s">
        <v>280</v>
      </c>
      <c r="F219" s="160" t="s">
        <v>475</v>
      </c>
      <c r="I219" s="119"/>
      <c r="L219" s="28"/>
      <c r="M219" s="161"/>
      <c r="T219" s="52"/>
      <c r="AT219" s="13" t="s">
        <v>280</v>
      </c>
      <c r="AU219" s="13" t="s">
        <v>82</v>
      </c>
    </row>
    <row r="220" spans="2:65" s="1" customFormat="1" ht="66.75" customHeight="1">
      <c r="B220" s="28"/>
      <c r="C220" s="162" t="s">
        <v>452</v>
      </c>
      <c r="D220" s="162" t="s">
        <v>335</v>
      </c>
      <c r="E220" s="163" t="s">
        <v>477</v>
      </c>
      <c r="F220" s="164" t="s">
        <v>478</v>
      </c>
      <c r="G220" s="165" t="s">
        <v>277</v>
      </c>
      <c r="H220" s="166">
        <v>23</v>
      </c>
      <c r="I220" s="167"/>
      <c r="J220" s="168">
        <f>ROUND(I220*H220,2)</f>
        <v>0</v>
      </c>
      <c r="K220" s="169"/>
      <c r="L220" s="170"/>
      <c r="M220" s="171" t="s">
        <v>1</v>
      </c>
      <c r="N220" s="172" t="s">
        <v>38</v>
      </c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AR220" s="157" t="s">
        <v>306</v>
      </c>
      <c r="AT220" s="157" t="s">
        <v>335</v>
      </c>
      <c r="AU220" s="157" t="s">
        <v>82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306</v>
      </c>
      <c r="BM220" s="157" t="s">
        <v>479</v>
      </c>
    </row>
    <row r="221" spans="2:65" s="1" customFormat="1" ht="48">
      <c r="B221" s="28"/>
      <c r="D221" s="159" t="s">
        <v>280</v>
      </c>
      <c r="F221" s="160" t="s">
        <v>478</v>
      </c>
      <c r="I221" s="119"/>
      <c r="L221" s="28"/>
      <c r="M221" s="161"/>
      <c r="T221" s="52"/>
      <c r="AT221" s="13" t="s">
        <v>280</v>
      </c>
      <c r="AU221" s="13" t="s">
        <v>82</v>
      </c>
    </row>
    <row r="222" spans="2:65" s="1" customFormat="1" ht="24.15" customHeight="1">
      <c r="B222" s="28"/>
      <c r="C222" s="146" t="s">
        <v>457</v>
      </c>
      <c r="D222" s="146" t="s">
        <v>274</v>
      </c>
      <c r="E222" s="147" t="s">
        <v>481</v>
      </c>
      <c r="F222" s="148" t="s">
        <v>482</v>
      </c>
      <c r="G222" s="149" t="s">
        <v>277</v>
      </c>
      <c r="H222" s="150">
        <v>21</v>
      </c>
      <c r="I222" s="151"/>
      <c r="J222" s="152">
        <f>ROUND(I222*H222,2)</f>
        <v>0</v>
      </c>
      <c r="K222" s="153"/>
      <c r="L222" s="28"/>
      <c r="M222" s="154" t="s">
        <v>1</v>
      </c>
      <c r="N222" s="115" t="s">
        <v>38</v>
      </c>
      <c r="P222" s="155">
        <f>O222*H222</f>
        <v>0</v>
      </c>
      <c r="Q222" s="155">
        <v>0</v>
      </c>
      <c r="R222" s="155">
        <f>Q222*H222</f>
        <v>0</v>
      </c>
      <c r="S222" s="155">
        <v>2.5000000000000001E-3</v>
      </c>
      <c r="T222" s="156">
        <f>S222*H222</f>
        <v>5.2499999999999998E-2</v>
      </c>
      <c r="AR222" s="157" t="s">
        <v>348</v>
      </c>
      <c r="AT222" s="157" t="s">
        <v>274</v>
      </c>
      <c r="AU222" s="157" t="s">
        <v>82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483</v>
      </c>
    </row>
    <row r="223" spans="2:65" s="1" customFormat="1" ht="19.2">
      <c r="B223" s="28"/>
      <c r="D223" s="159" t="s">
        <v>280</v>
      </c>
      <c r="F223" s="160" t="s">
        <v>484</v>
      </c>
      <c r="I223" s="119"/>
      <c r="L223" s="28"/>
      <c r="M223" s="161"/>
      <c r="T223" s="52"/>
      <c r="AT223" s="13" t="s">
        <v>280</v>
      </c>
      <c r="AU223" s="13" t="s">
        <v>82</v>
      </c>
    </row>
    <row r="224" spans="2:65" s="1" customFormat="1" ht="16.5" customHeight="1">
      <c r="B224" s="28"/>
      <c r="C224" s="146" t="s">
        <v>461</v>
      </c>
      <c r="D224" s="146" t="s">
        <v>274</v>
      </c>
      <c r="E224" s="147" t="s">
        <v>486</v>
      </c>
      <c r="F224" s="148" t="s">
        <v>487</v>
      </c>
      <c r="G224" s="149" t="s">
        <v>277</v>
      </c>
      <c r="H224" s="150">
        <v>21</v>
      </c>
      <c r="I224" s="151"/>
      <c r="J224" s="152">
        <f>ROUND(I224*H224,2)</f>
        <v>0</v>
      </c>
      <c r="K224" s="153"/>
      <c r="L224" s="28"/>
      <c r="M224" s="154" t="s">
        <v>1</v>
      </c>
      <c r="N224" s="115" t="s">
        <v>38</v>
      </c>
      <c r="P224" s="155">
        <f>O224*H224</f>
        <v>0</v>
      </c>
      <c r="Q224" s="155">
        <v>2.9999999999999997E-4</v>
      </c>
      <c r="R224" s="155">
        <f>Q224*H224</f>
        <v>6.2999999999999992E-3</v>
      </c>
      <c r="S224" s="155">
        <v>0</v>
      </c>
      <c r="T224" s="156">
        <f>S224*H224</f>
        <v>0</v>
      </c>
      <c r="AR224" s="157" t="s">
        <v>348</v>
      </c>
      <c r="AT224" s="157" t="s">
        <v>274</v>
      </c>
      <c r="AU224" s="157" t="s">
        <v>82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488</v>
      </c>
    </row>
    <row r="225" spans="2:65" s="1" customFormat="1" ht="19.2">
      <c r="B225" s="28"/>
      <c r="D225" s="159" t="s">
        <v>280</v>
      </c>
      <c r="F225" s="160" t="s">
        <v>489</v>
      </c>
      <c r="I225" s="119"/>
      <c r="L225" s="28"/>
      <c r="M225" s="161"/>
      <c r="T225" s="52"/>
      <c r="AT225" s="13" t="s">
        <v>280</v>
      </c>
      <c r="AU225" s="13" t="s">
        <v>82</v>
      </c>
    </row>
    <row r="226" spans="2:65" s="1" customFormat="1" ht="16.5" customHeight="1">
      <c r="B226" s="28"/>
      <c r="C226" s="162" t="s">
        <v>466</v>
      </c>
      <c r="D226" s="162" t="s">
        <v>335</v>
      </c>
      <c r="E226" s="163" t="s">
        <v>491</v>
      </c>
      <c r="F226" s="164" t="s">
        <v>492</v>
      </c>
      <c r="G226" s="165" t="s">
        <v>412</v>
      </c>
      <c r="H226" s="166">
        <v>20</v>
      </c>
      <c r="I226" s="167"/>
      <c r="J226" s="168">
        <f>ROUND(I226*H226,2)</f>
        <v>0</v>
      </c>
      <c r="K226" s="169"/>
      <c r="L226" s="170"/>
      <c r="M226" s="171" t="s">
        <v>1</v>
      </c>
      <c r="N226" s="172" t="s">
        <v>38</v>
      </c>
      <c r="P226" s="155">
        <f>O226*H226</f>
        <v>0</v>
      </c>
      <c r="Q226" s="155">
        <v>2.2000000000000001E-4</v>
      </c>
      <c r="R226" s="155">
        <f>Q226*H226</f>
        <v>4.4000000000000003E-3</v>
      </c>
      <c r="S226" s="155">
        <v>0</v>
      </c>
      <c r="T226" s="156">
        <f>S226*H226</f>
        <v>0</v>
      </c>
      <c r="AR226" s="157" t="s">
        <v>373</v>
      </c>
      <c r="AT226" s="157" t="s">
        <v>335</v>
      </c>
      <c r="AU226" s="157" t="s">
        <v>82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493</v>
      </c>
    </row>
    <row r="227" spans="2:65" s="1" customFormat="1" ht="10.199999999999999">
      <c r="B227" s="28"/>
      <c r="D227" s="159" t="s">
        <v>280</v>
      </c>
      <c r="F227" s="160" t="s">
        <v>492</v>
      </c>
      <c r="I227" s="119"/>
      <c r="L227" s="28"/>
      <c r="M227" s="161"/>
      <c r="T227" s="52"/>
      <c r="AT227" s="13" t="s">
        <v>280</v>
      </c>
      <c r="AU227" s="13" t="s">
        <v>82</v>
      </c>
    </row>
    <row r="228" spans="2:65" s="1" customFormat="1" ht="24.15" customHeight="1">
      <c r="B228" s="28"/>
      <c r="C228" s="146" t="s">
        <v>471</v>
      </c>
      <c r="D228" s="146" t="s">
        <v>274</v>
      </c>
      <c r="E228" s="147" t="s">
        <v>495</v>
      </c>
      <c r="F228" s="148" t="s">
        <v>496</v>
      </c>
      <c r="G228" s="149" t="s">
        <v>412</v>
      </c>
      <c r="H228" s="150">
        <v>14</v>
      </c>
      <c r="I228" s="151"/>
      <c r="J228" s="152">
        <f>ROUND(I228*H228,2)</f>
        <v>0</v>
      </c>
      <c r="K228" s="153"/>
      <c r="L228" s="28"/>
      <c r="M228" s="154" t="s">
        <v>1</v>
      </c>
      <c r="N228" s="115" t="s">
        <v>38</v>
      </c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AR228" s="157" t="s">
        <v>348</v>
      </c>
      <c r="AT228" s="157" t="s">
        <v>274</v>
      </c>
      <c r="AU228" s="157" t="s">
        <v>82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497</v>
      </c>
    </row>
    <row r="229" spans="2:65" s="1" customFormat="1" ht="10.199999999999999">
      <c r="B229" s="28"/>
      <c r="D229" s="159" t="s">
        <v>280</v>
      </c>
      <c r="F229" s="160" t="s">
        <v>498</v>
      </c>
      <c r="I229" s="119"/>
      <c r="L229" s="28"/>
      <c r="M229" s="161"/>
      <c r="T229" s="52"/>
      <c r="AT229" s="13" t="s">
        <v>280</v>
      </c>
      <c r="AU229" s="13" t="s">
        <v>82</v>
      </c>
    </row>
    <row r="230" spans="2:65" s="1" customFormat="1" ht="16.5" customHeight="1">
      <c r="B230" s="28"/>
      <c r="C230" s="146" t="s">
        <v>476</v>
      </c>
      <c r="D230" s="146" t="s">
        <v>274</v>
      </c>
      <c r="E230" s="147" t="s">
        <v>500</v>
      </c>
      <c r="F230" s="148" t="s">
        <v>501</v>
      </c>
      <c r="G230" s="149" t="s">
        <v>412</v>
      </c>
      <c r="H230" s="150">
        <v>20</v>
      </c>
      <c r="I230" s="151"/>
      <c r="J230" s="152">
        <f>ROUND(I230*H230,2)</f>
        <v>0</v>
      </c>
      <c r="K230" s="153"/>
      <c r="L230" s="28"/>
      <c r="M230" s="154" t="s">
        <v>1</v>
      </c>
      <c r="N230" s="115" t="s">
        <v>38</v>
      </c>
      <c r="P230" s="155">
        <f>O230*H230</f>
        <v>0</v>
      </c>
      <c r="Q230" s="155">
        <v>1.0000000000000001E-5</v>
      </c>
      <c r="R230" s="155">
        <f>Q230*H230</f>
        <v>2.0000000000000001E-4</v>
      </c>
      <c r="S230" s="155">
        <v>0</v>
      </c>
      <c r="T230" s="156">
        <f>S230*H230</f>
        <v>0</v>
      </c>
      <c r="AR230" s="157" t="s">
        <v>348</v>
      </c>
      <c r="AT230" s="157" t="s">
        <v>274</v>
      </c>
      <c r="AU230" s="157" t="s">
        <v>82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348</v>
      </c>
      <c r="BM230" s="157" t="s">
        <v>502</v>
      </c>
    </row>
    <row r="231" spans="2:65" s="1" customFormat="1" ht="10.199999999999999">
      <c r="B231" s="28"/>
      <c r="D231" s="159" t="s">
        <v>280</v>
      </c>
      <c r="F231" s="160" t="s">
        <v>503</v>
      </c>
      <c r="I231" s="119"/>
      <c r="L231" s="28"/>
      <c r="M231" s="161"/>
      <c r="T231" s="52"/>
      <c r="AT231" s="13" t="s">
        <v>280</v>
      </c>
      <c r="AU231" s="13" t="s">
        <v>82</v>
      </c>
    </row>
    <row r="232" spans="2:65" s="1" customFormat="1" ht="24.15" customHeight="1">
      <c r="B232" s="28"/>
      <c r="C232" s="146" t="s">
        <v>480</v>
      </c>
      <c r="D232" s="146" t="s">
        <v>274</v>
      </c>
      <c r="E232" s="147" t="s">
        <v>505</v>
      </c>
      <c r="F232" s="148" t="s">
        <v>506</v>
      </c>
      <c r="G232" s="149" t="s">
        <v>277</v>
      </c>
      <c r="H232" s="150">
        <v>21</v>
      </c>
      <c r="I232" s="151"/>
      <c r="J232" s="152">
        <f>ROUND(I232*H232,2)</f>
        <v>0</v>
      </c>
      <c r="K232" s="153"/>
      <c r="L232" s="28"/>
      <c r="M232" s="154" t="s">
        <v>1</v>
      </c>
      <c r="N232" s="115" t="s">
        <v>38</v>
      </c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AR232" s="157" t="s">
        <v>348</v>
      </c>
      <c r="AT232" s="157" t="s">
        <v>274</v>
      </c>
      <c r="AU232" s="157" t="s">
        <v>82</v>
      </c>
      <c r="AY232" s="13" t="s">
        <v>271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3" t="s">
        <v>80</v>
      </c>
      <c r="BK232" s="158">
        <f>ROUND(I232*H232,2)</f>
        <v>0</v>
      </c>
      <c r="BL232" s="13" t="s">
        <v>348</v>
      </c>
      <c r="BM232" s="157" t="s">
        <v>507</v>
      </c>
    </row>
    <row r="233" spans="2:65" s="1" customFormat="1" ht="19.2">
      <c r="B233" s="28"/>
      <c r="D233" s="159" t="s">
        <v>280</v>
      </c>
      <c r="F233" s="160" t="s">
        <v>508</v>
      </c>
      <c r="I233" s="119"/>
      <c r="L233" s="28"/>
      <c r="M233" s="161"/>
      <c r="T233" s="52"/>
      <c r="AT233" s="13" t="s">
        <v>280</v>
      </c>
      <c r="AU233" s="13" t="s">
        <v>82</v>
      </c>
    </row>
    <row r="234" spans="2:65" s="11" customFormat="1" ht="22.8" customHeight="1">
      <c r="B234" s="134"/>
      <c r="D234" s="135" t="s">
        <v>72</v>
      </c>
      <c r="E234" s="144" t="s">
        <v>509</v>
      </c>
      <c r="F234" s="144" t="s">
        <v>510</v>
      </c>
      <c r="I234" s="137"/>
      <c r="J234" s="145">
        <f>BK234</f>
        <v>0</v>
      </c>
      <c r="L234" s="134"/>
      <c r="M234" s="139"/>
      <c r="P234" s="140">
        <f>SUM(P235:P238)</f>
        <v>0</v>
      </c>
      <c r="R234" s="140">
        <f>SUM(R235:R238)</f>
        <v>0</v>
      </c>
      <c r="T234" s="141">
        <f>SUM(T235:T238)</f>
        <v>0.36675000000000002</v>
      </c>
      <c r="AR234" s="135" t="s">
        <v>82</v>
      </c>
      <c r="AT234" s="142" t="s">
        <v>72</v>
      </c>
      <c r="AU234" s="142" t="s">
        <v>80</v>
      </c>
      <c r="AY234" s="135" t="s">
        <v>271</v>
      </c>
      <c r="BK234" s="143">
        <f>SUM(BK235:BK238)</f>
        <v>0</v>
      </c>
    </row>
    <row r="235" spans="2:65" s="1" customFormat="1" ht="24.15" customHeight="1">
      <c r="B235" s="28"/>
      <c r="C235" s="146" t="s">
        <v>485</v>
      </c>
      <c r="D235" s="146" t="s">
        <v>274</v>
      </c>
      <c r="E235" s="147" t="s">
        <v>517</v>
      </c>
      <c r="F235" s="148" t="s">
        <v>518</v>
      </c>
      <c r="G235" s="149" t="s">
        <v>277</v>
      </c>
      <c r="H235" s="150">
        <v>4.5</v>
      </c>
      <c r="I235" s="151"/>
      <c r="J235" s="152">
        <f>ROUND(I235*H235,2)</f>
        <v>0</v>
      </c>
      <c r="K235" s="153"/>
      <c r="L235" s="28"/>
      <c r="M235" s="154" t="s">
        <v>1</v>
      </c>
      <c r="N235" s="115" t="s">
        <v>38</v>
      </c>
      <c r="P235" s="155">
        <f>O235*H235</f>
        <v>0</v>
      </c>
      <c r="Q235" s="155">
        <v>0</v>
      </c>
      <c r="R235" s="155">
        <f>Q235*H235</f>
        <v>0</v>
      </c>
      <c r="S235" s="155">
        <v>8.1500000000000003E-2</v>
      </c>
      <c r="T235" s="156">
        <f>S235*H235</f>
        <v>0.36675000000000002</v>
      </c>
      <c r="AR235" s="157" t="s">
        <v>348</v>
      </c>
      <c r="AT235" s="157" t="s">
        <v>274</v>
      </c>
      <c r="AU235" s="157" t="s">
        <v>82</v>
      </c>
      <c r="AY235" s="13" t="s">
        <v>271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3" t="s">
        <v>80</v>
      </c>
      <c r="BK235" s="158">
        <f>ROUND(I235*H235,2)</f>
        <v>0</v>
      </c>
      <c r="BL235" s="13" t="s">
        <v>348</v>
      </c>
      <c r="BM235" s="157" t="s">
        <v>519</v>
      </c>
    </row>
    <row r="236" spans="2:65" s="1" customFormat="1" ht="10.199999999999999">
      <c r="B236" s="28"/>
      <c r="D236" s="159" t="s">
        <v>280</v>
      </c>
      <c r="F236" s="160" t="s">
        <v>520</v>
      </c>
      <c r="I236" s="119"/>
      <c r="L236" s="28"/>
      <c r="M236" s="161"/>
      <c r="T236" s="52"/>
      <c r="AT236" s="13" t="s">
        <v>280</v>
      </c>
      <c r="AU236" s="13" t="s">
        <v>82</v>
      </c>
    </row>
    <row r="237" spans="2:65" s="1" customFormat="1" ht="16.5" customHeight="1">
      <c r="B237" s="28"/>
      <c r="C237" s="146" t="s">
        <v>490</v>
      </c>
      <c r="D237" s="146" t="s">
        <v>274</v>
      </c>
      <c r="E237" s="147" t="s">
        <v>536</v>
      </c>
      <c r="F237" s="148" t="s">
        <v>537</v>
      </c>
      <c r="G237" s="149" t="s">
        <v>277</v>
      </c>
      <c r="H237" s="150">
        <v>4.5</v>
      </c>
      <c r="I237" s="151"/>
      <c r="J237" s="152">
        <f>ROUND(I237*H237,2)</f>
        <v>0</v>
      </c>
      <c r="K237" s="153"/>
      <c r="L237" s="28"/>
      <c r="M237" s="154" t="s">
        <v>1</v>
      </c>
      <c r="N237" s="115" t="s">
        <v>38</v>
      </c>
      <c r="P237" s="155">
        <f>O237*H237</f>
        <v>0</v>
      </c>
      <c r="Q237" s="155">
        <v>0</v>
      </c>
      <c r="R237" s="155">
        <f>Q237*H237</f>
        <v>0</v>
      </c>
      <c r="S237" s="155">
        <v>0</v>
      </c>
      <c r="T237" s="156">
        <f>S237*H237</f>
        <v>0</v>
      </c>
      <c r="AR237" s="157" t="s">
        <v>306</v>
      </c>
      <c r="AT237" s="157" t="s">
        <v>274</v>
      </c>
      <c r="AU237" s="157" t="s">
        <v>82</v>
      </c>
      <c r="AY237" s="13" t="s">
        <v>271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3" t="s">
        <v>80</v>
      </c>
      <c r="BK237" s="158">
        <f>ROUND(I237*H237,2)</f>
        <v>0</v>
      </c>
      <c r="BL237" s="13" t="s">
        <v>306</v>
      </c>
      <c r="BM237" s="157" t="s">
        <v>538</v>
      </c>
    </row>
    <row r="238" spans="2:65" s="1" customFormat="1" ht="10.199999999999999">
      <c r="B238" s="28"/>
      <c r="D238" s="159" t="s">
        <v>280</v>
      </c>
      <c r="F238" s="160" t="s">
        <v>537</v>
      </c>
      <c r="I238" s="119"/>
      <c r="L238" s="28"/>
      <c r="M238" s="161"/>
      <c r="T238" s="52"/>
      <c r="AT238" s="13" t="s">
        <v>280</v>
      </c>
      <c r="AU238" s="13" t="s">
        <v>82</v>
      </c>
    </row>
    <row r="239" spans="2:65" s="11" customFormat="1" ht="22.8" customHeight="1">
      <c r="B239" s="134"/>
      <c r="D239" s="135" t="s">
        <v>72</v>
      </c>
      <c r="E239" s="144" t="s">
        <v>539</v>
      </c>
      <c r="F239" s="144" t="s">
        <v>540</v>
      </c>
      <c r="I239" s="137"/>
      <c r="J239" s="145">
        <f>BK239</f>
        <v>0</v>
      </c>
      <c r="L239" s="134"/>
      <c r="M239" s="139"/>
      <c r="P239" s="140">
        <f>SUM(P240:P241)</f>
        <v>0</v>
      </c>
      <c r="R239" s="140">
        <f>SUM(R240:R241)</f>
        <v>0</v>
      </c>
      <c r="T239" s="141">
        <f>SUM(T240:T241)</f>
        <v>0</v>
      </c>
      <c r="AR239" s="135" t="s">
        <v>82</v>
      </c>
      <c r="AT239" s="142" t="s">
        <v>72</v>
      </c>
      <c r="AU239" s="142" t="s">
        <v>80</v>
      </c>
      <c r="AY239" s="135" t="s">
        <v>271</v>
      </c>
      <c r="BK239" s="143">
        <f>SUM(BK240:BK241)</f>
        <v>0</v>
      </c>
    </row>
    <row r="240" spans="2:65" s="1" customFormat="1" ht="16.5" customHeight="1">
      <c r="B240" s="28"/>
      <c r="C240" s="146" t="s">
        <v>494</v>
      </c>
      <c r="D240" s="146" t="s">
        <v>274</v>
      </c>
      <c r="E240" s="147" t="s">
        <v>577</v>
      </c>
      <c r="F240" s="148" t="s">
        <v>578</v>
      </c>
      <c r="G240" s="149" t="s">
        <v>338</v>
      </c>
      <c r="H240" s="150">
        <v>1</v>
      </c>
      <c r="I240" s="151"/>
      <c r="J240" s="152">
        <f>ROUND(I240*H240,2)</f>
        <v>0</v>
      </c>
      <c r="K240" s="153"/>
      <c r="L240" s="28"/>
      <c r="M240" s="154" t="s">
        <v>1</v>
      </c>
      <c r="N240" s="115" t="s">
        <v>38</v>
      </c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AR240" s="157" t="s">
        <v>306</v>
      </c>
      <c r="AT240" s="157" t="s">
        <v>274</v>
      </c>
      <c r="AU240" s="157" t="s">
        <v>82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306</v>
      </c>
      <c r="BM240" s="157" t="s">
        <v>1665</v>
      </c>
    </row>
    <row r="241" spans="2:65" s="1" customFormat="1" ht="10.199999999999999">
      <c r="B241" s="28"/>
      <c r="D241" s="159" t="s">
        <v>280</v>
      </c>
      <c r="F241" s="160" t="s">
        <v>578</v>
      </c>
      <c r="I241" s="119"/>
      <c r="L241" s="28"/>
      <c r="M241" s="161"/>
      <c r="T241" s="52"/>
      <c r="AT241" s="13" t="s">
        <v>280</v>
      </c>
      <c r="AU241" s="13" t="s">
        <v>82</v>
      </c>
    </row>
    <row r="242" spans="2:65" s="11" customFormat="1" ht="22.8" customHeight="1">
      <c r="B242" s="134"/>
      <c r="D242" s="135" t="s">
        <v>72</v>
      </c>
      <c r="E242" s="144" t="s">
        <v>580</v>
      </c>
      <c r="F242" s="144" t="s">
        <v>581</v>
      </c>
      <c r="I242" s="137"/>
      <c r="J242" s="145">
        <f>BK242</f>
        <v>0</v>
      </c>
      <c r="L242" s="134"/>
      <c r="M242" s="139"/>
      <c r="P242" s="140">
        <f>SUM(P243:P260)</f>
        <v>0</v>
      </c>
      <c r="R242" s="140">
        <f>SUM(R243:R260)</f>
        <v>9.240000000000001E-2</v>
      </c>
      <c r="T242" s="141">
        <f>SUM(T243:T260)</f>
        <v>2.0459999999999999E-2</v>
      </c>
      <c r="AR242" s="135" t="s">
        <v>82</v>
      </c>
      <c r="AT242" s="142" t="s">
        <v>72</v>
      </c>
      <c r="AU242" s="142" t="s">
        <v>80</v>
      </c>
      <c r="AY242" s="135" t="s">
        <v>271</v>
      </c>
      <c r="BK242" s="143">
        <f>SUM(BK243:BK260)</f>
        <v>0</v>
      </c>
    </row>
    <row r="243" spans="2:65" s="1" customFormat="1" ht="24.15" customHeight="1">
      <c r="B243" s="28"/>
      <c r="C243" s="146" t="s">
        <v>499</v>
      </c>
      <c r="D243" s="146" t="s">
        <v>274</v>
      </c>
      <c r="E243" s="147" t="s">
        <v>582</v>
      </c>
      <c r="F243" s="148" t="s">
        <v>583</v>
      </c>
      <c r="G243" s="149" t="s">
        <v>277</v>
      </c>
      <c r="H243" s="150">
        <v>66</v>
      </c>
      <c r="I243" s="151"/>
      <c r="J243" s="152">
        <f>ROUND(I243*H243,2)</f>
        <v>0</v>
      </c>
      <c r="K243" s="153"/>
      <c r="L243" s="28"/>
      <c r="M243" s="154" t="s">
        <v>1</v>
      </c>
      <c r="N243" s="115" t="s">
        <v>38</v>
      </c>
      <c r="P243" s="155">
        <f>O243*H243</f>
        <v>0</v>
      </c>
      <c r="Q243" s="155">
        <v>0</v>
      </c>
      <c r="R243" s="155">
        <f>Q243*H243</f>
        <v>0</v>
      </c>
      <c r="S243" s="155">
        <v>0</v>
      </c>
      <c r="T243" s="156">
        <f>S243*H243</f>
        <v>0</v>
      </c>
      <c r="AR243" s="157" t="s">
        <v>348</v>
      </c>
      <c r="AT243" s="157" t="s">
        <v>274</v>
      </c>
      <c r="AU243" s="157" t="s">
        <v>82</v>
      </c>
      <c r="AY243" s="13" t="s">
        <v>271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3" t="s">
        <v>80</v>
      </c>
      <c r="BK243" s="158">
        <f>ROUND(I243*H243,2)</f>
        <v>0</v>
      </c>
      <c r="BL243" s="13" t="s">
        <v>348</v>
      </c>
      <c r="BM243" s="157" t="s">
        <v>584</v>
      </c>
    </row>
    <row r="244" spans="2:65" s="1" customFormat="1" ht="10.199999999999999">
      <c r="B244" s="28"/>
      <c r="D244" s="159" t="s">
        <v>280</v>
      </c>
      <c r="F244" s="160" t="s">
        <v>585</v>
      </c>
      <c r="I244" s="119"/>
      <c r="L244" s="28"/>
      <c r="M244" s="161"/>
      <c r="T244" s="52"/>
      <c r="AT244" s="13" t="s">
        <v>280</v>
      </c>
      <c r="AU244" s="13" t="s">
        <v>82</v>
      </c>
    </row>
    <row r="245" spans="2:65" s="1" customFormat="1" ht="16.5" customHeight="1">
      <c r="B245" s="28"/>
      <c r="C245" s="146" t="s">
        <v>504</v>
      </c>
      <c r="D245" s="146" t="s">
        <v>274</v>
      </c>
      <c r="E245" s="147" t="s">
        <v>587</v>
      </c>
      <c r="F245" s="148" t="s">
        <v>588</v>
      </c>
      <c r="G245" s="149" t="s">
        <v>277</v>
      </c>
      <c r="H245" s="150">
        <v>66</v>
      </c>
      <c r="I245" s="151"/>
      <c r="J245" s="152">
        <f>ROUND(I245*H245,2)</f>
        <v>0</v>
      </c>
      <c r="K245" s="153"/>
      <c r="L245" s="28"/>
      <c r="M245" s="154" t="s">
        <v>1</v>
      </c>
      <c r="N245" s="115" t="s">
        <v>38</v>
      </c>
      <c r="P245" s="155">
        <f>O245*H245</f>
        <v>0</v>
      </c>
      <c r="Q245" s="155">
        <v>0</v>
      </c>
      <c r="R245" s="155">
        <f>Q245*H245</f>
        <v>0</v>
      </c>
      <c r="S245" s="155">
        <v>0</v>
      </c>
      <c r="T245" s="156">
        <f>S245*H245</f>
        <v>0</v>
      </c>
      <c r="AR245" s="157" t="s">
        <v>348</v>
      </c>
      <c r="AT245" s="157" t="s">
        <v>274</v>
      </c>
      <c r="AU245" s="157" t="s">
        <v>82</v>
      </c>
      <c r="AY245" s="13" t="s">
        <v>271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3" t="s">
        <v>80</v>
      </c>
      <c r="BK245" s="158">
        <f>ROUND(I245*H245,2)</f>
        <v>0</v>
      </c>
      <c r="BL245" s="13" t="s">
        <v>348</v>
      </c>
      <c r="BM245" s="157" t="s">
        <v>589</v>
      </c>
    </row>
    <row r="246" spans="2:65" s="1" customFormat="1" ht="10.199999999999999">
      <c r="B246" s="28"/>
      <c r="D246" s="159" t="s">
        <v>280</v>
      </c>
      <c r="F246" s="160" t="s">
        <v>590</v>
      </c>
      <c r="I246" s="119"/>
      <c r="L246" s="28"/>
      <c r="M246" s="161"/>
      <c r="T246" s="52"/>
      <c r="AT246" s="13" t="s">
        <v>280</v>
      </c>
      <c r="AU246" s="13" t="s">
        <v>82</v>
      </c>
    </row>
    <row r="247" spans="2:65" s="1" customFormat="1" ht="16.5" customHeight="1">
      <c r="B247" s="28"/>
      <c r="C247" s="146" t="s">
        <v>511</v>
      </c>
      <c r="D247" s="146" t="s">
        <v>274</v>
      </c>
      <c r="E247" s="147" t="s">
        <v>592</v>
      </c>
      <c r="F247" s="148" t="s">
        <v>593</v>
      </c>
      <c r="G247" s="149" t="s">
        <v>277</v>
      </c>
      <c r="H247" s="150">
        <v>66</v>
      </c>
      <c r="I247" s="151"/>
      <c r="J247" s="152">
        <f>ROUND(I247*H247,2)</f>
        <v>0</v>
      </c>
      <c r="K247" s="153"/>
      <c r="L247" s="28"/>
      <c r="M247" s="154" t="s">
        <v>1</v>
      </c>
      <c r="N247" s="115" t="s">
        <v>38</v>
      </c>
      <c r="P247" s="155">
        <f>O247*H247</f>
        <v>0</v>
      </c>
      <c r="Q247" s="155">
        <v>1E-3</v>
      </c>
      <c r="R247" s="155">
        <f>Q247*H247</f>
        <v>6.6000000000000003E-2</v>
      </c>
      <c r="S247" s="155">
        <v>3.1E-4</v>
      </c>
      <c r="T247" s="156">
        <f>S247*H247</f>
        <v>2.0459999999999999E-2</v>
      </c>
      <c r="AR247" s="157" t="s">
        <v>348</v>
      </c>
      <c r="AT247" s="157" t="s">
        <v>274</v>
      </c>
      <c r="AU247" s="157" t="s">
        <v>82</v>
      </c>
      <c r="AY247" s="13" t="s">
        <v>271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3" t="s">
        <v>80</v>
      </c>
      <c r="BK247" s="158">
        <f>ROUND(I247*H247,2)</f>
        <v>0</v>
      </c>
      <c r="BL247" s="13" t="s">
        <v>348</v>
      </c>
      <c r="BM247" s="157" t="s">
        <v>594</v>
      </c>
    </row>
    <row r="248" spans="2:65" s="1" customFormat="1" ht="10.199999999999999">
      <c r="B248" s="28"/>
      <c r="D248" s="159" t="s">
        <v>280</v>
      </c>
      <c r="F248" s="160" t="s">
        <v>595</v>
      </c>
      <c r="I248" s="119"/>
      <c r="L248" s="28"/>
      <c r="M248" s="161"/>
      <c r="T248" s="52"/>
      <c r="AT248" s="13" t="s">
        <v>280</v>
      </c>
      <c r="AU248" s="13" t="s">
        <v>82</v>
      </c>
    </row>
    <row r="249" spans="2:65" s="1" customFormat="1" ht="24.15" customHeight="1">
      <c r="B249" s="28"/>
      <c r="C249" s="146" t="s">
        <v>516</v>
      </c>
      <c r="D249" s="146" t="s">
        <v>274</v>
      </c>
      <c r="E249" s="147" t="s">
        <v>597</v>
      </c>
      <c r="F249" s="148" t="s">
        <v>598</v>
      </c>
      <c r="G249" s="149" t="s">
        <v>277</v>
      </c>
      <c r="H249" s="150">
        <v>66</v>
      </c>
      <c r="I249" s="151"/>
      <c r="J249" s="152">
        <f>ROUND(I249*H249,2)</f>
        <v>0</v>
      </c>
      <c r="K249" s="153"/>
      <c r="L249" s="28"/>
      <c r="M249" s="154" t="s">
        <v>1</v>
      </c>
      <c r="N249" s="115" t="s">
        <v>38</v>
      </c>
      <c r="P249" s="155">
        <f>O249*H249</f>
        <v>0</v>
      </c>
      <c r="Q249" s="155">
        <v>2.0000000000000001E-4</v>
      </c>
      <c r="R249" s="155">
        <f>Q249*H249</f>
        <v>1.32E-2</v>
      </c>
      <c r="S249" s="155">
        <v>0</v>
      </c>
      <c r="T249" s="156">
        <f>S249*H249</f>
        <v>0</v>
      </c>
      <c r="AR249" s="157" t="s">
        <v>348</v>
      </c>
      <c r="AT249" s="157" t="s">
        <v>274</v>
      </c>
      <c r="AU249" s="157" t="s">
        <v>82</v>
      </c>
      <c r="AY249" s="13" t="s">
        <v>271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3" t="s">
        <v>80</v>
      </c>
      <c r="BK249" s="158">
        <f>ROUND(I249*H249,2)</f>
        <v>0</v>
      </c>
      <c r="BL249" s="13" t="s">
        <v>348</v>
      </c>
      <c r="BM249" s="157" t="s">
        <v>599</v>
      </c>
    </row>
    <row r="250" spans="2:65" s="1" customFormat="1" ht="19.2">
      <c r="B250" s="28"/>
      <c r="D250" s="159" t="s">
        <v>280</v>
      </c>
      <c r="F250" s="160" t="s">
        <v>600</v>
      </c>
      <c r="I250" s="119"/>
      <c r="L250" s="28"/>
      <c r="M250" s="161"/>
      <c r="T250" s="52"/>
      <c r="AT250" s="13" t="s">
        <v>280</v>
      </c>
      <c r="AU250" s="13" t="s">
        <v>82</v>
      </c>
    </row>
    <row r="251" spans="2:65" s="1" customFormat="1" ht="16.5" customHeight="1">
      <c r="B251" s="28"/>
      <c r="C251" s="146" t="s">
        <v>521</v>
      </c>
      <c r="D251" s="146" t="s">
        <v>274</v>
      </c>
      <c r="E251" s="147" t="s">
        <v>602</v>
      </c>
      <c r="F251" s="148" t="s">
        <v>603</v>
      </c>
      <c r="G251" s="149" t="s">
        <v>277</v>
      </c>
      <c r="H251" s="150">
        <v>66</v>
      </c>
      <c r="I251" s="151"/>
      <c r="J251" s="152">
        <f>ROUND(I251*H251,2)</f>
        <v>0</v>
      </c>
      <c r="K251" s="153"/>
      <c r="L251" s="28"/>
      <c r="M251" s="154" t="s">
        <v>1</v>
      </c>
      <c r="N251" s="115" t="s">
        <v>38</v>
      </c>
      <c r="P251" s="155">
        <f>O251*H251</f>
        <v>0</v>
      </c>
      <c r="Q251" s="155">
        <v>0</v>
      </c>
      <c r="R251" s="155">
        <f>Q251*H251</f>
        <v>0</v>
      </c>
      <c r="S251" s="155">
        <v>0</v>
      </c>
      <c r="T251" s="156">
        <f>S251*H251</f>
        <v>0</v>
      </c>
      <c r="AR251" s="157" t="s">
        <v>306</v>
      </c>
      <c r="AT251" s="157" t="s">
        <v>274</v>
      </c>
      <c r="AU251" s="157" t="s">
        <v>82</v>
      </c>
      <c r="AY251" s="13" t="s">
        <v>271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3" t="s">
        <v>80</v>
      </c>
      <c r="BK251" s="158">
        <f>ROUND(I251*H251,2)</f>
        <v>0</v>
      </c>
      <c r="BL251" s="13" t="s">
        <v>306</v>
      </c>
      <c r="BM251" s="157" t="s">
        <v>604</v>
      </c>
    </row>
    <row r="252" spans="2:65" s="1" customFormat="1" ht="10.199999999999999">
      <c r="B252" s="28"/>
      <c r="D252" s="159" t="s">
        <v>280</v>
      </c>
      <c r="F252" s="160" t="s">
        <v>603</v>
      </c>
      <c r="I252" s="119"/>
      <c r="L252" s="28"/>
      <c r="M252" s="161"/>
      <c r="T252" s="52"/>
      <c r="AT252" s="13" t="s">
        <v>280</v>
      </c>
      <c r="AU252" s="13" t="s">
        <v>82</v>
      </c>
    </row>
    <row r="253" spans="2:65" s="1" customFormat="1" ht="24.15" customHeight="1">
      <c r="B253" s="28"/>
      <c r="C253" s="146" t="s">
        <v>526</v>
      </c>
      <c r="D253" s="146" t="s">
        <v>274</v>
      </c>
      <c r="E253" s="147" t="s">
        <v>597</v>
      </c>
      <c r="F253" s="148" t="s">
        <v>598</v>
      </c>
      <c r="G253" s="149" t="s">
        <v>277</v>
      </c>
      <c r="H253" s="150">
        <v>66</v>
      </c>
      <c r="I253" s="151"/>
      <c r="J253" s="152">
        <f>ROUND(I253*H253,2)</f>
        <v>0</v>
      </c>
      <c r="K253" s="153"/>
      <c r="L253" s="28"/>
      <c r="M253" s="154" t="s">
        <v>1</v>
      </c>
      <c r="N253" s="115" t="s">
        <v>38</v>
      </c>
      <c r="P253" s="155">
        <f>O253*H253</f>
        <v>0</v>
      </c>
      <c r="Q253" s="155">
        <v>2.0000000000000001E-4</v>
      </c>
      <c r="R253" s="155">
        <f>Q253*H253</f>
        <v>1.32E-2</v>
      </c>
      <c r="S253" s="155">
        <v>0</v>
      </c>
      <c r="T253" s="156">
        <f>S253*H253</f>
        <v>0</v>
      </c>
      <c r="AR253" s="157" t="s">
        <v>348</v>
      </c>
      <c r="AT253" s="157" t="s">
        <v>274</v>
      </c>
      <c r="AU253" s="157" t="s">
        <v>82</v>
      </c>
      <c r="AY253" s="13" t="s">
        <v>271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3" t="s">
        <v>80</v>
      </c>
      <c r="BK253" s="158">
        <f>ROUND(I253*H253,2)</f>
        <v>0</v>
      </c>
      <c r="BL253" s="13" t="s">
        <v>348</v>
      </c>
      <c r="BM253" s="157" t="s">
        <v>606</v>
      </c>
    </row>
    <row r="254" spans="2:65" s="1" customFormat="1" ht="19.2">
      <c r="B254" s="28"/>
      <c r="D254" s="159" t="s">
        <v>280</v>
      </c>
      <c r="F254" s="160" t="s">
        <v>600</v>
      </c>
      <c r="I254" s="119"/>
      <c r="L254" s="28"/>
      <c r="M254" s="161"/>
      <c r="T254" s="52"/>
      <c r="AT254" s="13" t="s">
        <v>280</v>
      </c>
      <c r="AU254" s="13" t="s">
        <v>82</v>
      </c>
    </row>
    <row r="255" spans="2:65" s="1" customFormat="1" ht="24.15" customHeight="1">
      <c r="B255" s="28"/>
      <c r="C255" s="146" t="s">
        <v>530</v>
      </c>
      <c r="D255" s="146" t="s">
        <v>274</v>
      </c>
      <c r="E255" s="147" t="s">
        <v>608</v>
      </c>
      <c r="F255" s="148" t="s">
        <v>609</v>
      </c>
      <c r="G255" s="149" t="s">
        <v>277</v>
      </c>
      <c r="H255" s="150">
        <v>66</v>
      </c>
      <c r="I255" s="151"/>
      <c r="J255" s="152">
        <f>ROUND(I255*H255,2)</f>
        <v>0</v>
      </c>
      <c r="K255" s="153"/>
      <c r="L255" s="28"/>
      <c r="M255" s="154" t="s">
        <v>1</v>
      </c>
      <c r="N255" s="115" t="s">
        <v>38</v>
      </c>
      <c r="P255" s="155">
        <f>O255*H255</f>
        <v>0</v>
      </c>
      <c r="Q255" s="155">
        <v>0</v>
      </c>
      <c r="R255" s="155">
        <f>Q255*H255</f>
        <v>0</v>
      </c>
      <c r="S255" s="155">
        <v>0</v>
      </c>
      <c r="T255" s="156">
        <f>S255*H255</f>
        <v>0</v>
      </c>
      <c r="AR255" s="157" t="s">
        <v>306</v>
      </c>
      <c r="AT255" s="157" t="s">
        <v>274</v>
      </c>
      <c r="AU255" s="157" t="s">
        <v>82</v>
      </c>
      <c r="AY255" s="13" t="s">
        <v>271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3" t="s">
        <v>80</v>
      </c>
      <c r="BK255" s="158">
        <f>ROUND(I255*H255,2)</f>
        <v>0</v>
      </c>
      <c r="BL255" s="13" t="s">
        <v>306</v>
      </c>
      <c r="BM255" s="157" t="s">
        <v>610</v>
      </c>
    </row>
    <row r="256" spans="2:65" s="1" customFormat="1" ht="19.2">
      <c r="B256" s="28"/>
      <c r="D256" s="159" t="s">
        <v>280</v>
      </c>
      <c r="F256" s="160" t="s">
        <v>609</v>
      </c>
      <c r="I256" s="119"/>
      <c r="L256" s="28"/>
      <c r="M256" s="161"/>
      <c r="T256" s="52"/>
      <c r="AT256" s="13" t="s">
        <v>280</v>
      </c>
      <c r="AU256" s="13" t="s">
        <v>82</v>
      </c>
    </row>
    <row r="257" spans="2:65" s="1" customFormat="1" ht="16.5" customHeight="1">
      <c r="B257" s="28"/>
      <c r="C257" s="146" t="s">
        <v>535</v>
      </c>
      <c r="D257" s="146" t="s">
        <v>274</v>
      </c>
      <c r="E257" s="147" t="s">
        <v>612</v>
      </c>
      <c r="F257" s="148" t="s">
        <v>613</v>
      </c>
      <c r="G257" s="149" t="s">
        <v>301</v>
      </c>
      <c r="H257" s="150">
        <v>1</v>
      </c>
      <c r="I257" s="151"/>
      <c r="J257" s="152">
        <f>ROUND(I257*H257,2)</f>
        <v>0</v>
      </c>
      <c r="K257" s="153"/>
      <c r="L257" s="28"/>
      <c r="M257" s="154" t="s">
        <v>1</v>
      </c>
      <c r="N257" s="115" t="s">
        <v>38</v>
      </c>
      <c r="P257" s="155">
        <f>O257*H257</f>
        <v>0</v>
      </c>
      <c r="Q257" s="155">
        <v>0</v>
      </c>
      <c r="R257" s="155">
        <f>Q257*H257</f>
        <v>0</v>
      </c>
      <c r="S257" s="155">
        <v>0</v>
      </c>
      <c r="T257" s="156">
        <f>S257*H257</f>
        <v>0</v>
      </c>
      <c r="AR257" s="157" t="s">
        <v>306</v>
      </c>
      <c r="AT257" s="157" t="s">
        <v>274</v>
      </c>
      <c r="AU257" s="157" t="s">
        <v>82</v>
      </c>
      <c r="AY257" s="13" t="s">
        <v>271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3" t="s">
        <v>80</v>
      </c>
      <c r="BK257" s="158">
        <f>ROUND(I257*H257,2)</f>
        <v>0</v>
      </c>
      <c r="BL257" s="13" t="s">
        <v>306</v>
      </c>
      <c r="BM257" s="157" t="s">
        <v>614</v>
      </c>
    </row>
    <row r="258" spans="2:65" s="1" customFormat="1" ht="10.199999999999999">
      <c r="B258" s="28"/>
      <c r="D258" s="159" t="s">
        <v>280</v>
      </c>
      <c r="F258" s="160" t="s">
        <v>613</v>
      </c>
      <c r="I258" s="119"/>
      <c r="L258" s="28"/>
      <c r="M258" s="161"/>
      <c r="T258" s="52"/>
      <c r="AT258" s="13" t="s">
        <v>280</v>
      </c>
      <c r="AU258" s="13" t="s">
        <v>82</v>
      </c>
    </row>
    <row r="259" spans="2:65" s="1" customFormat="1" ht="16.5" customHeight="1">
      <c r="B259" s="28"/>
      <c r="C259" s="146" t="s">
        <v>541</v>
      </c>
      <c r="D259" s="146" t="s">
        <v>274</v>
      </c>
      <c r="E259" s="147" t="s">
        <v>616</v>
      </c>
      <c r="F259" s="148" t="s">
        <v>617</v>
      </c>
      <c r="G259" s="149" t="s">
        <v>301</v>
      </c>
      <c r="H259" s="150">
        <v>1</v>
      </c>
      <c r="I259" s="151"/>
      <c r="J259" s="152">
        <f>ROUND(I259*H259,2)</f>
        <v>0</v>
      </c>
      <c r="K259" s="153"/>
      <c r="L259" s="28"/>
      <c r="M259" s="154" t="s">
        <v>1</v>
      </c>
      <c r="N259" s="115" t="s">
        <v>38</v>
      </c>
      <c r="P259" s="155">
        <f>O259*H259</f>
        <v>0</v>
      </c>
      <c r="Q259" s="155">
        <v>0</v>
      </c>
      <c r="R259" s="155">
        <f>Q259*H259</f>
        <v>0</v>
      </c>
      <c r="S259" s="155">
        <v>0</v>
      </c>
      <c r="T259" s="156">
        <f>S259*H259</f>
        <v>0</v>
      </c>
      <c r="AR259" s="157" t="s">
        <v>306</v>
      </c>
      <c r="AT259" s="157" t="s">
        <v>274</v>
      </c>
      <c r="AU259" s="157" t="s">
        <v>82</v>
      </c>
      <c r="AY259" s="13" t="s">
        <v>271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3" t="s">
        <v>80</v>
      </c>
      <c r="BK259" s="158">
        <f>ROUND(I259*H259,2)</f>
        <v>0</v>
      </c>
      <c r="BL259" s="13" t="s">
        <v>306</v>
      </c>
      <c r="BM259" s="157" t="s">
        <v>618</v>
      </c>
    </row>
    <row r="260" spans="2:65" s="1" customFormat="1" ht="10.199999999999999">
      <c r="B260" s="28"/>
      <c r="D260" s="159" t="s">
        <v>280</v>
      </c>
      <c r="F260" s="160" t="s">
        <v>617</v>
      </c>
      <c r="I260" s="119"/>
      <c r="L260" s="28"/>
      <c r="M260" s="161"/>
      <c r="T260" s="52"/>
      <c r="AT260" s="13" t="s">
        <v>280</v>
      </c>
      <c r="AU260" s="13" t="s">
        <v>82</v>
      </c>
    </row>
    <row r="261" spans="2:65" s="11" customFormat="1" ht="25.95" customHeight="1">
      <c r="B261" s="134"/>
      <c r="D261" s="135" t="s">
        <v>72</v>
      </c>
      <c r="E261" s="136" t="s">
        <v>619</v>
      </c>
      <c r="F261" s="136" t="s">
        <v>620</v>
      </c>
      <c r="I261" s="137"/>
      <c r="J261" s="138">
        <f>BK261</f>
        <v>0</v>
      </c>
      <c r="L261" s="134"/>
      <c r="M261" s="139"/>
      <c r="P261" s="140">
        <f>P262</f>
        <v>0</v>
      </c>
      <c r="R261" s="140">
        <f>R262</f>
        <v>0</v>
      </c>
      <c r="T261" s="141">
        <f>T262</f>
        <v>0</v>
      </c>
      <c r="AR261" s="135" t="s">
        <v>278</v>
      </c>
      <c r="AT261" s="142" t="s">
        <v>72</v>
      </c>
      <c r="AU261" s="142" t="s">
        <v>73</v>
      </c>
      <c r="AY261" s="135" t="s">
        <v>271</v>
      </c>
      <c r="BK261" s="143">
        <f>BK262</f>
        <v>0</v>
      </c>
    </row>
    <row r="262" spans="2:65" s="11" customFormat="1" ht="22.8" customHeight="1">
      <c r="B262" s="134"/>
      <c r="D262" s="135" t="s">
        <v>72</v>
      </c>
      <c r="E262" s="144" t="s">
        <v>621</v>
      </c>
      <c r="F262" s="144" t="s">
        <v>620</v>
      </c>
      <c r="I262" s="137"/>
      <c r="J262" s="145">
        <f>BK262</f>
        <v>0</v>
      </c>
      <c r="L262" s="134"/>
      <c r="M262" s="139"/>
      <c r="P262" s="140">
        <f>SUM(P263:P266)</f>
        <v>0</v>
      </c>
      <c r="R262" s="140">
        <f>SUM(R263:R266)</f>
        <v>0</v>
      </c>
      <c r="T262" s="141">
        <f>SUM(T263:T266)</f>
        <v>0</v>
      </c>
      <c r="AR262" s="135" t="s">
        <v>278</v>
      </c>
      <c r="AT262" s="142" t="s">
        <v>72</v>
      </c>
      <c r="AU262" s="142" t="s">
        <v>80</v>
      </c>
      <c r="AY262" s="135" t="s">
        <v>271</v>
      </c>
      <c r="BK262" s="143">
        <f>SUM(BK263:BK266)</f>
        <v>0</v>
      </c>
    </row>
    <row r="263" spans="2:65" s="1" customFormat="1" ht="24.15" customHeight="1">
      <c r="B263" s="28"/>
      <c r="C263" s="146" t="s">
        <v>546</v>
      </c>
      <c r="D263" s="146" t="s">
        <v>274</v>
      </c>
      <c r="E263" s="147" t="s">
        <v>1607</v>
      </c>
      <c r="F263" s="148" t="s">
        <v>1608</v>
      </c>
      <c r="G263" s="149" t="s">
        <v>692</v>
      </c>
      <c r="H263" s="150">
        <v>1</v>
      </c>
      <c r="I263" s="151"/>
      <c r="J263" s="152">
        <f>ROUND(I263*H263,2)</f>
        <v>0</v>
      </c>
      <c r="K263" s="153"/>
      <c r="L263" s="28"/>
      <c r="M263" s="154" t="s">
        <v>1</v>
      </c>
      <c r="N263" s="115" t="s">
        <v>38</v>
      </c>
      <c r="P263" s="155">
        <f>O263*H263</f>
        <v>0</v>
      </c>
      <c r="Q263" s="155">
        <v>0</v>
      </c>
      <c r="R263" s="155">
        <f>Q263*H263</f>
        <v>0</v>
      </c>
      <c r="S263" s="155">
        <v>0</v>
      </c>
      <c r="T263" s="156">
        <f>S263*H263</f>
        <v>0</v>
      </c>
      <c r="AR263" s="157" t="s">
        <v>306</v>
      </c>
      <c r="AT263" s="157" t="s">
        <v>274</v>
      </c>
      <c r="AU263" s="157" t="s">
        <v>82</v>
      </c>
      <c r="AY263" s="13" t="s">
        <v>271</v>
      </c>
      <c r="BE263" s="158">
        <f>IF(N263="základní",J263,0)</f>
        <v>0</v>
      </c>
      <c r="BF263" s="158">
        <f>IF(N263="snížená",J263,0)</f>
        <v>0</v>
      </c>
      <c r="BG263" s="158">
        <f>IF(N263="zákl. přenesená",J263,0)</f>
        <v>0</v>
      </c>
      <c r="BH263" s="158">
        <f>IF(N263="sníž. přenesená",J263,0)</f>
        <v>0</v>
      </c>
      <c r="BI263" s="158">
        <f>IF(N263="nulová",J263,0)</f>
        <v>0</v>
      </c>
      <c r="BJ263" s="13" t="s">
        <v>80</v>
      </c>
      <c r="BK263" s="158">
        <f>ROUND(I263*H263,2)</f>
        <v>0</v>
      </c>
      <c r="BL263" s="13" t="s">
        <v>306</v>
      </c>
      <c r="BM263" s="157" t="s">
        <v>1826</v>
      </c>
    </row>
    <row r="264" spans="2:65" s="1" customFormat="1" ht="28.8">
      <c r="B264" s="28"/>
      <c r="D264" s="159" t="s">
        <v>280</v>
      </c>
      <c r="F264" s="160" t="s">
        <v>1610</v>
      </c>
      <c r="I264" s="119"/>
      <c r="L264" s="28"/>
      <c r="M264" s="161"/>
      <c r="T264" s="52"/>
      <c r="AT264" s="13" t="s">
        <v>280</v>
      </c>
      <c r="AU264" s="13" t="s">
        <v>82</v>
      </c>
    </row>
    <row r="265" spans="2:65" s="1" customFormat="1" ht="16.5" customHeight="1">
      <c r="B265" s="28"/>
      <c r="C265" s="146" t="s">
        <v>551</v>
      </c>
      <c r="D265" s="146" t="s">
        <v>274</v>
      </c>
      <c r="E265" s="147" t="s">
        <v>1611</v>
      </c>
      <c r="F265" s="148" t="s">
        <v>1612</v>
      </c>
      <c r="G265" s="149" t="s">
        <v>301</v>
      </c>
      <c r="H265" s="150">
        <v>1</v>
      </c>
      <c r="I265" s="151"/>
      <c r="J265" s="152">
        <f>ROUND(I265*H265,2)</f>
        <v>0</v>
      </c>
      <c r="K265" s="153"/>
      <c r="L265" s="28"/>
      <c r="M265" s="154" t="s">
        <v>1</v>
      </c>
      <c r="N265" s="115" t="s">
        <v>38</v>
      </c>
      <c r="P265" s="155">
        <f>O265*H265</f>
        <v>0</v>
      </c>
      <c r="Q265" s="155">
        <v>0</v>
      </c>
      <c r="R265" s="155">
        <f>Q265*H265</f>
        <v>0</v>
      </c>
      <c r="S265" s="155">
        <v>0</v>
      </c>
      <c r="T265" s="156">
        <f>S265*H265</f>
        <v>0</v>
      </c>
      <c r="AR265" s="157" t="s">
        <v>306</v>
      </c>
      <c r="AT265" s="157" t="s">
        <v>274</v>
      </c>
      <c r="AU265" s="157" t="s">
        <v>82</v>
      </c>
      <c r="AY265" s="13" t="s">
        <v>271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3" t="s">
        <v>80</v>
      </c>
      <c r="BK265" s="158">
        <f>ROUND(I265*H265,2)</f>
        <v>0</v>
      </c>
      <c r="BL265" s="13" t="s">
        <v>306</v>
      </c>
      <c r="BM265" s="157" t="s">
        <v>1800</v>
      </c>
    </row>
    <row r="266" spans="2:65" s="1" customFormat="1" ht="10.199999999999999">
      <c r="B266" s="28"/>
      <c r="D266" s="159" t="s">
        <v>280</v>
      </c>
      <c r="F266" s="160" t="s">
        <v>1612</v>
      </c>
      <c r="I266" s="119"/>
      <c r="L266" s="28"/>
      <c r="M266" s="173"/>
      <c r="N266" s="174"/>
      <c r="O266" s="174"/>
      <c r="P266" s="174"/>
      <c r="Q266" s="174"/>
      <c r="R266" s="174"/>
      <c r="S266" s="174"/>
      <c r="T266" s="175"/>
      <c r="AT266" s="13" t="s">
        <v>280</v>
      </c>
      <c r="AU266" s="13" t="s">
        <v>82</v>
      </c>
    </row>
    <row r="267" spans="2:65" s="1" customFormat="1" ht="6.9" customHeight="1">
      <c r="B267" s="40"/>
      <c r="C267" s="41"/>
      <c r="D267" s="41"/>
      <c r="E267" s="41"/>
      <c r="F267" s="41"/>
      <c r="G267" s="41"/>
      <c r="H267" s="41"/>
      <c r="I267" s="41"/>
      <c r="J267" s="41"/>
      <c r="K267" s="41"/>
      <c r="L267" s="28"/>
    </row>
  </sheetData>
  <sheetProtection algorithmName="SHA-512" hashValue="ddC+1xS6mZSzs3ev3i0IrIOVuhI67s2B7K8JrW1mKhDJnUG8AXFqz6Q3dA//4hRfl3uWweqKMQV7TfC+dwdMEA==" saltValue="BymMiatA7nqj0qrEZT58fkRt/prwRx5O9zTlzstfEQ0kJftdah9Jk3/xsas/LP1ftGNDMCClbf6bN07mDEpfAg==" spinCount="100000" sheet="1" objects="1" scenarios="1" formatColumns="0" formatRows="0" autoFilter="0"/>
  <autoFilter ref="C142:K266" xr:uid="{00000000-0009-0000-0000-00000D000000}"/>
  <mergeCells count="17">
    <mergeCell ref="E135:H135"/>
    <mergeCell ref="L2:V2"/>
    <mergeCell ref="D117:F117"/>
    <mergeCell ref="D118:F118"/>
    <mergeCell ref="D119:F119"/>
    <mergeCell ref="E131:H131"/>
    <mergeCell ref="E133:H133"/>
    <mergeCell ref="E85:H85"/>
    <mergeCell ref="E87:H87"/>
    <mergeCell ref="E89:H89"/>
    <mergeCell ref="D115:F115"/>
    <mergeCell ref="D116:F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595"/>
  <sheetViews>
    <sheetView showGridLines="0" topLeftCell="A99" workbookViewId="0">
      <selection activeCell="D119" sqref="D119:F11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138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1771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1827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J115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ROUND((SUM(BE115:BE122) + SUM(BE144:BE594)),  2)</f>
        <v>0</v>
      </c>
      <c r="I37" s="94">
        <v>0.21</v>
      </c>
      <c r="J37" s="82">
        <f>ROUND(((SUM(BE115:BE122) + SUM(BE144:BE594))*I37),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ROUND((SUM(BF115:BF122) + SUM(BF144:BF594)),  2)</f>
        <v>0</v>
      </c>
      <c r="I38" s="94">
        <v>0.12</v>
      </c>
      <c r="J38" s="82">
        <f>ROUND(((SUM(BF115:BF122) + SUM(BF144:BF594))*I38),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ROUND((SUM(BG115:BG122) + SUM(BG144:BG594)),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ROUND((SUM(BH115:BH122) + SUM(BH144:BH594)),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ROUND((SUM(BI115:BI122) + SUM(BI144:BI594)),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1771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61.8,9.2 - učebna chemie, kabinet chemie - elektro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J144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J145</f>
        <v>0</v>
      </c>
      <c r="L99" s="106"/>
    </row>
    <row r="100" spans="2:47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J146</f>
        <v>0</v>
      </c>
      <c r="L100" s="110"/>
    </row>
    <row r="101" spans="2:47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J174</f>
        <v>0</v>
      </c>
      <c r="L102" s="110"/>
    </row>
    <row r="103" spans="2:47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J183</f>
        <v>0</v>
      </c>
      <c r="L103" s="106"/>
    </row>
    <row r="104" spans="2:47" s="9" customFormat="1" ht="19.95" customHeight="1">
      <c r="B104" s="110"/>
      <c r="D104" s="111" t="s">
        <v>628</v>
      </c>
      <c r="E104" s="112"/>
      <c r="F104" s="112"/>
      <c r="G104" s="112"/>
      <c r="H104" s="112"/>
      <c r="I104" s="112"/>
      <c r="J104" s="113">
        <f>J184</f>
        <v>0</v>
      </c>
      <c r="L104" s="110"/>
    </row>
    <row r="105" spans="2:47" s="9" customFormat="1" ht="14.85" customHeight="1">
      <c r="B105" s="110"/>
      <c r="D105" s="111" t="s">
        <v>629</v>
      </c>
      <c r="E105" s="112"/>
      <c r="F105" s="112"/>
      <c r="G105" s="112"/>
      <c r="H105" s="112"/>
      <c r="I105" s="112"/>
      <c r="J105" s="113">
        <f>J185</f>
        <v>0</v>
      </c>
      <c r="L105" s="110"/>
    </row>
    <row r="106" spans="2:47" s="9" customFormat="1" ht="14.85" customHeight="1">
      <c r="B106" s="110"/>
      <c r="D106" s="111" t="s">
        <v>630</v>
      </c>
      <c r="E106" s="112"/>
      <c r="F106" s="112"/>
      <c r="G106" s="112"/>
      <c r="H106" s="112"/>
      <c r="I106" s="112"/>
      <c r="J106" s="113">
        <f>J360</f>
        <v>0</v>
      </c>
      <c r="L106" s="110"/>
    </row>
    <row r="107" spans="2:47" s="9" customFormat="1" ht="14.85" customHeight="1">
      <c r="B107" s="110"/>
      <c r="D107" s="111" t="s">
        <v>631</v>
      </c>
      <c r="E107" s="112"/>
      <c r="F107" s="112"/>
      <c r="G107" s="112"/>
      <c r="H107" s="112"/>
      <c r="I107" s="112"/>
      <c r="J107" s="113">
        <f>J397</f>
        <v>0</v>
      </c>
      <c r="L107" s="110"/>
    </row>
    <row r="108" spans="2:47" s="9" customFormat="1" ht="14.85" customHeight="1">
      <c r="B108" s="110"/>
      <c r="D108" s="111" t="s">
        <v>632</v>
      </c>
      <c r="E108" s="112"/>
      <c r="F108" s="112"/>
      <c r="G108" s="112"/>
      <c r="H108" s="112"/>
      <c r="I108" s="112"/>
      <c r="J108" s="113">
        <f>J438</f>
        <v>0</v>
      </c>
      <c r="L108" s="110"/>
    </row>
    <row r="109" spans="2:47" s="9" customFormat="1" ht="19.95" customHeight="1">
      <c r="B109" s="110"/>
      <c r="D109" s="111" t="s">
        <v>633</v>
      </c>
      <c r="E109" s="112"/>
      <c r="F109" s="112"/>
      <c r="G109" s="112"/>
      <c r="H109" s="112"/>
      <c r="I109" s="112"/>
      <c r="J109" s="113">
        <f>J463</f>
        <v>0</v>
      </c>
      <c r="L109" s="110"/>
    </row>
    <row r="110" spans="2:47" s="9" customFormat="1" ht="14.85" customHeight="1">
      <c r="B110" s="110"/>
      <c r="D110" s="111" t="s">
        <v>634</v>
      </c>
      <c r="E110" s="112"/>
      <c r="F110" s="112"/>
      <c r="G110" s="112"/>
      <c r="H110" s="112"/>
      <c r="I110" s="112"/>
      <c r="J110" s="113">
        <f>J464</f>
        <v>0</v>
      </c>
      <c r="L110" s="110"/>
    </row>
    <row r="111" spans="2:47" s="9" customFormat="1" ht="14.85" customHeight="1">
      <c r="B111" s="110"/>
      <c r="D111" s="111" t="s">
        <v>635</v>
      </c>
      <c r="E111" s="112"/>
      <c r="F111" s="112"/>
      <c r="G111" s="112"/>
      <c r="H111" s="112"/>
      <c r="I111" s="112"/>
      <c r="J111" s="113">
        <f>J555</f>
        <v>0</v>
      </c>
      <c r="L111" s="110"/>
    </row>
    <row r="112" spans="2:47" s="9" customFormat="1" ht="19.95" customHeight="1">
      <c r="B112" s="110"/>
      <c r="D112" s="111" t="s">
        <v>636</v>
      </c>
      <c r="E112" s="112"/>
      <c r="F112" s="112"/>
      <c r="G112" s="112"/>
      <c r="H112" s="112"/>
      <c r="I112" s="112"/>
      <c r="J112" s="113">
        <f>J578</f>
        <v>0</v>
      </c>
      <c r="L112" s="110"/>
    </row>
    <row r="113" spans="2:65" s="1" customFormat="1" ht="21.75" customHeight="1">
      <c r="B113" s="28"/>
      <c r="L113" s="28"/>
    </row>
    <row r="114" spans="2:65" s="1" customFormat="1" ht="6.9" customHeight="1">
      <c r="B114" s="28"/>
      <c r="L114" s="28"/>
    </row>
    <row r="115" spans="2:65" s="1" customFormat="1" ht="29.25" customHeight="1">
      <c r="B115" s="28"/>
      <c r="C115" s="105" t="s">
        <v>249</v>
      </c>
      <c r="J115" s="114">
        <f>ROUND(J116 + J117 + J118 + J119 + J120 + J121,2)</f>
        <v>0</v>
      </c>
      <c r="L115" s="28"/>
      <c r="N115" s="115" t="s">
        <v>37</v>
      </c>
    </row>
    <row r="116" spans="2:65" s="1" customFormat="1" ht="18" customHeight="1">
      <c r="B116" s="28"/>
      <c r="D116" s="222" t="s">
        <v>250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ref="BE116:BE121" si="0">IF(N116="základní",J116,0)</f>
        <v>0</v>
      </c>
      <c r="BF116" s="122">
        <f t="shared" ref="BF116:BF121" si="1">IF(N116="snížená",J116,0)</f>
        <v>0</v>
      </c>
      <c r="BG116" s="122">
        <f t="shared" ref="BG116:BG121" si="2">IF(N116="zákl. přenesená",J116,0)</f>
        <v>0</v>
      </c>
      <c r="BH116" s="122">
        <f t="shared" ref="BH116:BH121" si="3">IF(N116="sníž. přenesená",J116,0)</f>
        <v>0</v>
      </c>
      <c r="BI116" s="122">
        <f t="shared" ref="BI116:BI121" si="4">IF(N116="nulová",J116,0)</f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252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2429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2427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222" t="s">
        <v>2430</v>
      </c>
      <c r="E120" s="223"/>
      <c r="F120" s="223"/>
      <c r="J120" s="117"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251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8" customHeight="1">
      <c r="B121" s="28"/>
      <c r="D121" s="116" t="s">
        <v>253</v>
      </c>
      <c r="J121" s="117">
        <f>ROUND(J32*T121,2)</f>
        <v>0</v>
      </c>
      <c r="L121" s="118"/>
      <c r="M121" s="119"/>
      <c r="N121" s="120" t="s">
        <v>38</v>
      </c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21" t="s">
        <v>254</v>
      </c>
      <c r="AZ121" s="119"/>
      <c r="BA121" s="119"/>
      <c r="BB121" s="119"/>
      <c r="BC121" s="119"/>
      <c r="BD121" s="119"/>
      <c r="BE121" s="122">
        <f t="shared" si="0"/>
        <v>0</v>
      </c>
      <c r="BF121" s="122">
        <f t="shared" si="1"/>
        <v>0</v>
      </c>
      <c r="BG121" s="122">
        <f t="shared" si="2"/>
        <v>0</v>
      </c>
      <c r="BH121" s="122">
        <f t="shared" si="3"/>
        <v>0</v>
      </c>
      <c r="BI121" s="122">
        <f t="shared" si="4"/>
        <v>0</v>
      </c>
      <c r="BJ121" s="121" t="s">
        <v>80</v>
      </c>
      <c r="BK121" s="119"/>
      <c r="BL121" s="119"/>
      <c r="BM121" s="119"/>
    </row>
    <row r="122" spans="2:65" s="1" customFormat="1" ht="10.199999999999999">
      <c r="B122" s="28"/>
      <c r="L122" s="28"/>
    </row>
    <row r="123" spans="2:65" s="1" customFormat="1" ht="29.25" customHeight="1">
      <c r="B123" s="28"/>
      <c r="C123" s="123" t="s">
        <v>255</v>
      </c>
      <c r="D123" s="95"/>
      <c r="E123" s="95"/>
      <c r="F123" s="95"/>
      <c r="G123" s="95"/>
      <c r="H123" s="95"/>
      <c r="I123" s="95"/>
      <c r="J123" s="124">
        <f>ROUND(J98+J115,2)</f>
        <v>0</v>
      </c>
      <c r="K123" s="95"/>
      <c r="L123" s="28"/>
    </row>
    <row r="124" spans="2:65" s="1" customFormat="1" ht="6.9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28"/>
    </row>
    <row r="128" spans="2:65" s="1" customFormat="1" ht="6.9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28"/>
    </row>
    <row r="129" spans="2:63" s="1" customFormat="1" ht="24.9" customHeight="1">
      <c r="B129" s="28"/>
      <c r="C129" s="17" t="s">
        <v>256</v>
      </c>
      <c r="L129" s="28"/>
    </row>
    <row r="130" spans="2:63" s="1" customFormat="1" ht="6.9" customHeight="1">
      <c r="B130" s="28"/>
      <c r="L130" s="28"/>
    </row>
    <row r="131" spans="2:63" s="1" customFormat="1" ht="12" customHeight="1">
      <c r="B131" s="28"/>
      <c r="C131" s="23" t="s">
        <v>16</v>
      </c>
      <c r="L131" s="28"/>
    </row>
    <row r="132" spans="2:63" s="1" customFormat="1" ht="26.25" customHeight="1">
      <c r="B132" s="28"/>
      <c r="E132" s="218" t="str">
        <f>E7</f>
        <v>Rekonstrukce silno a slaboproudé instalace, dobudování WC pro imobilní aj., ZŠ Ivanovice na Hané, ul. Tyršova 218/4</v>
      </c>
      <c r="F132" s="219"/>
      <c r="G132" s="219"/>
      <c r="H132" s="219"/>
      <c r="L132" s="28"/>
    </row>
    <row r="133" spans="2:63" ht="12" customHeight="1">
      <c r="B133" s="16"/>
      <c r="C133" s="23" t="s">
        <v>224</v>
      </c>
      <c r="L133" s="16"/>
    </row>
    <row r="134" spans="2:63" s="1" customFormat="1" ht="16.5" customHeight="1">
      <c r="B134" s="28"/>
      <c r="E134" s="218" t="s">
        <v>1771</v>
      </c>
      <c r="F134" s="220"/>
      <c r="G134" s="220"/>
      <c r="H134" s="220"/>
      <c r="L134" s="28"/>
    </row>
    <row r="135" spans="2:63" s="1" customFormat="1" ht="12" customHeight="1">
      <c r="B135" s="28"/>
      <c r="C135" s="23" t="s">
        <v>226</v>
      </c>
      <c r="L135" s="28"/>
    </row>
    <row r="136" spans="2:63" s="1" customFormat="1" ht="16.5" customHeight="1">
      <c r="B136" s="28"/>
      <c r="E136" s="200" t="str">
        <f>E11</f>
        <v>61.8,9.2 - učebna chemie, kabinet chemie - elektro</v>
      </c>
      <c r="F136" s="220"/>
      <c r="G136" s="220"/>
      <c r="H136" s="220"/>
      <c r="L136" s="28"/>
    </row>
    <row r="137" spans="2:63" s="1" customFormat="1" ht="6.9" customHeight="1">
      <c r="B137" s="28"/>
      <c r="L137" s="28"/>
    </row>
    <row r="138" spans="2:63" s="1" customFormat="1" ht="12" customHeight="1">
      <c r="B138" s="28"/>
      <c r="C138" s="23" t="s">
        <v>20</v>
      </c>
      <c r="F138" s="21" t="str">
        <f>F14</f>
        <v>ZŠ Ivanovice na Hané, okres Vyškov p. o.</v>
      </c>
      <c r="I138" s="23" t="s">
        <v>22</v>
      </c>
      <c r="J138" s="48" t="str">
        <f>IF(J14="","",J14)</f>
        <v>xx.xx.xxxx</v>
      </c>
      <c r="L138" s="28"/>
    </row>
    <row r="139" spans="2:63" s="1" customFormat="1" ht="6.9" customHeight="1">
      <c r="B139" s="28"/>
      <c r="L139" s="28"/>
    </row>
    <row r="140" spans="2:63" s="1" customFormat="1" ht="15.15" customHeight="1">
      <c r="B140" s="28"/>
      <c r="C140" s="23" t="s">
        <v>23</v>
      </c>
      <c r="F140" s="21" t="str">
        <f>E17</f>
        <v xml:space="preserve"> </v>
      </c>
      <c r="I140" s="23" t="s">
        <v>29</v>
      </c>
      <c r="J140" s="26" t="str">
        <f>E23</f>
        <v xml:space="preserve"> </v>
      </c>
      <c r="L140" s="28"/>
    </row>
    <row r="141" spans="2:63" s="1" customFormat="1" ht="15.15" customHeight="1">
      <c r="B141" s="28"/>
      <c r="C141" s="23" t="s">
        <v>27</v>
      </c>
      <c r="F141" s="21" t="str">
        <f>IF(E20="","",E20)</f>
        <v>Vyplň údaj</v>
      </c>
      <c r="I141" s="23" t="s">
        <v>31</v>
      </c>
      <c r="J141" s="26" t="str">
        <f>E26</f>
        <v xml:space="preserve"> </v>
      </c>
      <c r="L141" s="28"/>
    </row>
    <row r="142" spans="2:63" s="1" customFormat="1" ht="10.35" customHeight="1">
      <c r="B142" s="28"/>
      <c r="L142" s="28"/>
    </row>
    <row r="143" spans="2:63" s="10" customFormat="1" ht="29.25" customHeight="1">
      <c r="B143" s="125"/>
      <c r="C143" s="126" t="s">
        <v>257</v>
      </c>
      <c r="D143" s="127" t="s">
        <v>58</v>
      </c>
      <c r="E143" s="127" t="s">
        <v>54</v>
      </c>
      <c r="F143" s="127" t="s">
        <v>55</v>
      </c>
      <c r="G143" s="127" t="s">
        <v>258</v>
      </c>
      <c r="H143" s="127" t="s">
        <v>259</v>
      </c>
      <c r="I143" s="127" t="s">
        <v>260</v>
      </c>
      <c r="J143" s="128" t="s">
        <v>232</v>
      </c>
      <c r="K143" s="129" t="s">
        <v>261</v>
      </c>
      <c r="L143" s="125"/>
      <c r="M143" s="55" t="s">
        <v>1</v>
      </c>
      <c r="N143" s="56" t="s">
        <v>37</v>
      </c>
      <c r="O143" s="56" t="s">
        <v>262</v>
      </c>
      <c r="P143" s="56" t="s">
        <v>263</v>
      </c>
      <c r="Q143" s="56" t="s">
        <v>264</v>
      </c>
      <c r="R143" s="56" t="s">
        <v>265</v>
      </c>
      <c r="S143" s="56" t="s">
        <v>266</v>
      </c>
      <c r="T143" s="57" t="s">
        <v>267</v>
      </c>
    </row>
    <row r="144" spans="2:63" s="1" customFormat="1" ht="22.8" customHeight="1">
      <c r="B144" s="28"/>
      <c r="C144" s="60" t="s">
        <v>268</v>
      </c>
      <c r="J144" s="130">
        <f>BK144</f>
        <v>0</v>
      </c>
      <c r="L144" s="28"/>
      <c r="M144" s="58"/>
      <c r="N144" s="49"/>
      <c r="O144" s="49"/>
      <c r="P144" s="131">
        <f>P145+P183</f>
        <v>0</v>
      </c>
      <c r="Q144" s="49"/>
      <c r="R144" s="131">
        <f>R145+R183</f>
        <v>0.28356000000000003</v>
      </c>
      <c r="S144" s="49"/>
      <c r="T144" s="132">
        <f>T145+T183</f>
        <v>1.3187500000000001</v>
      </c>
      <c r="AT144" s="13" t="s">
        <v>72</v>
      </c>
      <c r="AU144" s="13" t="s">
        <v>234</v>
      </c>
      <c r="BK144" s="133">
        <f>BK145+BK183</f>
        <v>0</v>
      </c>
    </row>
    <row r="145" spans="2:65" s="11" customFormat="1" ht="25.95" customHeight="1">
      <c r="B145" s="134"/>
      <c r="D145" s="135" t="s">
        <v>72</v>
      </c>
      <c r="E145" s="136" t="s">
        <v>269</v>
      </c>
      <c r="F145" s="136" t="s">
        <v>270</v>
      </c>
      <c r="I145" s="137"/>
      <c r="J145" s="138">
        <f>BK145</f>
        <v>0</v>
      </c>
      <c r="L145" s="134"/>
      <c r="M145" s="139"/>
      <c r="P145" s="140">
        <f>P146+P151+P174</f>
        <v>0</v>
      </c>
      <c r="R145" s="140">
        <f>R146+R151+R174</f>
        <v>0</v>
      </c>
      <c r="T145" s="141">
        <f>T146+T151+T174</f>
        <v>1.248</v>
      </c>
      <c r="AR145" s="135" t="s">
        <v>80</v>
      </c>
      <c r="AT145" s="142" t="s">
        <v>72</v>
      </c>
      <c r="AU145" s="142" t="s">
        <v>73</v>
      </c>
      <c r="AY145" s="135" t="s">
        <v>271</v>
      </c>
      <c r="BK145" s="143">
        <f>BK146+BK151+BK174</f>
        <v>0</v>
      </c>
    </row>
    <row r="146" spans="2:65" s="11" customFormat="1" ht="22.8" customHeight="1">
      <c r="B146" s="134"/>
      <c r="D146" s="135" t="s">
        <v>72</v>
      </c>
      <c r="E146" s="144" t="s">
        <v>272</v>
      </c>
      <c r="F146" s="144" t="s">
        <v>273</v>
      </c>
      <c r="I146" s="137"/>
      <c r="J146" s="145">
        <f>BK146</f>
        <v>0</v>
      </c>
      <c r="L146" s="134"/>
      <c r="M146" s="139"/>
      <c r="P146" s="140">
        <f>SUM(P147:P150)</f>
        <v>0</v>
      </c>
      <c r="R146" s="140">
        <f>SUM(R147:R150)</f>
        <v>0</v>
      </c>
      <c r="T146" s="141">
        <f>SUM(T147:T150)</f>
        <v>0</v>
      </c>
      <c r="AR146" s="135" t="s">
        <v>80</v>
      </c>
      <c r="AT146" s="142" t="s">
        <v>72</v>
      </c>
      <c r="AU146" s="142" t="s">
        <v>80</v>
      </c>
      <c r="AY146" s="135" t="s">
        <v>271</v>
      </c>
      <c r="BK146" s="143">
        <f>SUM(BK147:BK150)</f>
        <v>0</v>
      </c>
    </row>
    <row r="147" spans="2:65" s="1" customFormat="1" ht="24.15" customHeight="1">
      <c r="B147" s="28"/>
      <c r="C147" s="146" t="s">
        <v>80</v>
      </c>
      <c r="D147" s="146" t="s">
        <v>274</v>
      </c>
      <c r="E147" s="147" t="s">
        <v>637</v>
      </c>
      <c r="F147" s="148" t="s">
        <v>638</v>
      </c>
      <c r="G147" s="149" t="s">
        <v>639</v>
      </c>
      <c r="H147" s="150">
        <v>10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278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278</v>
      </c>
      <c r="BM147" s="157" t="s">
        <v>640</v>
      </c>
    </row>
    <row r="148" spans="2:65" s="1" customFormat="1" ht="19.2">
      <c r="B148" s="28"/>
      <c r="D148" s="159" t="s">
        <v>280</v>
      </c>
      <c r="F148" s="160" t="s">
        <v>641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" customFormat="1" ht="24.15" customHeight="1">
      <c r="B149" s="28"/>
      <c r="C149" s="146" t="s">
        <v>82</v>
      </c>
      <c r="D149" s="146" t="s">
        <v>274</v>
      </c>
      <c r="E149" s="147" t="s">
        <v>642</v>
      </c>
      <c r="F149" s="148" t="s">
        <v>643</v>
      </c>
      <c r="G149" s="149" t="s">
        <v>639</v>
      </c>
      <c r="H149" s="150">
        <v>40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278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644</v>
      </c>
    </row>
    <row r="150" spans="2:65" s="1" customFormat="1" ht="28.8">
      <c r="B150" s="28"/>
      <c r="D150" s="159" t="s">
        <v>280</v>
      </c>
      <c r="F150" s="160" t="s">
        <v>645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1" customFormat="1" ht="22.8" customHeight="1">
      <c r="B151" s="134"/>
      <c r="D151" s="135" t="s">
        <v>72</v>
      </c>
      <c r="E151" s="144" t="s">
        <v>292</v>
      </c>
      <c r="F151" s="144" t="s">
        <v>293</v>
      </c>
      <c r="I151" s="137"/>
      <c r="J151" s="145">
        <f>BK151</f>
        <v>0</v>
      </c>
      <c r="L151" s="134"/>
      <c r="M151" s="139"/>
      <c r="P151" s="140">
        <f>SUM(P152:P173)</f>
        <v>0</v>
      </c>
      <c r="R151" s="140">
        <f>SUM(R152:R173)</f>
        <v>0</v>
      </c>
      <c r="T151" s="141">
        <f>SUM(T152:T173)</f>
        <v>1.248</v>
      </c>
      <c r="AR151" s="135" t="s">
        <v>80</v>
      </c>
      <c r="AT151" s="142" t="s">
        <v>72</v>
      </c>
      <c r="AU151" s="142" t="s">
        <v>80</v>
      </c>
      <c r="AY151" s="135" t="s">
        <v>271</v>
      </c>
      <c r="BK151" s="143">
        <f>SUM(BK152:BK173)</f>
        <v>0</v>
      </c>
    </row>
    <row r="152" spans="2:65" s="1" customFormat="1" ht="33" customHeight="1">
      <c r="B152" s="28"/>
      <c r="C152" s="146" t="s">
        <v>272</v>
      </c>
      <c r="D152" s="146" t="s">
        <v>274</v>
      </c>
      <c r="E152" s="147" t="s">
        <v>646</v>
      </c>
      <c r="F152" s="148" t="s">
        <v>647</v>
      </c>
      <c r="G152" s="149" t="s">
        <v>338</v>
      </c>
      <c r="H152" s="150">
        <v>1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648</v>
      </c>
    </row>
    <row r="153" spans="2:65" s="1" customFormat="1" ht="28.8">
      <c r="B153" s="28"/>
      <c r="D153" s="159" t="s">
        <v>280</v>
      </c>
      <c r="F153" s="160" t="s">
        <v>649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33" customHeight="1">
      <c r="B154" s="28"/>
      <c r="C154" s="146" t="s">
        <v>278</v>
      </c>
      <c r="D154" s="146" t="s">
        <v>274</v>
      </c>
      <c r="E154" s="147" t="s">
        <v>650</v>
      </c>
      <c r="F154" s="148" t="s">
        <v>651</v>
      </c>
      <c r="G154" s="149" t="s">
        <v>338</v>
      </c>
      <c r="H154" s="150">
        <v>3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652</v>
      </c>
    </row>
    <row r="155" spans="2:65" s="1" customFormat="1" ht="38.4">
      <c r="B155" s="28"/>
      <c r="D155" s="159" t="s">
        <v>280</v>
      </c>
      <c r="F155" s="160" t="s">
        <v>653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" customFormat="1" ht="33" customHeight="1">
      <c r="B156" s="28"/>
      <c r="C156" s="146" t="s">
        <v>298</v>
      </c>
      <c r="D156" s="146" t="s">
        <v>274</v>
      </c>
      <c r="E156" s="147" t="s">
        <v>654</v>
      </c>
      <c r="F156" s="148" t="s">
        <v>655</v>
      </c>
      <c r="G156" s="149" t="s">
        <v>338</v>
      </c>
      <c r="H156" s="150">
        <v>1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278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278</v>
      </c>
      <c r="BM156" s="157" t="s">
        <v>656</v>
      </c>
    </row>
    <row r="157" spans="2:65" s="1" customFormat="1" ht="28.8">
      <c r="B157" s="28"/>
      <c r="D157" s="159" t="s">
        <v>280</v>
      </c>
      <c r="F157" s="160" t="s">
        <v>657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24.15" customHeight="1">
      <c r="B158" s="28"/>
      <c r="C158" s="146" t="s">
        <v>282</v>
      </c>
      <c r="D158" s="146" t="s">
        <v>274</v>
      </c>
      <c r="E158" s="147" t="s">
        <v>658</v>
      </c>
      <c r="F158" s="148" t="s">
        <v>659</v>
      </c>
      <c r="G158" s="149" t="s">
        <v>338</v>
      </c>
      <c r="H158" s="150">
        <v>1</v>
      </c>
      <c r="I158" s="151"/>
      <c r="J158" s="152">
        <f>ROUND(I158*H158,2)</f>
        <v>0</v>
      </c>
      <c r="K158" s="153"/>
      <c r="L158" s="28"/>
      <c r="M158" s="154" t="s">
        <v>1</v>
      </c>
      <c r="N158" s="115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0.11600000000000001</v>
      </c>
      <c r="T158" s="156">
        <f>S158*H158</f>
        <v>0.11600000000000001</v>
      </c>
      <c r="AR158" s="157" t="s">
        <v>278</v>
      </c>
      <c r="AT158" s="157" t="s">
        <v>274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660</v>
      </c>
    </row>
    <row r="159" spans="2:65" s="1" customFormat="1" ht="19.2">
      <c r="B159" s="28"/>
      <c r="D159" s="159" t="s">
        <v>280</v>
      </c>
      <c r="F159" s="160" t="s">
        <v>661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" customFormat="1" ht="24.15" customHeight="1">
      <c r="B160" s="28"/>
      <c r="C160" s="146" t="s">
        <v>308</v>
      </c>
      <c r="D160" s="146" t="s">
        <v>274</v>
      </c>
      <c r="E160" s="147" t="s">
        <v>662</v>
      </c>
      <c r="F160" s="148" t="s">
        <v>663</v>
      </c>
      <c r="G160" s="149" t="s">
        <v>338</v>
      </c>
      <c r="H160" s="150">
        <v>19</v>
      </c>
      <c r="I160" s="151"/>
      <c r="J160" s="152">
        <f>ROUND(I160*H160,2)</f>
        <v>0</v>
      </c>
      <c r="K160" s="153"/>
      <c r="L160" s="28"/>
      <c r="M160" s="154" t="s">
        <v>1</v>
      </c>
      <c r="N160" s="115" t="s">
        <v>38</v>
      </c>
      <c r="P160" s="155">
        <f>O160*H160</f>
        <v>0</v>
      </c>
      <c r="Q160" s="155">
        <v>0</v>
      </c>
      <c r="R160" s="155">
        <f>Q160*H160</f>
        <v>0</v>
      </c>
      <c r="S160" s="155">
        <v>1E-3</v>
      </c>
      <c r="T160" s="156">
        <f>S160*H160</f>
        <v>1.9E-2</v>
      </c>
      <c r="AR160" s="157" t="s">
        <v>278</v>
      </c>
      <c r="AT160" s="157" t="s">
        <v>274</v>
      </c>
      <c r="AU160" s="157" t="s">
        <v>82</v>
      </c>
      <c r="AY160" s="13" t="s">
        <v>271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3" t="s">
        <v>80</v>
      </c>
      <c r="BK160" s="158">
        <f>ROUND(I160*H160,2)</f>
        <v>0</v>
      </c>
      <c r="BL160" s="13" t="s">
        <v>278</v>
      </c>
      <c r="BM160" s="157" t="s">
        <v>664</v>
      </c>
    </row>
    <row r="161" spans="2:65" s="1" customFormat="1" ht="19.2">
      <c r="B161" s="28"/>
      <c r="D161" s="159" t="s">
        <v>280</v>
      </c>
      <c r="F161" s="160" t="s">
        <v>665</v>
      </c>
      <c r="I161" s="119"/>
      <c r="L161" s="28"/>
      <c r="M161" s="161"/>
      <c r="T161" s="52"/>
      <c r="AT161" s="13" t="s">
        <v>280</v>
      </c>
      <c r="AU161" s="13" t="s">
        <v>82</v>
      </c>
    </row>
    <row r="162" spans="2:65" s="1" customFormat="1" ht="24.15" customHeight="1">
      <c r="B162" s="28"/>
      <c r="C162" s="146" t="s">
        <v>314</v>
      </c>
      <c r="D162" s="146" t="s">
        <v>274</v>
      </c>
      <c r="E162" s="147" t="s">
        <v>666</v>
      </c>
      <c r="F162" s="148" t="s">
        <v>667</v>
      </c>
      <c r="G162" s="149" t="s">
        <v>338</v>
      </c>
      <c r="H162" s="150">
        <v>2</v>
      </c>
      <c r="I162" s="151"/>
      <c r="J162" s="152">
        <f>ROUND(I162*H162,2)</f>
        <v>0</v>
      </c>
      <c r="K162" s="153"/>
      <c r="L162" s="28"/>
      <c r="M162" s="154" t="s">
        <v>1</v>
      </c>
      <c r="N162" s="115" t="s">
        <v>38</v>
      </c>
      <c r="P162" s="155">
        <f>O162*H162</f>
        <v>0</v>
      </c>
      <c r="Q162" s="155">
        <v>0</v>
      </c>
      <c r="R162" s="155">
        <f>Q162*H162</f>
        <v>0</v>
      </c>
      <c r="S162" s="155">
        <v>0.02</v>
      </c>
      <c r="T162" s="156">
        <f>S162*H162</f>
        <v>0.04</v>
      </c>
      <c r="AR162" s="157" t="s">
        <v>278</v>
      </c>
      <c r="AT162" s="157" t="s">
        <v>274</v>
      </c>
      <c r="AU162" s="157" t="s">
        <v>82</v>
      </c>
      <c r="AY162" s="13" t="s">
        <v>271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3" t="s">
        <v>80</v>
      </c>
      <c r="BK162" s="158">
        <f>ROUND(I162*H162,2)</f>
        <v>0</v>
      </c>
      <c r="BL162" s="13" t="s">
        <v>278</v>
      </c>
      <c r="BM162" s="157" t="s">
        <v>668</v>
      </c>
    </row>
    <row r="163" spans="2:65" s="1" customFormat="1" ht="28.8">
      <c r="B163" s="28"/>
      <c r="D163" s="159" t="s">
        <v>280</v>
      </c>
      <c r="F163" s="160" t="s">
        <v>669</v>
      </c>
      <c r="I163" s="119"/>
      <c r="L163" s="28"/>
      <c r="M163" s="161"/>
      <c r="T163" s="52"/>
      <c r="AT163" s="13" t="s">
        <v>280</v>
      </c>
      <c r="AU163" s="13" t="s">
        <v>82</v>
      </c>
    </row>
    <row r="164" spans="2:65" s="1" customFormat="1" ht="24.15" customHeight="1">
      <c r="B164" s="28"/>
      <c r="C164" s="146" t="s">
        <v>292</v>
      </c>
      <c r="D164" s="146" t="s">
        <v>274</v>
      </c>
      <c r="E164" s="147" t="s">
        <v>674</v>
      </c>
      <c r="F164" s="148" t="s">
        <v>675</v>
      </c>
      <c r="G164" s="149" t="s">
        <v>412</v>
      </c>
      <c r="H164" s="150">
        <v>9</v>
      </c>
      <c r="I164" s="151"/>
      <c r="J164" s="152">
        <f>ROUND(I164*H164,2)</f>
        <v>0</v>
      </c>
      <c r="K164" s="153"/>
      <c r="L164" s="28"/>
      <c r="M164" s="154" t="s">
        <v>1</v>
      </c>
      <c r="N164" s="115" t="s">
        <v>38</v>
      </c>
      <c r="P164" s="155">
        <f>O164*H164</f>
        <v>0</v>
      </c>
      <c r="Q164" s="155">
        <v>0</v>
      </c>
      <c r="R164" s="155">
        <f>Q164*H164</f>
        <v>0</v>
      </c>
      <c r="S164" s="155">
        <v>4.5999999999999999E-2</v>
      </c>
      <c r="T164" s="156">
        <f>S164*H164</f>
        <v>0.41399999999999998</v>
      </c>
      <c r="AR164" s="157" t="s">
        <v>278</v>
      </c>
      <c r="AT164" s="157" t="s">
        <v>274</v>
      </c>
      <c r="AU164" s="157" t="s">
        <v>82</v>
      </c>
      <c r="AY164" s="13" t="s">
        <v>271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3" t="s">
        <v>80</v>
      </c>
      <c r="BK164" s="158">
        <f>ROUND(I164*H164,2)</f>
        <v>0</v>
      </c>
      <c r="BL164" s="13" t="s">
        <v>278</v>
      </c>
      <c r="BM164" s="157" t="s">
        <v>676</v>
      </c>
    </row>
    <row r="165" spans="2:65" s="1" customFormat="1" ht="19.2">
      <c r="B165" s="28"/>
      <c r="D165" s="159" t="s">
        <v>280</v>
      </c>
      <c r="F165" s="160" t="s">
        <v>677</v>
      </c>
      <c r="I165" s="119"/>
      <c r="L165" s="28"/>
      <c r="M165" s="161"/>
      <c r="T165" s="52"/>
      <c r="AT165" s="13" t="s">
        <v>280</v>
      </c>
      <c r="AU165" s="13" t="s">
        <v>82</v>
      </c>
    </row>
    <row r="166" spans="2:65" s="1" customFormat="1" ht="24.15" customHeight="1">
      <c r="B166" s="28"/>
      <c r="C166" s="146" t="s">
        <v>325</v>
      </c>
      <c r="D166" s="146" t="s">
        <v>274</v>
      </c>
      <c r="E166" s="147" t="s">
        <v>678</v>
      </c>
      <c r="F166" s="148" t="s">
        <v>679</v>
      </c>
      <c r="G166" s="149" t="s">
        <v>412</v>
      </c>
      <c r="H166" s="150">
        <v>50</v>
      </c>
      <c r="I166" s="151"/>
      <c r="J166" s="152">
        <f>ROUND(I166*H166,2)</f>
        <v>0</v>
      </c>
      <c r="K166" s="153"/>
      <c r="L166" s="28"/>
      <c r="M166" s="154" t="s">
        <v>1</v>
      </c>
      <c r="N166" s="115" t="s">
        <v>38</v>
      </c>
      <c r="P166" s="155">
        <f>O166*H166</f>
        <v>0</v>
      </c>
      <c r="Q166" s="155">
        <v>0</v>
      </c>
      <c r="R166" s="155">
        <f>Q166*H166</f>
        <v>0</v>
      </c>
      <c r="S166" s="155">
        <v>2E-3</v>
      </c>
      <c r="T166" s="156">
        <f>S166*H166</f>
        <v>0.1</v>
      </c>
      <c r="AR166" s="157" t="s">
        <v>278</v>
      </c>
      <c r="AT166" s="157" t="s">
        <v>274</v>
      </c>
      <c r="AU166" s="157" t="s">
        <v>82</v>
      </c>
      <c r="AY166" s="13" t="s">
        <v>271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3" t="s">
        <v>80</v>
      </c>
      <c r="BK166" s="158">
        <f>ROUND(I166*H166,2)</f>
        <v>0</v>
      </c>
      <c r="BL166" s="13" t="s">
        <v>278</v>
      </c>
      <c r="BM166" s="157" t="s">
        <v>680</v>
      </c>
    </row>
    <row r="167" spans="2:65" s="1" customFormat="1" ht="19.2">
      <c r="B167" s="28"/>
      <c r="D167" s="159" t="s">
        <v>280</v>
      </c>
      <c r="F167" s="160" t="s">
        <v>681</v>
      </c>
      <c r="I167" s="119"/>
      <c r="L167" s="28"/>
      <c r="M167" s="161"/>
      <c r="T167" s="52"/>
      <c r="AT167" s="13" t="s">
        <v>280</v>
      </c>
      <c r="AU167" s="13" t="s">
        <v>82</v>
      </c>
    </row>
    <row r="168" spans="2:65" s="1" customFormat="1" ht="24.15" customHeight="1">
      <c r="B168" s="28"/>
      <c r="C168" s="146" t="s">
        <v>330</v>
      </c>
      <c r="D168" s="146" t="s">
        <v>274</v>
      </c>
      <c r="E168" s="147" t="s">
        <v>682</v>
      </c>
      <c r="F168" s="148" t="s">
        <v>683</v>
      </c>
      <c r="G168" s="149" t="s">
        <v>412</v>
      </c>
      <c r="H168" s="150">
        <v>40</v>
      </c>
      <c r="I168" s="151"/>
      <c r="J168" s="152">
        <f>ROUND(I168*H168,2)</f>
        <v>0</v>
      </c>
      <c r="K168" s="153"/>
      <c r="L168" s="28"/>
      <c r="M168" s="154" t="s">
        <v>1</v>
      </c>
      <c r="N168" s="115" t="s">
        <v>38</v>
      </c>
      <c r="P168" s="155">
        <f>O168*H168</f>
        <v>0</v>
      </c>
      <c r="Q168" s="155">
        <v>0</v>
      </c>
      <c r="R168" s="155">
        <f>Q168*H168</f>
        <v>0</v>
      </c>
      <c r="S168" s="155">
        <v>1.0999999999999999E-2</v>
      </c>
      <c r="T168" s="156">
        <f>S168*H168</f>
        <v>0.43999999999999995</v>
      </c>
      <c r="AR168" s="157" t="s">
        <v>278</v>
      </c>
      <c r="AT168" s="157" t="s">
        <v>274</v>
      </c>
      <c r="AU168" s="157" t="s">
        <v>82</v>
      </c>
      <c r="AY168" s="13" t="s">
        <v>271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3" t="s">
        <v>80</v>
      </c>
      <c r="BK168" s="158">
        <f>ROUND(I168*H168,2)</f>
        <v>0</v>
      </c>
      <c r="BL168" s="13" t="s">
        <v>278</v>
      </c>
      <c r="BM168" s="157" t="s">
        <v>684</v>
      </c>
    </row>
    <row r="169" spans="2:65" s="1" customFormat="1" ht="19.2">
      <c r="B169" s="28"/>
      <c r="D169" s="159" t="s">
        <v>280</v>
      </c>
      <c r="F169" s="160" t="s">
        <v>685</v>
      </c>
      <c r="I169" s="119"/>
      <c r="L169" s="28"/>
      <c r="M169" s="161"/>
      <c r="T169" s="52"/>
      <c r="AT169" s="13" t="s">
        <v>280</v>
      </c>
      <c r="AU169" s="13" t="s">
        <v>82</v>
      </c>
    </row>
    <row r="170" spans="2:65" s="1" customFormat="1" ht="24.15" customHeight="1">
      <c r="B170" s="28"/>
      <c r="C170" s="146" t="s">
        <v>8</v>
      </c>
      <c r="D170" s="146" t="s">
        <v>274</v>
      </c>
      <c r="E170" s="147" t="s">
        <v>686</v>
      </c>
      <c r="F170" s="148" t="s">
        <v>687</v>
      </c>
      <c r="G170" s="149" t="s">
        <v>338</v>
      </c>
      <c r="H170" s="150">
        <v>7</v>
      </c>
      <c r="I170" s="151"/>
      <c r="J170" s="152">
        <f>ROUND(I170*H170,2)</f>
        <v>0</v>
      </c>
      <c r="K170" s="153"/>
      <c r="L170" s="28"/>
      <c r="M170" s="154" t="s">
        <v>1</v>
      </c>
      <c r="N170" s="115" t="s">
        <v>38</v>
      </c>
      <c r="P170" s="155">
        <f>O170*H170</f>
        <v>0</v>
      </c>
      <c r="Q170" s="155">
        <v>0</v>
      </c>
      <c r="R170" s="155">
        <f>Q170*H170</f>
        <v>0</v>
      </c>
      <c r="S170" s="155">
        <v>1.7000000000000001E-2</v>
      </c>
      <c r="T170" s="156">
        <f>S170*H170</f>
        <v>0.11900000000000001</v>
      </c>
      <c r="AR170" s="157" t="s">
        <v>278</v>
      </c>
      <c r="AT170" s="157" t="s">
        <v>274</v>
      </c>
      <c r="AU170" s="157" t="s">
        <v>82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278</v>
      </c>
      <c r="BM170" s="157" t="s">
        <v>688</v>
      </c>
    </row>
    <row r="171" spans="2:65" s="1" customFormat="1" ht="28.8">
      <c r="B171" s="28"/>
      <c r="D171" s="159" t="s">
        <v>280</v>
      </c>
      <c r="F171" s="160" t="s">
        <v>689</v>
      </c>
      <c r="I171" s="119"/>
      <c r="L171" s="28"/>
      <c r="M171" s="161"/>
      <c r="T171" s="52"/>
      <c r="AT171" s="13" t="s">
        <v>280</v>
      </c>
      <c r="AU171" s="13" t="s">
        <v>82</v>
      </c>
    </row>
    <row r="172" spans="2:65" s="1" customFormat="1" ht="33" customHeight="1">
      <c r="B172" s="28"/>
      <c r="C172" s="146" t="s">
        <v>345</v>
      </c>
      <c r="D172" s="146" t="s">
        <v>274</v>
      </c>
      <c r="E172" s="147" t="s">
        <v>690</v>
      </c>
      <c r="F172" s="148" t="s">
        <v>691</v>
      </c>
      <c r="G172" s="149" t="s">
        <v>692</v>
      </c>
      <c r="H172" s="150">
        <v>155</v>
      </c>
      <c r="I172" s="151"/>
      <c r="J172" s="152">
        <f>ROUND(I172*H172,2)</f>
        <v>0</v>
      </c>
      <c r="K172" s="153"/>
      <c r="L172" s="28"/>
      <c r="M172" s="154" t="s">
        <v>1</v>
      </c>
      <c r="N172" s="115" t="s">
        <v>38</v>
      </c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AR172" s="157" t="s">
        <v>278</v>
      </c>
      <c r="AT172" s="157" t="s">
        <v>274</v>
      </c>
      <c r="AU172" s="157" t="s">
        <v>82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278</v>
      </c>
      <c r="BM172" s="157" t="s">
        <v>693</v>
      </c>
    </row>
    <row r="173" spans="2:65" s="1" customFormat="1" ht="19.2">
      <c r="B173" s="28"/>
      <c r="D173" s="159" t="s">
        <v>280</v>
      </c>
      <c r="F173" s="160" t="s">
        <v>691</v>
      </c>
      <c r="I173" s="119"/>
      <c r="L173" s="28"/>
      <c r="M173" s="161"/>
      <c r="T173" s="52"/>
      <c r="AT173" s="13" t="s">
        <v>280</v>
      </c>
      <c r="AU173" s="13" t="s">
        <v>82</v>
      </c>
    </row>
    <row r="174" spans="2:65" s="11" customFormat="1" ht="22.8" customHeight="1">
      <c r="B174" s="134"/>
      <c r="D174" s="135" t="s">
        <v>72</v>
      </c>
      <c r="E174" s="144" t="s">
        <v>318</v>
      </c>
      <c r="F174" s="144" t="s">
        <v>319</v>
      </c>
      <c r="I174" s="137"/>
      <c r="J174" s="145">
        <f>BK174</f>
        <v>0</v>
      </c>
      <c r="L174" s="134"/>
      <c r="M174" s="139"/>
      <c r="P174" s="140">
        <f>SUM(P175:P182)</f>
        <v>0</v>
      </c>
      <c r="R174" s="140">
        <f>SUM(R175:R182)</f>
        <v>0</v>
      </c>
      <c r="T174" s="141">
        <f>SUM(T175:T182)</f>
        <v>0</v>
      </c>
      <c r="AR174" s="135" t="s">
        <v>80</v>
      </c>
      <c r="AT174" s="142" t="s">
        <v>72</v>
      </c>
      <c r="AU174" s="142" t="s">
        <v>80</v>
      </c>
      <c r="AY174" s="135" t="s">
        <v>271</v>
      </c>
      <c r="BK174" s="143">
        <f>SUM(BK175:BK182)</f>
        <v>0</v>
      </c>
    </row>
    <row r="175" spans="2:65" s="1" customFormat="1" ht="24.15" customHeight="1">
      <c r="B175" s="28"/>
      <c r="C175" s="146" t="s">
        <v>351</v>
      </c>
      <c r="D175" s="146" t="s">
        <v>274</v>
      </c>
      <c r="E175" s="147" t="s">
        <v>320</v>
      </c>
      <c r="F175" s="148" t="s">
        <v>321</v>
      </c>
      <c r="G175" s="149" t="s">
        <v>322</v>
      </c>
      <c r="H175" s="150">
        <v>1.319</v>
      </c>
      <c r="I175" s="151"/>
      <c r="J175" s="152">
        <f>ROUND(I175*H175,2)</f>
        <v>0</v>
      </c>
      <c r="K175" s="153"/>
      <c r="L175" s="28"/>
      <c r="M175" s="154" t="s">
        <v>1</v>
      </c>
      <c r="N175" s="115" t="s">
        <v>38</v>
      </c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AR175" s="157" t="s">
        <v>278</v>
      </c>
      <c r="AT175" s="157" t="s">
        <v>274</v>
      </c>
      <c r="AU175" s="157" t="s">
        <v>82</v>
      </c>
      <c r="AY175" s="13" t="s">
        <v>271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3" t="s">
        <v>80</v>
      </c>
      <c r="BK175" s="158">
        <f>ROUND(I175*H175,2)</f>
        <v>0</v>
      </c>
      <c r="BL175" s="13" t="s">
        <v>278</v>
      </c>
      <c r="BM175" s="157" t="s">
        <v>694</v>
      </c>
    </row>
    <row r="176" spans="2:65" s="1" customFormat="1" ht="28.8">
      <c r="B176" s="28"/>
      <c r="D176" s="159" t="s">
        <v>280</v>
      </c>
      <c r="F176" s="160" t="s">
        <v>324</v>
      </c>
      <c r="I176" s="119"/>
      <c r="L176" s="28"/>
      <c r="M176" s="161"/>
      <c r="T176" s="52"/>
      <c r="AT176" s="13" t="s">
        <v>280</v>
      </c>
      <c r="AU176" s="13" t="s">
        <v>82</v>
      </c>
    </row>
    <row r="177" spans="2:65" s="1" customFormat="1" ht="24.15" customHeight="1">
      <c r="B177" s="28"/>
      <c r="C177" s="146" t="s">
        <v>356</v>
      </c>
      <c r="D177" s="146" t="s">
        <v>274</v>
      </c>
      <c r="E177" s="147" t="s">
        <v>326</v>
      </c>
      <c r="F177" s="148" t="s">
        <v>327</v>
      </c>
      <c r="G177" s="149" t="s">
        <v>322</v>
      </c>
      <c r="H177" s="150">
        <v>1.319</v>
      </c>
      <c r="I177" s="151"/>
      <c r="J177" s="152">
        <f>ROUND(I177*H177,2)</f>
        <v>0</v>
      </c>
      <c r="K177" s="153"/>
      <c r="L177" s="28"/>
      <c r="M177" s="154" t="s">
        <v>1</v>
      </c>
      <c r="N177" s="115" t="s">
        <v>38</v>
      </c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AR177" s="157" t="s">
        <v>278</v>
      </c>
      <c r="AT177" s="157" t="s">
        <v>274</v>
      </c>
      <c r="AU177" s="157" t="s">
        <v>82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278</v>
      </c>
      <c r="BM177" s="157" t="s">
        <v>695</v>
      </c>
    </row>
    <row r="178" spans="2:65" s="1" customFormat="1" ht="19.2">
      <c r="B178" s="28"/>
      <c r="D178" s="159" t="s">
        <v>280</v>
      </c>
      <c r="F178" s="160" t="s">
        <v>329</v>
      </c>
      <c r="I178" s="119"/>
      <c r="L178" s="28"/>
      <c r="M178" s="161"/>
      <c r="T178" s="52"/>
      <c r="AT178" s="13" t="s">
        <v>280</v>
      </c>
      <c r="AU178" s="13" t="s">
        <v>82</v>
      </c>
    </row>
    <row r="179" spans="2:65" s="1" customFormat="1" ht="24.15" customHeight="1">
      <c r="B179" s="28"/>
      <c r="C179" s="146" t="s">
        <v>348</v>
      </c>
      <c r="D179" s="146" t="s">
        <v>274</v>
      </c>
      <c r="E179" s="147" t="s">
        <v>696</v>
      </c>
      <c r="F179" s="148" t="s">
        <v>697</v>
      </c>
      <c r="G179" s="149" t="s">
        <v>322</v>
      </c>
      <c r="H179" s="150">
        <v>40</v>
      </c>
      <c r="I179" s="151"/>
      <c r="J179" s="152">
        <f>ROUND(I179*H179,2)</f>
        <v>0</v>
      </c>
      <c r="K179" s="153"/>
      <c r="L179" s="28"/>
      <c r="M179" s="154" t="s">
        <v>1</v>
      </c>
      <c r="N179" s="115" t="s">
        <v>38</v>
      </c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AR179" s="157" t="s">
        <v>278</v>
      </c>
      <c r="AT179" s="157" t="s">
        <v>274</v>
      </c>
      <c r="AU179" s="157" t="s">
        <v>82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278</v>
      </c>
      <c r="BM179" s="157" t="s">
        <v>698</v>
      </c>
    </row>
    <row r="180" spans="2:65" s="1" customFormat="1" ht="28.8">
      <c r="B180" s="28"/>
      <c r="D180" s="159" t="s">
        <v>280</v>
      </c>
      <c r="F180" s="160" t="s">
        <v>699</v>
      </c>
      <c r="I180" s="119"/>
      <c r="L180" s="28"/>
      <c r="M180" s="161"/>
      <c r="T180" s="52"/>
      <c r="AT180" s="13" t="s">
        <v>280</v>
      </c>
      <c r="AU180" s="13" t="s">
        <v>82</v>
      </c>
    </row>
    <row r="181" spans="2:65" s="1" customFormat="1" ht="49.05" customHeight="1">
      <c r="B181" s="28"/>
      <c r="C181" s="146" t="s">
        <v>365</v>
      </c>
      <c r="D181" s="146" t="s">
        <v>274</v>
      </c>
      <c r="E181" s="147" t="s">
        <v>700</v>
      </c>
      <c r="F181" s="148" t="s">
        <v>701</v>
      </c>
      <c r="G181" s="149" t="s">
        <v>322</v>
      </c>
      <c r="H181" s="150">
        <v>1.319</v>
      </c>
      <c r="I181" s="151"/>
      <c r="J181" s="152">
        <f>ROUND(I181*H181,2)</f>
        <v>0</v>
      </c>
      <c r="K181" s="153"/>
      <c r="L181" s="28"/>
      <c r="M181" s="154" t="s">
        <v>1</v>
      </c>
      <c r="N181" s="115" t="s">
        <v>38</v>
      </c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AR181" s="157" t="s">
        <v>278</v>
      </c>
      <c r="AT181" s="157" t="s">
        <v>274</v>
      </c>
      <c r="AU181" s="157" t="s">
        <v>82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278</v>
      </c>
      <c r="BM181" s="157" t="s">
        <v>702</v>
      </c>
    </row>
    <row r="182" spans="2:65" s="1" customFormat="1" ht="38.4">
      <c r="B182" s="28"/>
      <c r="D182" s="159" t="s">
        <v>280</v>
      </c>
      <c r="F182" s="160" t="s">
        <v>703</v>
      </c>
      <c r="I182" s="119"/>
      <c r="L182" s="28"/>
      <c r="M182" s="161"/>
      <c r="T182" s="52"/>
      <c r="AT182" s="13" t="s">
        <v>280</v>
      </c>
      <c r="AU182" s="13" t="s">
        <v>82</v>
      </c>
    </row>
    <row r="183" spans="2:65" s="11" customFormat="1" ht="25.95" customHeight="1">
      <c r="B183" s="134"/>
      <c r="D183" s="135" t="s">
        <v>72</v>
      </c>
      <c r="E183" s="136" t="s">
        <v>341</v>
      </c>
      <c r="F183" s="136" t="s">
        <v>342</v>
      </c>
      <c r="I183" s="137"/>
      <c r="J183" s="138">
        <f>BK183</f>
        <v>0</v>
      </c>
      <c r="L183" s="134"/>
      <c r="M183" s="139"/>
      <c r="P183" s="140">
        <f>P184+P463+P578</f>
        <v>0</v>
      </c>
      <c r="R183" s="140">
        <f>R184+R463+R578</f>
        <v>0.28356000000000003</v>
      </c>
      <c r="T183" s="141">
        <f>T184+T463+T578</f>
        <v>7.0749999999999993E-2</v>
      </c>
      <c r="AR183" s="135" t="s">
        <v>82</v>
      </c>
      <c r="AT183" s="142" t="s">
        <v>72</v>
      </c>
      <c r="AU183" s="142" t="s">
        <v>73</v>
      </c>
      <c r="AY183" s="135" t="s">
        <v>271</v>
      </c>
      <c r="BK183" s="143">
        <f>BK184+BK463+BK578</f>
        <v>0</v>
      </c>
    </row>
    <row r="184" spans="2:65" s="11" customFormat="1" ht="22.8" customHeight="1">
      <c r="B184" s="134"/>
      <c r="D184" s="135" t="s">
        <v>72</v>
      </c>
      <c r="E184" s="144" t="s">
        <v>704</v>
      </c>
      <c r="F184" s="144" t="s">
        <v>705</v>
      </c>
      <c r="I184" s="137"/>
      <c r="J184" s="145">
        <f>BK184</f>
        <v>0</v>
      </c>
      <c r="L184" s="134"/>
      <c r="M184" s="139"/>
      <c r="P184" s="140">
        <f>P185+P360+P397+P438</f>
        <v>0</v>
      </c>
      <c r="R184" s="140">
        <f>R185+R360+R397+R438</f>
        <v>0.24572000000000002</v>
      </c>
      <c r="T184" s="141">
        <f>T185+T360+T397+T438</f>
        <v>6.3149999999999998E-2</v>
      </c>
      <c r="AR184" s="135" t="s">
        <v>82</v>
      </c>
      <c r="AT184" s="142" t="s">
        <v>72</v>
      </c>
      <c r="AU184" s="142" t="s">
        <v>80</v>
      </c>
      <c r="AY184" s="135" t="s">
        <v>271</v>
      </c>
      <c r="BK184" s="143">
        <f>BK185+BK360+BK397+BK438</f>
        <v>0</v>
      </c>
    </row>
    <row r="185" spans="2:65" s="11" customFormat="1" ht="20.85" customHeight="1">
      <c r="B185" s="134"/>
      <c r="D185" s="135" t="s">
        <v>72</v>
      </c>
      <c r="E185" s="144" t="s">
        <v>706</v>
      </c>
      <c r="F185" s="144" t="s">
        <v>707</v>
      </c>
      <c r="I185" s="137"/>
      <c r="J185" s="145">
        <f>BK185</f>
        <v>0</v>
      </c>
      <c r="L185" s="134"/>
      <c r="M185" s="139"/>
      <c r="P185" s="140">
        <f>SUM(P186:P359)</f>
        <v>0</v>
      </c>
      <c r="R185" s="140">
        <f>SUM(R186:R359)</f>
        <v>0.13077</v>
      </c>
      <c r="T185" s="141">
        <f>SUM(T186:T359)</f>
        <v>1.5000000000000001E-4</v>
      </c>
      <c r="AR185" s="135" t="s">
        <v>82</v>
      </c>
      <c r="AT185" s="142" t="s">
        <v>72</v>
      </c>
      <c r="AU185" s="142" t="s">
        <v>82</v>
      </c>
      <c r="AY185" s="135" t="s">
        <v>271</v>
      </c>
      <c r="BK185" s="143">
        <f>SUM(BK186:BK359)</f>
        <v>0</v>
      </c>
    </row>
    <row r="186" spans="2:65" s="1" customFormat="1" ht="24.15" customHeight="1">
      <c r="B186" s="28"/>
      <c r="C186" s="146" t="s">
        <v>370</v>
      </c>
      <c r="D186" s="146" t="s">
        <v>274</v>
      </c>
      <c r="E186" s="147" t="s">
        <v>708</v>
      </c>
      <c r="F186" s="148" t="s">
        <v>709</v>
      </c>
      <c r="G186" s="149" t="s">
        <v>338</v>
      </c>
      <c r="H186" s="150">
        <v>1</v>
      </c>
      <c r="I186" s="151"/>
      <c r="J186" s="152">
        <f>ROUND(I186*H186,2)</f>
        <v>0</v>
      </c>
      <c r="K186" s="153"/>
      <c r="L186" s="28"/>
      <c r="M186" s="154" t="s">
        <v>1</v>
      </c>
      <c r="N186" s="115" t="s">
        <v>38</v>
      </c>
      <c r="P186" s="155">
        <f>O186*H186</f>
        <v>0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AR186" s="157" t="s">
        <v>348</v>
      </c>
      <c r="AT186" s="157" t="s">
        <v>274</v>
      </c>
      <c r="AU186" s="157" t="s">
        <v>272</v>
      </c>
      <c r="AY186" s="13" t="s">
        <v>271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3" t="s">
        <v>80</v>
      </c>
      <c r="BK186" s="158">
        <f>ROUND(I186*H186,2)</f>
        <v>0</v>
      </c>
      <c r="BL186" s="13" t="s">
        <v>348</v>
      </c>
      <c r="BM186" s="157" t="s">
        <v>710</v>
      </c>
    </row>
    <row r="187" spans="2:65" s="1" customFormat="1" ht="19.2">
      <c r="B187" s="28"/>
      <c r="D187" s="159" t="s">
        <v>280</v>
      </c>
      <c r="F187" s="160" t="s">
        <v>711</v>
      </c>
      <c r="I187" s="119"/>
      <c r="L187" s="28"/>
      <c r="M187" s="161"/>
      <c r="T187" s="52"/>
      <c r="AT187" s="13" t="s">
        <v>280</v>
      </c>
      <c r="AU187" s="13" t="s">
        <v>272</v>
      </c>
    </row>
    <row r="188" spans="2:65" s="1" customFormat="1" ht="16.5" customHeight="1">
      <c r="B188" s="28"/>
      <c r="C188" s="162" t="s">
        <v>376</v>
      </c>
      <c r="D188" s="162" t="s">
        <v>335</v>
      </c>
      <c r="E188" s="163" t="s">
        <v>712</v>
      </c>
      <c r="F188" s="164" t="s">
        <v>713</v>
      </c>
      <c r="G188" s="165" t="s">
        <v>338</v>
      </c>
      <c r="H188" s="166">
        <v>1</v>
      </c>
      <c r="I188" s="167"/>
      <c r="J188" s="168">
        <f>ROUND(I188*H188,2)</f>
        <v>0</v>
      </c>
      <c r="K188" s="169"/>
      <c r="L188" s="170"/>
      <c r="M188" s="171" t="s">
        <v>1</v>
      </c>
      <c r="N188" s="172" t="s">
        <v>38</v>
      </c>
      <c r="P188" s="155">
        <f>O188*H188</f>
        <v>0</v>
      </c>
      <c r="Q188" s="155">
        <v>2.3000000000000001E-4</v>
      </c>
      <c r="R188" s="155">
        <f>Q188*H188</f>
        <v>2.3000000000000001E-4</v>
      </c>
      <c r="S188" s="155">
        <v>0</v>
      </c>
      <c r="T188" s="156">
        <f>S188*H188</f>
        <v>0</v>
      </c>
      <c r="AR188" s="157" t="s">
        <v>373</v>
      </c>
      <c r="AT188" s="157" t="s">
        <v>335</v>
      </c>
      <c r="AU188" s="157" t="s">
        <v>272</v>
      </c>
      <c r="AY188" s="13" t="s">
        <v>271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3" t="s">
        <v>80</v>
      </c>
      <c r="BK188" s="158">
        <f>ROUND(I188*H188,2)</f>
        <v>0</v>
      </c>
      <c r="BL188" s="13" t="s">
        <v>348</v>
      </c>
      <c r="BM188" s="157" t="s">
        <v>714</v>
      </c>
    </row>
    <row r="189" spans="2:65" s="1" customFormat="1" ht="10.199999999999999">
      <c r="B189" s="28"/>
      <c r="D189" s="159" t="s">
        <v>280</v>
      </c>
      <c r="F189" s="160" t="s">
        <v>713</v>
      </c>
      <c r="I189" s="119"/>
      <c r="L189" s="28"/>
      <c r="M189" s="161"/>
      <c r="T189" s="52"/>
      <c r="AT189" s="13" t="s">
        <v>280</v>
      </c>
      <c r="AU189" s="13" t="s">
        <v>272</v>
      </c>
    </row>
    <row r="190" spans="2:65" s="1" customFormat="1" ht="24.15" customHeight="1">
      <c r="B190" s="28"/>
      <c r="C190" s="146" t="s">
        <v>381</v>
      </c>
      <c r="D190" s="146" t="s">
        <v>274</v>
      </c>
      <c r="E190" s="147" t="s">
        <v>715</v>
      </c>
      <c r="F190" s="148" t="s">
        <v>716</v>
      </c>
      <c r="G190" s="149" t="s">
        <v>338</v>
      </c>
      <c r="H190" s="150">
        <v>1</v>
      </c>
      <c r="I190" s="151"/>
      <c r="J190" s="152">
        <f>ROUND(I190*H190,2)</f>
        <v>0</v>
      </c>
      <c r="K190" s="153"/>
      <c r="L190" s="28"/>
      <c r="M190" s="154" t="s">
        <v>1</v>
      </c>
      <c r="N190" s="115" t="s">
        <v>38</v>
      </c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AR190" s="157" t="s">
        <v>348</v>
      </c>
      <c r="AT190" s="157" t="s">
        <v>274</v>
      </c>
      <c r="AU190" s="157" t="s">
        <v>272</v>
      </c>
      <c r="AY190" s="13" t="s">
        <v>271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3" t="s">
        <v>80</v>
      </c>
      <c r="BK190" s="158">
        <f>ROUND(I190*H190,2)</f>
        <v>0</v>
      </c>
      <c r="BL190" s="13" t="s">
        <v>348</v>
      </c>
      <c r="BM190" s="157" t="s">
        <v>717</v>
      </c>
    </row>
    <row r="191" spans="2:65" s="1" customFormat="1" ht="19.2">
      <c r="B191" s="28"/>
      <c r="D191" s="159" t="s">
        <v>280</v>
      </c>
      <c r="F191" s="160" t="s">
        <v>718</v>
      </c>
      <c r="I191" s="119"/>
      <c r="L191" s="28"/>
      <c r="M191" s="161"/>
      <c r="T191" s="52"/>
      <c r="AT191" s="13" t="s">
        <v>280</v>
      </c>
      <c r="AU191" s="13" t="s">
        <v>272</v>
      </c>
    </row>
    <row r="192" spans="2:65" s="1" customFormat="1" ht="24.15" customHeight="1">
      <c r="B192" s="28"/>
      <c r="C192" s="162" t="s">
        <v>7</v>
      </c>
      <c r="D192" s="162" t="s">
        <v>335</v>
      </c>
      <c r="E192" s="163" t="s">
        <v>719</v>
      </c>
      <c r="F192" s="164" t="s">
        <v>720</v>
      </c>
      <c r="G192" s="165" t="s">
        <v>338</v>
      </c>
      <c r="H192" s="166">
        <v>1</v>
      </c>
      <c r="I192" s="167"/>
      <c r="J192" s="168">
        <f>ROUND(I192*H192,2)</f>
        <v>0</v>
      </c>
      <c r="K192" s="169"/>
      <c r="L192" s="170"/>
      <c r="M192" s="171" t="s">
        <v>1</v>
      </c>
      <c r="N192" s="172" t="s">
        <v>38</v>
      </c>
      <c r="P192" s="155">
        <f>O192*H192</f>
        <v>0</v>
      </c>
      <c r="Q192" s="155">
        <v>5.8700000000000002E-3</v>
      </c>
      <c r="R192" s="155">
        <f>Q192*H192</f>
        <v>5.8700000000000002E-3</v>
      </c>
      <c r="S192" s="155">
        <v>0</v>
      </c>
      <c r="T192" s="156">
        <f>S192*H192</f>
        <v>0</v>
      </c>
      <c r="AR192" s="157" t="s">
        <v>373</v>
      </c>
      <c r="AT192" s="157" t="s">
        <v>335</v>
      </c>
      <c r="AU192" s="157" t="s">
        <v>272</v>
      </c>
      <c r="AY192" s="13" t="s">
        <v>271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3" t="s">
        <v>80</v>
      </c>
      <c r="BK192" s="158">
        <f>ROUND(I192*H192,2)</f>
        <v>0</v>
      </c>
      <c r="BL192" s="13" t="s">
        <v>348</v>
      </c>
      <c r="BM192" s="157" t="s">
        <v>721</v>
      </c>
    </row>
    <row r="193" spans="2:65" s="1" customFormat="1" ht="19.2">
      <c r="B193" s="28"/>
      <c r="D193" s="159" t="s">
        <v>280</v>
      </c>
      <c r="F193" s="160" t="s">
        <v>720</v>
      </c>
      <c r="I193" s="119"/>
      <c r="L193" s="28"/>
      <c r="M193" s="161"/>
      <c r="T193" s="52"/>
      <c r="AT193" s="13" t="s">
        <v>280</v>
      </c>
      <c r="AU193" s="13" t="s">
        <v>272</v>
      </c>
    </row>
    <row r="194" spans="2:65" s="1" customFormat="1" ht="24.15" customHeight="1">
      <c r="B194" s="28"/>
      <c r="C194" s="162" t="s">
        <v>390</v>
      </c>
      <c r="D194" s="162" t="s">
        <v>335</v>
      </c>
      <c r="E194" s="163" t="s">
        <v>722</v>
      </c>
      <c r="F194" s="164" t="s">
        <v>723</v>
      </c>
      <c r="G194" s="165" t="s">
        <v>338</v>
      </c>
      <c r="H194" s="166">
        <v>1</v>
      </c>
      <c r="I194" s="167"/>
      <c r="J194" s="168">
        <f>ROUND(I194*H194,2)</f>
        <v>0</v>
      </c>
      <c r="K194" s="169"/>
      <c r="L194" s="170"/>
      <c r="M194" s="171" t="s">
        <v>1</v>
      </c>
      <c r="N194" s="172" t="s">
        <v>38</v>
      </c>
      <c r="P194" s="155">
        <f>O194*H194</f>
        <v>0</v>
      </c>
      <c r="Q194" s="155">
        <v>5.0299999999999997E-3</v>
      </c>
      <c r="R194" s="155">
        <f>Q194*H194</f>
        <v>5.0299999999999997E-3</v>
      </c>
      <c r="S194" s="155">
        <v>0</v>
      </c>
      <c r="T194" s="156">
        <f>S194*H194</f>
        <v>0</v>
      </c>
      <c r="AR194" s="157" t="s">
        <v>373</v>
      </c>
      <c r="AT194" s="157" t="s">
        <v>335</v>
      </c>
      <c r="AU194" s="157" t="s">
        <v>272</v>
      </c>
      <c r="AY194" s="13" t="s">
        <v>271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3" t="s">
        <v>80</v>
      </c>
      <c r="BK194" s="158">
        <f>ROUND(I194*H194,2)</f>
        <v>0</v>
      </c>
      <c r="BL194" s="13" t="s">
        <v>348</v>
      </c>
      <c r="BM194" s="157" t="s">
        <v>724</v>
      </c>
    </row>
    <row r="195" spans="2:65" s="1" customFormat="1" ht="19.2">
      <c r="B195" s="28"/>
      <c r="D195" s="159" t="s">
        <v>280</v>
      </c>
      <c r="F195" s="160" t="s">
        <v>723</v>
      </c>
      <c r="I195" s="119"/>
      <c r="L195" s="28"/>
      <c r="M195" s="161"/>
      <c r="T195" s="52"/>
      <c r="AT195" s="13" t="s">
        <v>280</v>
      </c>
      <c r="AU195" s="13" t="s">
        <v>272</v>
      </c>
    </row>
    <row r="196" spans="2:65" s="1" customFormat="1" ht="33" customHeight="1">
      <c r="B196" s="28"/>
      <c r="C196" s="146" t="s">
        <v>395</v>
      </c>
      <c r="D196" s="146" t="s">
        <v>274</v>
      </c>
      <c r="E196" s="147" t="s">
        <v>725</v>
      </c>
      <c r="F196" s="148" t="s">
        <v>726</v>
      </c>
      <c r="G196" s="149" t="s">
        <v>338</v>
      </c>
      <c r="H196" s="150">
        <v>13</v>
      </c>
      <c r="I196" s="151"/>
      <c r="J196" s="152">
        <f>ROUND(I196*H196,2)</f>
        <v>0</v>
      </c>
      <c r="K196" s="153"/>
      <c r="L196" s="28"/>
      <c r="M196" s="154" t="s">
        <v>1</v>
      </c>
      <c r="N196" s="115" t="s">
        <v>38</v>
      </c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AR196" s="157" t="s">
        <v>348</v>
      </c>
      <c r="AT196" s="157" t="s">
        <v>274</v>
      </c>
      <c r="AU196" s="157" t="s">
        <v>272</v>
      </c>
      <c r="AY196" s="13" t="s">
        <v>271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3" t="s">
        <v>80</v>
      </c>
      <c r="BK196" s="158">
        <f>ROUND(I196*H196,2)</f>
        <v>0</v>
      </c>
      <c r="BL196" s="13" t="s">
        <v>348</v>
      </c>
      <c r="BM196" s="157" t="s">
        <v>727</v>
      </c>
    </row>
    <row r="197" spans="2:65" s="1" customFormat="1" ht="19.2">
      <c r="B197" s="28"/>
      <c r="D197" s="159" t="s">
        <v>280</v>
      </c>
      <c r="F197" s="160" t="s">
        <v>726</v>
      </c>
      <c r="I197" s="119"/>
      <c r="L197" s="28"/>
      <c r="M197" s="161"/>
      <c r="T197" s="52"/>
      <c r="AT197" s="13" t="s">
        <v>280</v>
      </c>
      <c r="AU197" s="13" t="s">
        <v>272</v>
      </c>
    </row>
    <row r="198" spans="2:65" s="1" customFormat="1" ht="24.15" customHeight="1">
      <c r="B198" s="28"/>
      <c r="C198" s="162" t="s">
        <v>399</v>
      </c>
      <c r="D198" s="162" t="s">
        <v>335</v>
      </c>
      <c r="E198" s="163" t="s">
        <v>728</v>
      </c>
      <c r="F198" s="164" t="s">
        <v>729</v>
      </c>
      <c r="G198" s="165" t="s">
        <v>338</v>
      </c>
      <c r="H198" s="166">
        <v>13</v>
      </c>
      <c r="I198" s="167"/>
      <c r="J198" s="168">
        <f>ROUND(I198*H198,2)</f>
        <v>0</v>
      </c>
      <c r="K198" s="169"/>
      <c r="L198" s="170"/>
      <c r="M198" s="171" t="s">
        <v>1</v>
      </c>
      <c r="N198" s="172" t="s">
        <v>38</v>
      </c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AR198" s="157" t="s">
        <v>373</v>
      </c>
      <c r="AT198" s="157" t="s">
        <v>335</v>
      </c>
      <c r="AU198" s="157" t="s">
        <v>272</v>
      </c>
      <c r="AY198" s="13" t="s">
        <v>271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3" t="s">
        <v>80</v>
      </c>
      <c r="BK198" s="158">
        <f>ROUND(I198*H198,2)</f>
        <v>0</v>
      </c>
      <c r="BL198" s="13" t="s">
        <v>348</v>
      </c>
      <c r="BM198" s="157" t="s">
        <v>730</v>
      </c>
    </row>
    <row r="199" spans="2:65" s="1" customFormat="1" ht="19.2">
      <c r="B199" s="28"/>
      <c r="D199" s="159" t="s">
        <v>280</v>
      </c>
      <c r="F199" s="160" t="s">
        <v>729</v>
      </c>
      <c r="I199" s="119"/>
      <c r="L199" s="28"/>
      <c r="M199" s="161"/>
      <c r="T199" s="52"/>
      <c r="AT199" s="13" t="s">
        <v>280</v>
      </c>
      <c r="AU199" s="13" t="s">
        <v>272</v>
      </c>
    </row>
    <row r="200" spans="2:65" s="1" customFormat="1" ht="33" customHeight="1">
      <c r="B200" s="28"/>
      <c r="C200" s="146" t="s">
        <v>404</v>
      </c>
      <c r="D200" s="146" t="s">
        <v>274</v>
      </c>
      <c r="E200" s="147" t="s">
        <v>731</v>
      </c>
      <c r="F200" s="148" t="s">
        <v>732</v>
      </c>
      <c r="G200" s="149" t="s">
        <v>338</v>
      </c>
      <c r="H200" s="150">
        <v>1</v>
      </c>
      <c r="I200" s="151"/>
      <c r="J200" s="152">
        <f>ROUND(I200*H200,2)</f>
        <v>0</v>
      </c>
      <c r="K200" s="153"/>
      <c r="L200" s="28"/>
      <c r="M200" s="154" t="s">
        <v>1</v>
      </c>
      <c r="N200" s="115" t="s">
        <v>38</v>
      </c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AR200" s="157" t="s">
        <v>348</v>
      </c>
      <c r="AT200" s="157" t="s">
        <v>274</v>
      </c>
      <c r="AU200" s="157" t="s">
        <v>272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348</v>
      </c>
      <c r="BM200" s="157" t="s">
        <v>733</v>
      </c>
    </row>
    <row r="201" spans="2:65" s="1" customFormat="1" ht="19.2">
      <c r="B201" s="28"/>
      <c r="D201" s="159" t="s">
        <v>280</v>
      </c>
      <c r="F201" s="160" t="s">
        <v>734</v>
      </c>
      <c r="I201" s="119"/>
      <c r="L201" s="28"/>
      <c r="M201" s="161"/>
      <c r="T201" s="52"/>
      <c r="AT201" s="13" t="s">
        <v>280</v>
      </c>
      <c r="AU201" s="13" t="s">
        <v>272</v>
      </c>
    </row>
    <row r="202" spans="2:65" s="1" customFormat="1" ht="24.15" customHeight="1">
      <c r="B202" s="28"/>
      <c r="C202" s="162" t="s">
        <v>409</v>
      </c>
      <c r="D202" s="162" t="s">
        <v>335</v>
      </c>
      <c r="E202" s="163" t="s">
        <v>735</v>
      </c>
      <c r="F202" s="164" t="s">
        <v>736</v>
      </c>
      <c r="G202" s="165" t="s">
        <v>338</v>
      </c>
      <c r="H202" s="166">
        <v>1</v>
      </c>
      <c r="I202" s="167"/>
      <c r="J202" s="168">
        <f>ROUND(I202*H202,2)</f>
        <v>0</v>
      </c>
      <c r="K202" s="169"/>
      <c r="L202" s="170"/>
      <c r="M202" s="171" t="s">
        <v>1</v>
      </c>
      <c r="N202" s="172" t="s">
        <v>38</v>
      </c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AR202" s="157" t="s">
        <v>373</v>
      </c>
      <c r="AT202" s="157" t="s">
        <v>335</v>
      </c>
      <c r="AU202" s="157" t="s">
        <v>272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737</v>
      </c>
    </row>
    <row r="203" spans="2:65" s="1" customFormat="1" ht="19.2">
      <c r="B203" s="28"/>
      <c r="D203" s="159" t="s">
        <v>280</v>
      </c>
      <c r="F203" s="160" t="s">
        <v>736</v>
      </c>
      <c r="I203" s="119"/>
      <c r="L203" s="28"/>
      <c r="M203" s="161"/>
      <c r="T203" s="52"/>
      <c r="AT203" s="13" t="s">
        <v>280</v>
      </c>
      <c r="AU203" s="13" t="s">
        <v>272</v>
      </c>
    </row>
    <row r="204" spans="2:65" s="1" customFormat="1" ht="16.5" customHeight="1">
      <c r="B204" s="28"/>
      <c r="C204" s="146" t="s">
        <v>415</v>
      </c>
      <c r="D204" s="146" t="s">
        <v>274</v>
      </c>
      <c r="E204" s="147" t="s">
        <v>738</v>
      </c>
      <c r="F204" s="148" t="s">
        <v>739</v>
      </c>
      <c r="G204" s="149" t="s">
        <v>338</v>
      </c>
      <c r="H204" s="150">
        <v>1</v>
      </c>
      <c r="I204" s="151"/>
      <c r="J204" s="152">
        <f>ROUND(I204*H204,2)</f>
        <v>0</v>
      </c>
      <c r="K204" s="153"/>
      <c r="L204" s="28"/>
      <c r="M204" s="154" t="s">
        <v>1</v>
      </c>
      <c r="N204" s="115" t="s">
        <v>38</v>
      </c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AR204" s="157" t="s">
        <v>348</v>
      </c>
      <c r="AT204" s="157" t="s">
        <v>274</v>
      </c>
      <c r="AU204" s="157" t="s">
        <v>272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740</v>
      </c>
    </row>
    <row r="205" spans="2:65" s="1" customFormat="1" ht="19.2">
      <c r="B205" s="28"/>
      <c r="D205" s="159" t="s">
        <v>280</v>
      </c>
      <c r="F205" s="160" t="s">
        <v>741</v>
      </c>
      <c r="I205" s="119"/>
      <c r="L205" s="28"/>
      <c r="M205" s="161"/>
      <c r="T205" s="52"/>
      <c r="AT205" s="13" t="s">
        <v>280</v>
      </c>
      <c r="AU205" s="13" t="s">
        <v>272</v>
      </c>
    </row>
    <row r="206" spans="2:65" s="1" customFormat="1" ht="33" customHeight="1">
      <c r="B206" s="28"/>
      <c r="C206" s="162" t="s">
        <v>419</v>
      </c>
      <c r="D206" s="162" t="s">
        <v>335</v>
      </c>
      <c r="E206" s="163" t="s">
        <v>742</v>
      </c>
      <c r="F206" s="164" t="s">
        <v>743</v>
      </c>
      <c r="G206" s="165" t="s">
        <v>338</v>
      </c>
      <c r="H206" s="166">
        <v>1</v>
      </c>
      <c r="I206" s="167"/>
      <c r="J206" s="168">
        <f>ROUND(I206*H206,2)</f>
        <v>0</v>
      </c>
      <c r="K206" s="169"/>
      <c r="L206" s="170"/>
      <c r="M206" s="171" t="s">
        <v>1</v>
      </c>
      <c r="N206" s="172" t="s">
        <v>38</v>
      </c>
      <c r="P206" s="155">
        <f>O206*H206</f>
        <v>0</v>
      </c>
      <c r="Q206" s="155">
        <v>5.0000000000000002E-5</v>
      </c>
      <c r="R206" s="155">
        <f>Q206*H206</f>
        <v>5.0000000000000002E-5</v>
      </c>
      <c r="S206" s="155">
        <v>0</v>
      </c>
      <c r="T206" s="156">
        <f>S206*H206</f>
        <v>0</v>
      </c>
      <c r="AR206" s="157" t="s">
        <v>373</v>
      </c>
      <c r="AT206" s="157" t="s">
        <v>335</v>
      </c>
      <c r="AU206" s="157" t="s">
        <v>272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744</v>
      </c>
    </row>
    <row r="207" spans="2:65" s="1" customFormat="1" ht="19.2">
      <c r="B207" s="28"/>
      <c r="D207" s="159" t="s">
        <v>280</v>
      </c>
      <c r="F207" s="160" t="s">
        <v>743</v>
      </c>
      <c r="I207" s="119"/>
      <c r="L207" s="28"/>
      <c r="M207" s="161"/>
      <c r="T207" s="52"/>
      <c r="AT207" s="13" t="s">
        <v>280</v>
      </c>
      <c r="AU207" s="13" t="s">
        <v>272</v>
      </c>
    </row>
    <row r="208" spans="2:65" s="1" customFormat="1" ht="24.15" customHeight="1">
      <c r="B208" s="28"/>
      <c r="C208" s="146" t="s">
        <v>423</v>
      </c>
      <c r="D208" s="146" t="s">
        <v>274</v>
      </c>
      <c r="E208" s="147" t="s">
        <v>745</v>
      </c>
      <c r="F208" s="148" t="s">
        <v>746</v>
      </c>
      <c r="G208" s="149" t="s">
        <v>412</v>
      </c>
      <c r="H208" s="150">
        <v>10</v>
      </c>
      <c r="I208" s="151"/>
      <c r="J208" s="152">
        <f>ROUND(I208*H208,2)</f>
        <v>0</v>
      </c>
      <c r="K208" s="153"/>
      <c r="L208" s="28"/>
      <c r="M208" s="154" t="s">
        <v>1</v>
      </c>
      <c r="N208" s="115" t="s">
        <v>38</v>
      </c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AR208" s="157" t="s">
        <v>348</v>
      </c>
      <c r="AT208" s="157" t="s">
        <v>274</v>
      </c>
      <c r="AU208" s="157" t="s">
        <v>272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747</v>
      </c>
    </row>
    <row r="209" spans="2:65" s="1" customFormat="1" ht="28.8">
      <c r="B209" s="28"/>
      <c r="D209" s="159" t="s">
        <v>280</v>
      </c>
      <c r="F209" s="160" t="s">
        <v>748</v>
      </c>
      <c r="I209" s="119"/>
      <c r="L209" s="28"/>
      <c r="M209" s="161"/>
      <c r="T209" s="52"/>
      <c r="AT209" s="13" t="s">
        <v>280</v>
      </c>
      <c r="AU209" s="13" t="s">
        <v>272</v>
      </c>
    </row>
    <row r="210" spans="2:65" s="1" customFormat="1" ht="37.799999999999997" customHeight="1">
      <c r="B210" s="28"/>
      <c r="C210" s="162" t="s">
        <v>428</v>
      </c>
      <c r="D210" s="162" t="s">
        <v>335</v>
      </c>
      <c r="E210" s="163" t="s">
        <v>749</v>
      </c>
      <c r="F210" s="164" t="s">
        <v>750</v>
      </c>
      <c r="G210" s="165" t="s">
        <v>412</v>
      </c>
      <c r="H210" s="166">
        <v>6</v>
      </c>
      <c r="I210" s="167"/>
      <c r="J210" s="168">
        <f>ROUND(I210*H210,2)</f>
        <v>0</v>
      </c>
      <c r="K210" s="169"/>
      <c r="L210" s="170"/>
      <c r="M210" s="171" t="s">
        <v>1</v>
      </c>
      <c r="N210" s="172" t="s">
        <v>38</v>
      </c>
      <c r="P210" s="155">
        <f>O210*H210</f>
        <v>0</v>
      </c>
      <c r="Q210" s="155">
        <v>6.9999999999999994E-5</v>
      </c>
      <c r="R210" s="155">
        <f>Q210*H210</f>
        <v>4.1999999999999996E-4</v>
      </c>
      <c r="S210" s="155">
        <v>0</v>
      </c>
      <c r="T210" s="156">
        <f>S210*H210</f>
        <v>0</v>
      </c>
      <c r="AR210" s="157" t="s">
        <v>373</v>
      </c>
      <c r="AT210" s="157" t="s">
        <v>335</v>
      </c>
      <c r="AU210" s="157" t="s">
        <v>272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751</v>
      </c>
    </row>
    <row r="211" spans="2:65" s="1" customFormat="1" ht="28.8">
      <c r="B211" s="28"/>
      <c r="D211" s="159" t="s">
        <v>280</v>
      </c>
      <c r="F211" s="160" t="s">
        <v>750</v>
      </c>
      <c r="I211" s="119"/>
      <c r="L211" s="28"/>
      <c r="M211" s="161"/>
      <c r="T211" s="52"/>
      <c r="AT211" s="13" t="s">
        <v>280</v>
      </c>
      <c r="AU211" s="13" t="s">
        <v>272</v>
      </c>
    </row>
    <row r="212" spans="2:65" s="1" customFormat="1" ht="33" customHeight="1">
      <c r="B212" s="28"/>
      <c r="C212" s="162" t="s">
        <v>432</v>
      </c>
      <c r="D212" s="162" t="s">
        <v>335</v>
      </c>
      <c r="E212" s="163" t="s">
        <v>752</v>
      </c>
      <c r="F212" s="164" t="s">
        <v>753</v>
      </c>
      <c r="G212" s="165" t="s">
        <v>412</v>
      </c>
      <c r="H212" s="166">
        <v>2</v>
      </c>
      <c r="I212" s="167"/>
      <c r="J212" s="168">
        <f>ROUND(I212*H212,2)</f>
        <v>0</v>
      </c>
      <c r="K212" s="169"/>
      <c r="L212" s="170"/>
      <c r="M212" s="171" t="s">
        <v>1</v>
      </c>
      <c r="N212" s="172" t="s">
        <v>38</v>
      </c>
      <c r="P212" s="155">
        <f>O212*H212</f>
        <v>0</v>
      </c>
      <c r="Q212" s="155">
        <v>6.9999999999999994E-5</v>
      </c>
      <c r="R212" s="155">
        <f>Q212*H212</f>
        <v>1.3999999999999999E-4</v>
      </c>
      <c r="S212" s="155">
        <v>0</v>
      </c>
      <c r="T212" s="156">
        <f>S212*H212</f>
        <v>0</v>
      </c>
      <c r="AR212" s="157" t="s">
        <v>373</v>
      </c>
      <c r="AT212" s="157" t="s">
        <v>335</v>
      </c>
      <c r="AU212" s="157" t="s">
        <v>272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754</v>
      </c>
    </row>
    <row r="213" spans="2:65" s="1" customFormat="1" ht="19.2">
      <c r="B213" s="28"/>
      <c r="D213" s="159" t="s">
        <v>280</v>
      </c>
      <c r="F213" s="160" t="s">
        <v>753</v>
      </c>
      <c r="I213" s="119"/>
      <c r="L213" s="28"/>
      <c r="M213" s="161"/>
      <c r="T213" s="52"/>
      <c r="AT213" s="13" t="s">
        <v>280</v>
      </c>
      <c r="AU213" s="13" t="s">
        <v>272</v>
      </c>
    </row>
    <row r="214" spans="2:65" s="1" customFormat="1" ht="37.799999999999997" customHeight="1">
      <c r="B214" s="28"/>
      <c r="C214" s="162" t="s">
        <v>373</v>
      </c>
      <c r="D214" s="162" t="s">
        <v>335</v>
      </c>
      <c r="E214" s="163" t="s">
        <v>755</v>
      </c>
      <c r="F214" s="164" t="s">
        <v>756</v>
      </c>
      <c r="G214" s="165" t="s">
        <v>412</v>
      </c>
      <c r="H214" s="166">
        <v>2</v>
      </c>
      <c r="I214" s="167"/>
      <c r="J214" s="168">
        <f>ROUND(I214*H214,2)</f>
        <v>0</v>
      </c>
      <c r="K214" s="169"/>
      <c r="L214" s="170"/>
      <c r="M214" s="171" t="s">
        <v>1</v>
      </c>
      <c r="N214" s="172" t="s">
        <v>38</v>
      </c>
      <c r="P214" s="155">
        <f>O214*H214</f>
        <v>0</v>
      </c>
      <c r="Q214" s="155">
        <v>6.9999999999999994E-5</v>
      </c>
      <c r="R214" s="155">
        <f>Q214*H214</f>
        <v>1.3999999999999999E-4</v>
      </c>
      <c r="S214" s="155">
        <v>0</v>
      </c>
      <c r="T214" s="156">
        <f>S214*H214</f>
        <v>0</v>
      </c>
      <c r="AR214" s="157" t="s">
        <v>373</v>
      </c>
      <c r="AT214" s="157" t="s">
        <v>335</v>
      </c>
      <c r="AU214" s="157" t="s">
        <v>272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757</v>
      </c>
    </row>
    <row r="215" spans="2:65" s="1" customFormat="1" ht="19.2">
      <c r="B215" s="28"/>
      <c r="D215" s="159" t="s">
        <v>280</v>
      </c>
      <c r="F215" s="160" t="s">
        <v>756</v>
      </c>
      <c r="I215" s="119"/>
      <c r="L215" s="28"/>
      <c r="M215" s="161"/>
      <c r="T215" s="52"/>
      <c r="AT215" s="13" t="s">
        <v>280</v>
      </c>
      <c r="AU215" s="13" t="s">
        <v>272</v>
      </c>
    </row>
    <row r="216" spans="2:65" s="1" customFormat="1" ht="24.15" customHeight="1">
      <c r="B216" s="28"/>
      <c r="C216" s="146" t="s">
        <v>442</v>
      </c>
      <c r="D216" s="146" t="s">
        <v>274</v>
      </c>
      <c r="E216" s="147" t="s">
        <v>758</v>
      </c>
      <c r="F216" s="148" t="s">
        <v>759</v>
      </c>
      <c r="G216" s="149" t="s">
        <v>338</v>
      </c>
      <c r="H216" s="150">
        <v>1</v>
      </c>
      <c r="I216" s="151"/>
      <c r="J216" s="152">
        <f>ROUND(I216*H216,2)</f>
        <v>0</v>
      </c>
      <c r="K216" s="153"/>
      <c r="L216" s="28"/>
      <c r="M216" s="154" t="s">
        <v>1</v>
      </c>
      <c r="N216" s="115" t="s">
        <v>38</v>
      </c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AR216" s="157" t="s">
        <v>348</v>
      </c>
      <c r="AT216" s="157" t="s">
        <v>274</v>
      </c>
      <c r="AU216" s="157" t="s">
        <v>272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760</v>
      </c>
    </row>
    <row r="217" spans="2:65" s="1" customFormat="1" ht="28.8">
      <c r="B217" s="28"/>
      <c r="D217" s="159" t="s">
        <v>280</v>
      </c>
      <c r="F217" s="160" t="s">
        <v>761</v>
      </c>
      <c r="I217" s="119"/>
      <c r="L217" s="28"/>
      <c r="M217" s="161"/>
      <c r="T217" s="52"/>
      <c r="AT217" s="13" t="s">
        <v>280</v>
      </c>
      <c r="AU217" s="13" t="s">
        <v>272</v>
      </c>
    </row>
    <row r="218" spans="2:65" s="1" customFormat="1" ht="16.5" customHeight="1">
      <c r="B218" s="28"/>
      <c r="C218" s="162" t="s">
        <v>447</v>
      </c>
      <c r="D218" s="162" t="s">
        <v>335</v>
      </c>
      <c r="E218" s="163" t="s">
        <v>762</v>
      </c>
      <c r="F218" s="164" t="s">
        <v>763</v>
      </c>
      <c r="G218" s="165" t="s">
        <v>338</v>
      </c>
      <c r="H218" s="166">
        <v>1</v>
      </c>
      <c r="I218" s="167"/>
      <c r="J218" s="168">
        <f>ROUND(I218*H218,2)</f>
        <v>0</v>
      </c>
      <c r="K218" s="169"/>
      <c r="L218" s="170"/>
      <c r="M218" s="171" t="s">
        <v>1</v>
      </c>
      <c r="N218" s="172" t="s">
        <v>38</v>
      </c>
      <c r="P218" s="155">
        <f>O218*H218</f>
        <v>0</v>
      </c>
      <c r="Q218" s="155">
        <v>5.0000000000000002E-5</v>
      </c>
      <c r="R218" s="155">
        <f>Q218*H218</f>
        <v>5.0000000000000002E-5</v>
      </c>
      <c r="S218" s="155">
        <v>0</v>
      </c>
      <c r="T218" s="156">
        <f>S218*H218</f>
        <v>0</v>
      </c>
      <c r="AR218" s="157" t="s">
        <v>373</v>
      </c>
      <c r="AT218" s="157" t="s">
        <v>335</v>
      </c>
      <c r="AU218" s="157" t="s">
        <v>272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764</v>
      </c>
    </row>
    <row r="219" spans="2:65" s="1" customFormat="1" ht="10.199999999999999">
      <c r="B219" s="28"/>
      <c r="D219" s="159" t="s">
        <v>280</v>
      </c>
      <c r="F219" s="160" t="s">
        <v>763</v>
      </c>
      <c r="I219" s="119"/>
      <c r="L219" s="28"/>
      <c r="M219" s="161"/>
      <c r="T219" s="52"/>
      <c r="AT219" s="13" t="s">
        <v>280</v>
      </c>
      <c r="AU219" s="13" t="s">
        <v>272</v>
      </c>
    </row>
    <row r="220" spans="2:65" s="1" customFormat="1" ht="44.25" customHeight="1">
      <c r="B220" s="28"/>
      <c r="C220" s="146" t="s">
        <v>452</v>
      </c>
      <c r="D220" s="146" t="s">
        <v>274</v>
      </c>
      <c r="E220" s="147" t="s">
        <v>765</v>
      </c>
      <c r="F220" s="148" t="s">
        <v>766</v>
      </c>
      <c r="G220" s="149" t="s">
        <v>338</v>
      </c>
      <c r="H220" s="150">
        <v>1</v>
      </c>
      <c r="I220" s="151"/>
      <c r="J220" s="152">
        <f>ROUND(I220*H220,2)</f>
        <v>0</v>
      </c>
      <c r="K220" s="153"/>
      <c r="L220" s="28"/>
      <c r="M220" s="154" t="s">
        <v>1</v>
      </c>
      <c r="N220" s="115" t="s">
        <v>38</v>
      </c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AR220" s="157" t="s">
        <v>348</v>
      </c>
      <c r="AT220" s="157" t="s">
        <v>274</v>
      </c>
      <c r="AU220" s="157" t="s">
        <v>272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767</v>
      </c>
    </row>
    <row r="221" spans="2:65" s="1" customFormat="1" ht="28.8">
      <c r="B221" s="28"/>
      <c r="D221" s="159" t="s">
        <v>280</v>
      </c>
      <c r="F221" s="160" t="s">
        <v>766</v>
      </c>
      <c r="I221" s="119"/>
      <c r="L221" s="28"/>
      <c r="M221" s="161"/>
      <c r="T221" s="52"/>
      <c r="AT221" s="13" t="s">
        <v>280</v>
      </c>
      <c r="AU221" s="13" t="s">
        <v>272</v>
      </c>
    </row>
    <row r="222" spans="2:65" s="1" customFormat="1" ht="55.5" customHeight="1">
      <c r="B222" s="28"/>
      <c r="C222" s="162" t="s">
        <v>457</v>
      </c>
      <c r="D222" s="162" t="s">
        <v>335</v>
      </c>
      <c r="E222" s="163" t="s">
        <v>768</v>
      </c>
      <c r="F222" s="164" t="s">
        <v>769</v>
      </c>
      <c r="G222" s="165" t="s">
        <v>338</v>
      </c>
      <c r="H222" s="166">
        <v>1</v>
      </c>
      <c r="I222" s="167"/>
      <c r="J222" s="168">
        <f>ROUND(I222*H222,2)</f>
        <v>0</v>
      </c>
      <c r="K222" s="169"/>
      <c r="L222" s="170"/>
      <c r="M222" s="171" t="s">
        <v>1</v>
      </c>
      <c r="N222" s="172" t="s">
        <v>38</v>
      </c>
      <c r="P222" s="155">
        <f>O222*H222</f>
        <v>0</v>
      </c>
      <c r="Q222" s="155">
        <v>5.0000000000000002E-5</v>
      </c>
      <c r="R222" s="155">
        <f>Q222*H222</f>
        <v>5.0000000000000002E-5</v>
      </c>
      <c r="S222" s="155">
        <v>0</v>
      </c>
      <c r="T222" s="156">
        <f>S222*H222</f>
        <v>0</v>
      </c>
      <c r="AR222" s="157" t="s">
        <v>373</v>
      </c>
      <c r="AT222" s="157" t="s">
        <v>335</v>
      </c>
      <c r="AU222" s="157" t="s">
        <v>272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770</v>
      </c>
    </row>
    <row r="223" spans="2:65" s="1" customFormat="1" ht="38.4">
      <c r="B223" s="28"/>
      <c r="D223" s="159" t="s">
        <v>280</v>
      </c>
      <c r="F223" s="160" t="s">
        <v>769</v>
      </c>
      <c r="I223" s="119"/>
      <c r="L223" s="28"/>
      <c r="M223" s="161"/>
      <c r="T223" s="52"/>
      <c r="AT223" s="13" t="s">
        <v>280</v>
      </c>
      <c r="AU223" s="13" t="s">
        <v>272</v>
      </c>
    </row>
    <row r="224" spans="2:65" s="1" customFormat="1" ht="24.15" customHeight="1">
      <c r="B224" s="28"/>
      <c r="C224" s="146" t="s">
        <v>461</v>
      </c>
      <c r="D224" s="146" t="s">
        <v>274</v>
      </c>
      <c r="E224" s="147" t="s">
        <v>1828</v>
      </c>
      <c r="F224" s="148" t="s">
        <v>1829</v>
      </c>
      <c r="G224" s="149" t="s">
        <v>412</v>
      </c>
      <c r="H224" s="150">
        <v>10</v>
      </c>
      <c r="I224" s="151"/>
      <c r="J224" s="152">
        <f>ROUND(I224*H224,2)</f>
        <v>0</v>
      </c>
      <c r="K224" s="153"/>
      <c r="L224" s="28"/>
      <c r="M224" s="154" t="s">
        <v>1</v>
      </c>
      <c r="N224" s="115" t="s">
        <v>38</v>
      </c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AR224" s="157" t="s">
        <v>348</v>
      </c>
      <c r="AT224" s="157" t="s">
        <v>274</v>
      </c>
      <c r="AU224" s="157" t="s">
        <v>272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1830</v>
      </c>
    </row>
    <row r="225" spans="2:65" s="1" customFormat="1" ht="19.2">
      <c r="B225" s="28"/>
      <c r="D225" s="159" t="s">
        <v>280</v>
      </c>
      <c r="F225" s="160" t="s">
        <v>1829</v>
      </c>
      <c r="I225" s="119"/>
      <c r="L225" s="28"/>
      <c r="M225" s="161"/>
      <c r="T225" s="52"/>
      <c r="AT225" s="13" t="s">
        <v>280</v>
      </c>
      <c r="AU225" s="13" t="s">
        <v>272</v>
      </c>
    </row>
    <row r="226" spans="2:65" s="1" customFormat="1" ht="21.75" customHeight="1">
      <c r="B226" s="28"/>
      <c r="C226" s="162" t="s">
        <v>466</v>
      </c>
      <c r="D226" s="162" t="s">
        <v>335</v>
      </c>
      <c r="E226" s="163" t="s">
        <v>1831</v>
      </c>
      <c r="F226" s="164" t="s">
        <v>1832</v>
      </c>
      <c r="G226" s="165" t="s">
        <v>412</v>
      </c>
      <c r="H226" s="166">
        <v>10</v>
      </c>
      <c r="I226" s="167"/>
      <c r="J226" s="168">
        <f>ROUND(I226*H226,2)</f>
        <v>0</v>
      </c>
      <c r="K226" s="169"/>
      <c r="L226" s="170"/>
      <c r="M226" s="171" t="s">
        <v>1</v>
      </c>
      <c r="N226" s="172" t="s">
        <v>38</v>
      </c>
      <c r="P226" s="155">
        <f>O226*H226</f>
        <v>0</v>
      </c>
      <c r="Q226" s="155">
        <v>1.5E-3</v>
      </c>
      <c r="R226" s="155">
        <f>Q226*H226</f>
        <v>1.4999999999999999E-2</v>
      </c>
      <c r="S226" s="155">
        <v>0</v>
      </c>
      <c r="T226" s="156">
        <f>S226*H226</f>
        <v>0</v>
      </c>
      <c r="AR226" s="157" t="s">
        <v>373</v>
      </c>
      <c r="AT226" s="157" t="s">
        <v>335</v>
      </c>
      <c r="AU226" s="157" t="s">
        <v>272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1833</v>
      </c>
    </row>
    <row r="227" spans="2:65" s="1" customFormat="1" ht="10.199999999999999">
      <c r="B227" s="28"/>
      <c r="D227" s="159" t="s">
        <v>280</v>
      </c>
      <c r="F227" s="160" t="s">
        <v>1832</v>
      </c>
      <c r="I227" s="119"/>
      <c r="L227" s="28"/>
      <c r="M227" s="161"/>
      <c r="T227" s="52"/>
      <c r="AT227" s="13" t="s">
        <v>280</v>
      </c>
      <c r="AU227" s="13" t="s">
        <v>272</v>
      </c>
    </row>
    <row r="228" spans="2:65" s="1" customFormat="1" ht="24.15" customHeight="1">
      <c r="B228" s="28"/>
      <c r="C228" s="146" t="s">
        <v>471</v>
      </c>
      <c r="D228" s="146" t="s">
        <v>274</v>
      </c>
      <c r="E228" s="147" t="s">
        <v>1834</v>
      </c>
      <c r="F228" s="148" t="s">
        <v>1835</v>
      </c>
      <c r="G228" s="149" t="s">
        <v>338</v>
      </c>
      <c r="H228" s="150">
        <v>20</v>
      </c>
      <c r="I228" s="151"/>
      <c r="J228" s="152">
        <f>ROUND(I228*H228,2)</f>
        <v>0</v>
      </c>
      <c r="K228" s="153"/>
      <c r="L228" s="28"/>
      <c r="M228" s="154" t="s">
        <v>1</v>
      </c>
      <c r="N228" s="115" t="s">
        <v>38</v>
      </c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AR228" s="157" t="s">
        <v>348</v>
      </c>
      <c r="AT228" s="157" t="s">
        <v>274</v>
      </c>
      <c r="AU228" s="157" t="s">
        <v>272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1836</v>
      </c>
    </row>
    <row r="229" spans="2:65" s="1" customFormat="1" ht="19.2">
      <c r="B229" s="28"/>
      <c r="D229" s="159" t="s">
        <v>280</v>
      </c>
      <c r="F229" s="160" t="s">
        <v>1837</v>
      </c>
      <c r="I229" s="119"/>
      <c r="L229" s="28"/>
      <c r="M229" s="161"/>
      <c r="T229" s="52"/>
      <c r="AT229" s="13" t="s">
        <v>280</v>
      </c>
      <c r="AU229" s="13" t="s">
        <v>272</v>
      </c>
    </row>
    <row r="230" spans="2:65" s="1" customFormat="1" ht="24.15" customHeight="1">
      <c r="B230" s="28"/>
      <c r="C230" s="162" t="s">
        <v>476</v>
      </c>
      <c r="D230" s="162" t="s">
        <v>335</v>
      </c>
      <c r="E230" s="163" t="s">
        <v>1838</v>
      </c>
      <c r="F230" s="164" t="s">
        <v>1839</v>
      </c>
      <c r="G230" s="165" t="s">
        <v>338</v>
      </c>
      <c r="H230" s="166">
        <v>20</v>
      </c>
      <c r="I230" s="167"/>
      <c r="J230" s="168">
        <f>ROUND(I230*H230,2)</f>
        <v>0</v>
      </c>
      <c r="K230" s="169"/>
      <c r="L230" s="170"/>
      <c r="M230" s="171" t="s">
        <v>1</v>
      </c>
      <c r="N230" s="172" t="s">
        <v>38</v>
      </c>
      <c r="P230" s="155">
        <f>O230*H230</f>
        <v>0</v>
      </c>
      <c r="Q230" s="155">
        <v>2.4000000000000001E-4</v>
      </c>
      <c r="R230" s="155">
        <f>Q230*H230</f>
        <v>4.8000000000000004E-3</v>
      </c>
      <c r="S230" s="155">
        <v>0</v>
      </c>
      <c r="T230" s="156">
        <f>S230*H230</f>
        <v>0</v>
      </c>
      <c r="AR230" s="157" t="s">
        <v>373</v>
      </c>
      <c r="AT230" s="157" t="s">
        <v>335</v>
      </c>
      <c r="AU230" s="157" t="s">
        <v>272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348</v>
      </c>
      <c r="BM230" s="157" t="s">
        <v>1840</v>
      </c>
    </row>
    <row r="231" spans="2:65" s="1" customFormat="1" ht="10.199999999999999">
      <c r="B231" s="28"/>
      <c r="D231" s="159" t="s">
        <v>280</v>
      </c>
      <c r="F231" s="160" t="s">
        <v>1839</v>
      </c>
      <c r="I231" s="119"/>
      <c r="L231" s="28"/>
      <c r="M231" s="161"/>
      <c r="T231" s="52"/>
      <c r="AT231" s="13" t="s">
        <v>280</v>
      </c>
      <c r="AU231" s="13" t="s">
        <v>272</v>
      </c>
    </row>
    <row r="232" spans="2:65" s="1" customFormat="1" ht="24.15" customHeight="1">
      <c r="B232" s="28"/>
      <c r="C232" s="162" t="s">
        <v>480</v>
      </c>
      <c r="D232" s="162" t="s">
        <v>335</v>
      </c>
      <c r="E232" s="163" t="s">
        <v>1841</v>
      </c>
      <c r="F232" s="164" t="s">
        <v>1842</v>
      </c>
      <c r="G232" s="165" t="s">
        <v>338</v>
      </c>
      <c r="H232" s="166">
        <v>20</v>
      </c>
      <c r="I232" s="167"/>
      <c r="J232" s="168">
        <f>ROUND(I232*H232,2)</f>
        <v>0</v>
      </c>
      <c r="K232" s="169"/>
      <c r="L232" s="170"/>
      <c r="M232" s="171" t="s">
        <v>1</v>
      </c>
      <c r="N232" s="172" t="s">
        <v>38</v>
      </c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AR232" s="157" t="s">
        <v>373</v>
      </c>
      <c r="AT232" s="157" t="s">
        <v>335</v>
      </c>
      <c r="AU232" s="157" t="s">
        <v>272</v>
      </c>
      <c r="AY232" s="13" t="s">
        <v>271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3" t="s">
        <v>80</v>
      </c>
      <c r="BK232" s="158">
        <f>ROUND(I232*H232,2)</f>
        <v>0</v>
      </c>
      <c r="BL232" s="13" t="s">
        <v>348</v>
      </c>
      <c r="BM232" s="157" t="s">
        <v>1843</v>
      </c>
    </row>
    <row r="233" spans="2:65" s="1" customFormat="1" ht="10.199999999999999">
      <c r="B233" s="28"/>
      <c r="D233" s="159" t="s">
        <v>280</v>
      </c>
      <c r="F233" s="160" t="s">
        <v>1844</v>
      </c>
      <c r="I233" s="119"/>
      <c r="L233" s="28"/>
      <c r="M233" s="161"/>
      <c r="T233" s="52"/>
      <c r="AT233" s="13" t="s">
        <v>280</v>
      </c>
      <c r="AU233" s="13" t="s">
        <v>272</v>
      </c>
    </row>
    <row r="234" spans="2:65" s="1" customFormat="1" ht="16.5" customHeight="1">
      <c r="B234" s="28"/>
      <c r="C234" s="162" t="s">
        <v>485</v>
      </c>
      <c r="D234" s="162" t="s">
        <v>335</v>
      </c>
      <c r="E234" s="163" t="s">
        <v>1845</v>
      </c>
      <c r="F234" s="164" t="s">
        <v>1846</v>
      </c>
      <c r="G234" s="165" t="s">
        <v>338</v>
      </c>
      <c r="H234" s="166">
        <v>20</v>
      </c>
      <c r="I234" s="167"/>
      <c r="J234" s="168">
        <f>ROUND(I234*H234,2)</f>
        <v>0</v>
      </c>
      <c r="K234" s="169"/>
      <c r="L234" s="170"/>
      <c r="M234" s="171" t="s">
        <v>1</v>
      </c>
      <c r="N234" s="172" t="s">
        <v>38</v>
      </c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AR234" s="157" t="s">
        <v>373</v>
      </c>
      <c r="AT234" s="157" t="s">
        <v>335</v>
      </c>
      <c r="AU234" s="157" t="s">
        <v>272</v>
      </c>
      <c r="AY234" s="13" t="s">
        <v>271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3" t="s">
        <v>80</v>
      </c>
      <c r="BK234" s="158">
        <f>ROUND(I234*H234,2)</f>
        <v>0</v>
      </c>
      <c r="BL234" s="13" t="s">
        <v>348</v>
      </c>
      <c r="BM234" s="157" t="s">
        <v>1847</v>
      </c>
    </row>
    <row r="235" spans="2:65" s="1" customFormat="1" ht="10.199999999999999">
      <c r="B235" s="28"/>
      <c r="D235" s="159" t="s">
        <v>280</v>
      </c>
      <c r="F235" s="160" t="s">
        <v>1846</v>
      </c>
      <c r="I235" s="119"/>
      <c r="L235" s="28"/>
      <c r="M235" s="161"/>
      <c r="T235" s="52"/>
      <c r="AT235" s="13" t="s">
        <v>280</v>
      </c>
      <c r="AU235" s="13" t="s">
        <v>272</v>
      </c>
    </row>
    <row r="236" spans="2:65" s="1" customFormat="1" ht="24.15" customHeight="1">
      <c r="B236" s="28"/>
      <c r="C236" s="146" t="s">
        <v>490</v>
      </c>
      <c r="D236" s="146" t="s">
        <v>274</v>
      </c>
      <c r="E236" s="147" t="s">
        <v>1848</v>
      </c>
      <c r="F236" s="148" t="s">
        <v>1849</v>
      </c>
      <c r="G236" s="149" t="s">
        <v>338</v>
      </c>
      <c r="H236" s="150">
        <v>6</v>
      </c>
      <c r="I236" s="151"/>
      <c r="J236" s="152">
        <f>ROUND(I236*H236,2)</f>
        <v>0</v>
      </c>
      <c r="K236" s="153"/>
      <c r="L236" s="28"/>
      <c r="M236" s="154" t="s">
        <v>1</v>
      </c>
      <c r="N236" s="115" t="s">
        <v>38</v>
      </c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AR236" s="157" t="s">
        <v>348</v>
      </c>
      <c r="AT236" s="157" t="s">
        <v>274</v>
      </c>
      <c r="AU236" s="157" t="s">
        <v>272</v>
      </c>
      <c r="AY236" s="13" t="s">
        <v>271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3" t="s">
        <v>80</v>
      </c>
      <c r="BK236" s="158">
        <f>ROUND(I236*H236,2)</f>
        <v>0</v>
      </c>
      <c r="BL236" s="13" t="s">
        <v>348</v>
      </c>
      <c r="BM236" s="157" t="s">
        <v>1850</v>
      </c>
    </row>
    <row r="237" spans="2:65" s="1" customFormat="1" ht="19.2">
      <c r="B237" s="28"/>
      <c r="D237" s="159" t="s">
        <v>280</v>
      </c>
      <c r="F237" s="160" t="s">
        <v>1849</v>
      </c>
      <c r="I237" s="119"/>
      <c r="L237" s="28"/>
      <c r="M237" s="161"/>
      <c r="T237" s="52"/>
      <c r="AT237" s="13" t="s">
        <v>280</v>
      </c>
      <c r="AU237" s="13" t="s">
        <v>272</v>
      </c>
    </row>
    <row r="238" spans="2:65" s="1" customFormat="1" ht="37.799999999999997" customHeight="1">
      <c r="B238" s="28"/>
      <c r="C238" s="162" t="s">
        <v>494</v>
      </c>
      <c r="D238" s="162" t="s">
        <v>335</v>
      </c>
      <c r="E238" s="163" t="s">
        <v>1851</v>
      </c>
      <c r="F238" s="164" t="s">
        <v>1852</v>
      </c>
      <c r="G238" s="165" t="s">
        <v>338</v>
      </c>
      <c r="H238" s="166">
        <v>6</v>
      </c>
      <c r="I238" s="167"/>
      <c r="J238" s="168">
        <f>ROUND(I238*H238,2)</f>
        <v>0</v>
      </c>
      <c r="K238" s="169"/>
      <c r="L238" s="170"/>
      <c r="M238" s="171" t="s">
        <v>1</v>
      </c>
      <c r="N238" s="172" t="s">
        <v>38</v>
      </c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AR238" s="157" t="s">
        <v>373</v>
      </c>
      <c r="AT238" s="157" t="s">
        <v>335</v>
      </c>
      <c r="AU238" s="157" t="s">
        <v>272</v>
      </c>
      <c r="AY238" s="13" t="s">
        <v>271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3" t="s">
        <v>80</v>
      </c>
      <c r="BK238" s="158">
        <f>ROUND(I238*H238,2)</f>
        <v>0</v>
      </c>
      <c r="BL238" s="13" t="s">
        <v>348</v>
      </c>
      <c r="BM238" s="157" t="s">
        <v>1853</v>
      </c>
    </row>
    <row r="239" spans="2:65" s="1" customFormat="1" ht="19.2">
      <c r="B239" s="28"/>
      <c r="D239" s="159" t="s">
        <v>280</v>
      </c>
      <c r="F239" s="160" t="s">
        <v>1852</v>
      </c>
      <c r="I239" s="119"/>
      <c r="L239" s="28"/>
      <c r="M239" s="161"/>
      <c r="T239" s="52"/>
      <c r="AT239" s="13" t="s">
        <v>280</v>
      </c>
      <c r="AU239" s="13" t="s">
        <v>272</v>
      </c>
    </row>
    <row r="240" spans="2:65" s="1" customFormat="1" ht="21.75" customHeight="1">
      <c r="B240" s="28"/>
      <c r="C240" s="146" t="s">
        <v>499</v>
      </c>
      <c r="D240" s="146" t="s">
        <v>274</v>
      </c>
      <c r="E240" s="147" t="s">
        <v>1036</v>
      </c>
      <c r="F240" s="148" t="s">
        <v>1037</v>
      </c>
      <c r="G240" s="149" t="s">
        <v>412</v>
      </c>
      <c r="H240" s="150">
        <v>10</v>
      </c>
      <c r="I240" s="151"/>
      <c r="J240" s="152">
        <f>ROUND(I240*H240,2)</f>
        <v>0</v>
      </c>
      <c r="K240" s="153"/>
      <c r="L240" s="28"/>
      <c r="M240" s="154" t="s">
        <v>1</v>
      </c>
      <c r="N240" s="115" t="s">
        <v>38</v>
      </c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AR240" s="157" t="s">
        <v>348</v>
      </c>
      <c r="AT240" s="157" t="s">
        <v>274</v>
      </c>
      <c r="AU240" s="157" t="s">
        <v>272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1854</v>
      </c>
    </row>
    <row r="241" spans="2:65" s="1" customFormat="1" ht="28.8">
      <c r="B241" s="28"/>
      <c r="D241" s="159" t="s">
        <v>280</v>
      </c>
      <c r="F241" s="160" t="s">
        <v>1039</v>
      </c>
      <c r="I241" s="119"/>
      <c r="L241" s="28"/>
      <c r="M241" s="161"/>
      <c r="T241" s="52"/>
      <c r="AT241" s="13" t="s">
        <v>280</v>
      </c>
      <c r="AU241" s="13" t="s">
        <v>272</v>
      </c>
    </row>
    <row r="242" spans="2:65" s="1" customFormat="1" ht="33" customHeight="1">
      <c r="B242" s="28"/>
      <c r="C242" s="162" t="s">
        <v>504</v>
      </c>
      <c r="D242" s="162" t="s">
        <v>335</v>
      </c>
      <c r="E242" s="163" t="s">
        <v>1855</v>
      </c>
      <c r="F242" s="164" t="s">
        <v>1856</v>
      </c>
      <c r="G242" s="165" t="s">
        <v>412</v>
      </c>
      <c r="H242" s="166">
        <v>10</v>
      </c>
      <c r="I242" s="167"/>
      <c r="J242" s="168">
        <f>ROUND(I242*H242,2)</f>
        <v>0</v>
      </c>
      <c r="K242" s="169"/>
      <c r="L242" s="170"/>
      <c r="M242" s="171" t="s">
        <v>1</v>
      </c>
      <c r="N242" s="172" t="s">
        <v>38</v>
      </c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AR242" s="157" t="s">
        <v>373</v>
      </c>
      <c r="AT242" s="157" t="s">
        <v>335</v>
      </c>
      <c r="AU242" s="157" t="s">
        <v>272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348</v>
      </c>
      <c r="BM242" s="157" t="s">
        <v>1857</v>
      </c>
    </row>
    <row r="243" spans="2:65" s="1" customFormat="1" ht="19.2">
      <c r="B243" s="28"/>
      <c r="D243" s="159" t="s">
        <v>280</v>
      </c>
      <c r="F243" s="160" t="s">
        <v>1856</v>
      </c>
      <c r="I243" s="119"/>
      <c r="L243" s="28"/>
      <c r="M243" s="161"/>
      <c r="T243" s="52"/>
      <c r="AT243" s="13" t="s">
        <v>280</v>
      </c>
      <c r="AU243" s="13" t="s">
        <v>272</v>
      </c>
    </row>
    <row r="244" spans="2:65" s="1" customFormat="1" ht="49.05" customHeight="1">
      <c r="B244" s="28"/>
      <c r="C244" s="146" t="s">
        <v>511</v>
      </c>
      <c r="D244" s="146" t="s">
        <v>274</v>
      </c>
      <c r="E244" s="147" t="s">
        <v>771</v>
      </c>
      <c r="F244" s="148" t="s">
        <v>772</v>
      </c>
      <c r="G244" s="149" t="s">
        <v>338</v>
      </c>
      <c r="H244" s="150">
        <v>3</v>
      </c>
      <c r="I244" s="151"/>
      <c r="J244" s="152">
        <f>ROUND(I244*H244,2)</f>
        <v>0</v>
      </c>
      <c r="K244" s="153"/>
      <c r="L244" s="28"/>
      <c r="M244" s="154" t="s">
        <v>1</v>
      </c>
      <c r="N244" s="115" t="s">
        <v>38</v>
      </c>
      <c r="P244" s="155">
        <f>O244*H244</f>
        <v>0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AR244" s="157" t="s">
        <v>348</v>
      </c>
      <c r="AT244" s="157" t="s">
        <v>274</v>
      </c>
      <c r="AU244" s="157" t="s">
        <v>272</v>
      </c>
      <c r="AY244" s="13" t="s">
        <v>271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3" t="s">
        <v>80</v>
      </c>
      <c r="BK244" s="158">
        <f>ROUND(I244*H244,2)</f>
        <v>0</v>
      </c>
      <c r="BL244" s="13" t="s">
        <v>348</v>
      </c>
      <c r="BM244" s="157" t="s">
        <v>773</v>
      </c>
    </row>
    <row r="245" spans="2:65" s="1" customFormat="1" ht="28.8">
      <c r="B245" s="28"/>
      <c r="D245" s="159" t="s">
        <v>280</v>
      </c>
      <c r="F245" s="160" t="s">
        <v>772</v>
      </c>
      <c r="I245" s="119"/>
      <c r="L245" s="28"/>
      <c r="M245" s="161"/>
      <c r="T245" s="52"/>
      <c r="AT245" s="13" t="s">
        <v>280</v>
      </c>
      <c r="AU245" s="13" t="s">
        <v>272</v>
      </c>
    </row>
    <row r="246" spans="2:65" s="1" customFormat="1" ht="37.799999999999997" customHeight="1">
      <c r="B246" s="28"/>
      <c r="C246" s="162" t="s">
        <v>516</v>
      </c>
      <c r="D246" s="162" t="s">
        <v>335</v>
      </c>
      <c r="E246" s="163" t="s">
        <v>774</v>
      </c>
      <c r="F246" s="164" t="s">
        <v>775</v>
      </c>
      <c r="G246" s="165" t="s">
        <v>338</v>
      </c>
      <c r="H246" s="166">
        <v>2</v>
      </c>
      <c r="I246" s="167"/>
      <c r="J246" s="168">
        <f>ROUND(I246*H246,2)</f>
        <v>0</v>
      </c>
      <c r="K246" s="169"/>
      <c r="L246" s="170"/>
      <c r="M246" s="171" t="s">
        <v>1</v>
      </c>
      <c r="N246" s="172" t="s">
        <v>38</v>
      </c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AR246" s="157" t="s">
        <v>373</v>
      </c>
      <c r="AT246" s="157" t="s">
        <v>335</v>
      </c>
      <c r="AU246" s="157" t="s">
        <v>272</v>
      </c>
      <c r="AY246" s="13" t="s">
        <v>271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3" t="s">
        <v>80</v>
      </c>
      <c r="BK246" s="158">
        <f>ROUND(I246*H246,2)</f>
        <v>0</v>
      </c>
      <c r="BL246" s="13" t="s">
        <v>348</v>
      </c>
      <c r="BM246" s="157" t="s">
        <v>776</v>
      </c>
    </row>
    <row r="247" spans="2:65" s="1" customFormat="1" ht="28.8">
      <c r="B247" s="28"/>
      <c r="D247" s="159" t="s">
        <v>280</v>
      </c>
      <c r="F247" s="160" t="s">
        <v>775</v>
      </c>
      <c r="I247" s="119"/>
      <c r="L247" s="28"/>
      <c r="M247" s="161"/>
      <c r="T247" s="52"/>
      <c r="AT247" s="13" t="s">
        <v>280</v>
      </c>
      <c r="AU247" s="13" t="s">
        <v>272</v>
      </c>
    </row>
    <row r="248" spans="2:65" s="1" customFormat="1" ht="24.15" customHeight="1">
      <c r="B248" s="28"/>
      <c r="C248" s="162" t="s">
        <v>521</v>
      </c>
      <c r="D248" s="162" t="s">
        <v>335</v>
      </c>
      <c r="E248" s="163" t="s">
        <v>777</v>
      </c>
      <c r="F248" s="164" t="s">
        <v>778</v>
      </c>
      <c r="G248" s="165" t="s">
        <v>338</v>
      </c>
      <c r="H248" s="166">
        <v>1</v>
      </c>
      <c r="I248" s="167"/>
      <c r="J248" s="168">
        <f>ROUND(I248*H248,2)</f>
        <v>0</v>
      </c>
      <c r="K248" s="169"/>
      <c r="L248" s="170"/>
      <c r="M248" s="171" t="s">
        <v>1</v>
      </c>
      <c r="N248" s="172" t="s">
        <v>38</v>
      </c>
      <c r="P248" s="155">
        <f>O248*H248</f>
        <v>0</v>
      </c>
      <c r="Q248" s="155">
        <v>0</v>
      </c>
      <c r="R248" s="155">
        <f>Q248*H248</f>
        <v>0</v>
      </c>
      <c r="S248" s="155">
        <v>0</v>
      </c>
      <c r="T248" s="156">
        <f>S248*H248</f>
        <v>0</v>
      </c>
      <c r="AR248" s="157" t="s">
        <v>373</v>
      </c>
      <c r="AT248" s="157" t="s">
        <v>335</v>
      </c>
      <c r="AU248" s="157" t="s">
        <v>272</v>
      </c>
      <c r="AY248" s="13" t="s">
        <v>271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3" t="s">
        <v>80</v>
      </c>
      <c r="BK248" s="158">
        <f>ROUND(I248*H248,2)</f>
        <v>0</v>
      </c>
      <c r="BL248" s="13" t="s">
        <v>348</v>
      </c>
      <c r="BM248" s="157" t="s">
        <v>779</v>
      </c>
    </row>
    <row r="249" spans="2:65" s="1" customFormat="1" ht="19.2">
      <c r="B249" s="28"/>
      <c r="D249" s="159" t="s">
        <v>280</v>
      </c>
      <c r="F249" s="160" t="s">
        <v>778</v>
      </c>
      <c r="I249" s="119"/>
      <c r="L249" s="28"/>
      <c r="M249" s="161"/>
      <c r="T249" s="52"/>
      <c r="AT249" s="13" t="s">
        <v>280</v>
      </c>
      <c r="AU249" s="13" t="s">
        <v>272</v>
      </c>
    </row>
    <row r="250" spans="2:65" s="1" customFormat="1" ht="24.15" customHeight="1">
      <c r="B250" s="28"/>
      <c r="C250" s="146" t="s">
        <v>526</v>
      </c>
      <c r="D250" s="146" t="s">
        <v>274</v>
      </c>
      <c r="E250" s="147" t="s">
        <v>1679</v>
      </c>
      <c r="F250" s="148" t="s">
        <v>1680</v>
      </c>
      <c r="G250" s="149" t="s">
        <v>412</v>
      </c>
      <c r="H250" s="150">
        <v>130</v>
      </c>
      <c r="I250" s="151"/>
      <c r="J250" s="152">
        <f>ROUND(I250*H250,2)</f>
        <v>0</v>
      </c>
      <c r="K250" s="153"/>
      <c r="L250" s="28"/>
      <c r="M250" s="154" t="s">
        <v>1</v>
      </c>
      <c r="N250" s="115" t="s">
        <v>38</v>
      </c>
      <c r="P250" s="155">
        <f>O250*H250</f>
        <v>0</v>
      </c>
      <c r="Q250" s="155">
        <v>0</v>
      </c>
      <c r="R250" s="155">
        <f>Q250*H250</f>
        <v>0</v>
      </c>
      <c r="S250" s="155">
        <v>0</v>
      </c>
      <c r="T250" s="156">
        <f>S250*H250</f>
        <v>0</v>
      </c>
      <c r="AR250" s="157" t="s">
        <v>348</v>
      </c>
      <c r="AT250" s="157" t="s">
        <v>274</v>
      </c>
      <c r="AU250" s="157" t="s">
        <v>272</v>
      </c>
      <c r="AY250" s="13" t="s">
        <v>271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3" t="s">
        <v>80</v>
      </c>
      <c r="BK250" s="158">
        <f>ROUND(I250*H250,2)</f>
        <v>0</v>
      </c>
      <c r="BL250" s="13" t="s">
        <v>348</v>
      </c>
      <c r="BM250" s="157" t="s">
        <v>1681</v>
      </c>
    </row>
    <row r="251" spans="2:65" s="1" customFormat="1" ht="19.2">
      <c r="B251" s="28"/>
      <c r="D251" s="159" t="s">
        <v>280</v>
      </c>
      <c r="F251" s="160" t="s">
        <v>1680</v>
      </c>
      <c r="I251" s="119"/>
      <c r="L251" s="28"/>
      <c r="M251" s="161"/>
      <c r="T251" s="52"/>
      <c r="AT251" s="13" t="s">
        <v>280</v>
      </c>
      <c r="AU251" s="13" t="s">
        <v>272</v>
      </c>
    </row>
    <row r="252" spans="2:65" s="1" customFormat="1" ht="37.799999999999997" customHeight="1">
      <c r="B252" s="28"/>
      <c r="C252" s="162" t="s">
        <v>530</v>
      </c>
      <c r="D252" s="162" t="s">
        <v>335</v>
      </c>
      <c r="E252" s="163" t="s">
        <v>1858</v>
      </c>
      <c r="F252" s="164" t="s">
        <v>1859</v>
      </c>
      <c r="G252" s="165" t="s">
        <v>412</v>
      </c>
      <c r="H252" s="166">
        <v>130</v>
      </c>
      <c r="I252" s="167"/>
      <c r="J252" s="168">
        <f>ROUND(I252*H252,2)</f>
        <v>0</v>
      </c>
      <c r="K252" s="169"/>
      <c r="L252" s="170"/>
      <c r="M252" s="171" t="s">
        <v>1</v>
      </c>
      <c r="N252" s="172" t="s">
        <v>38</v>
      </c>
      <c r="P252" s="155">
        <f>O252*H252</f>
        <v>0</v>
      </c>
      <c r="Q252" s="155">
        <v>4.0000000000000003E-5</v>
      </c>
      <c r="R252" s="155">
        <f>Q252*H252</f>
        <v>5.2000000000000006E-3</v>
      </c>
      <c r="S252" s="155">
        <v>0</v>
      </c>
      <c r="T252" s="156">
        <f>S252*H252</f>
        <v>0</v>
      </c>
      <c r="AR252" s="157" t="s">
        <v>373</v>
      </c>
      <c r="AT252" s="157" t="s">
        <v>335</v>
      </c>
      <c r="AU252" s="157" t="s">
        <v>272</v>
      </c>
      <c r="AY252" s="13" t="s">
        <v>271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3" t="s">
        <v>80</v>
      </c>
      <c r="BK252" s="158">
        <f>ROUND(I252*H252,2)</f>
        <v>0</v>
      </c>
      <c r="BL252" s="13" t="s">
        <v>348</v>
      </c>
      <c r="BM252" s="157" t="s">
        <v>1860</v>
      </c>
    </row>
    <row r="253" spans="2:65" s="1" customFormat="1" ht="19.2">
      <c r="B253" s="28"/>
      <c r="D253" s="159" t="s">
        <v>280</v>
      </c>
      <c r="F253" s="160" t="s">
        <v>1859</v>
      </c>
      <c r="I253" s="119"/>
      <c r="L253" s="28"/>
      <c r="M253" s="161"/>
      <c r="T253" s="52"/>
      <c r="AT253" s="13" t="s">
        <v>280</v>
      </c>
      <c r="AU253" s="13" t="s">
        <v>272</v>
      </c>
    </row>
    <row r="254" spans="2:65" s="1" customFormat="1" ht="37.799999999999997" customHeight="1">
      <c r="B254" s="28"/>
      <c r="C254" s="146" t="s">
        <v>535</v>
      </c>
      <c r="D254" s="146" t="s">
        <v>274</v>
      </c>
      <c r="E254" s="147" t="s">
        <v>1861</v>
      </c>
      <c r="F254" s="148" t="s">
        <v>1862</v>
      </c>
      <c r="G254" s="149" t="s">
        <v>338</v>
      </c>
      <c r="H254" s="150">
        <v>10</v>
      </c>
      <c r="I254" s="151"/>
      <c r="J254" s="152">
        <f>ROUND(I254*H254,2)</f>
        <v>0</v>
      </c>
      <c r="K254" s="153"/>
      <c r="L254" s="28"/>
      <c r="M254" s="154" t="s">
        <v>1</v>
      </c>
      <c r="N254" s="115" t="s">
        <v>38</v>
      </c>
      <c r="P254" s="155">
        <f>O254*H254</f>
        <v>0</v>
      </c>
      <c r="Q254" s="155">
        <v>0</v>
      </c>
      <c r="R254" s="155">
        <f>Q254*H254</f>
        <v>0</v>
      </c>
      <c r="S254" s="155">
        <v>0</v>
      </c>
      <c r="T254" s="156">
        <f>S254*H254</f>
        <v>0</v>
      </c>
      <c r="AR254" s="157" t="s">
        <v>348</v>
      </c>
      <c r="AT254" s="157" t="s">
        <v>274</v>
      </c>
      <c r="AU254" s="157" t="s">
        <v>272</v>
      </c>
      <c r="AY254" s="13" t="s">
        <v>271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3" t="s">
        <v>80</v>
      </c>
      <c r="BK254" s="158">
        <f>ROUND(I254*H254,2)</f>
        <v>0</v>
      </c>
      <c r="BL254" s="13" t="s">
        <v>348</v>
      </c>
      <c r="BM254" s="157" t="s">
        <v>1863</v>
      </c>
    </row>
    <row r="255" spans="2:65" s="1" customFormat="1" ht="28.8">
      <c r="B255" s="28"/>
      <c r="D255" s="159" t="s">
        <v>280</v>
      </c>
      <c r="F255" s="160" t="s">
        <v>1862</v>
      </c>
      <c r="I255" s="119"/>
      <c r="L255" s="28"/>
      <c r="M255" s="161"/>
      <c r="T255" s="52"/>
      <c r="AT255" s="13" t="s">
        <v>280</v>
      </c>
      <c r="AU255" s="13" t="s">
        <v>272</v>
      </c>
    </row>
    <row r="256" spans="2:65" s="1" customFormat="1" ht="24.15" customHeight="1">
      <c r="B256" s="28"/>
      <c r="C256" s="162" t="s">
        <v>541</v>
      </c>
      <c r="D256" s="162" t="s">
        <v>335</v>
      </c>
      <c r="E256" s="163" t="s">
        <v>1864</v>
      </c>
      <c r="F256" s="164" t="s">
        <v>1865</v>
      </c>
      <c r="G256" s="165" t="s">
        <v>338</v>
      </c>
      <c r="H256" s="166">
        <v>20</v>
      </c>
      <c r="I256" s="167"/>
      <c r="J256" s="168">
        <f>ROUND(I256*H256,2)</f>
        <v>0</v>
      </c>
      <c r="K256" s="169"/>
      <c r="L256" s="170"/>
      <c r="M256" s="171" t="s">
        <v>1</v>
      </c>
      <c r="N256" s="172" t="s">
        <v>38</v>
      </c>
      <c r="P256" s="155">
        <f>O256*H256</f>
        <v>0</v>
      </c>
      <c r="Q256" s="155">
        <v>0</v>
      </c>
      <c r="R256" s="155">
        <f>Q256*H256</f>
        <v>0</v>
      </c>
      <c r="S256" s="155">
        <v>0</v>
      </c>
      <c r="T256" s="156">
        <f>S256*H256</f>
        <v>0</v>
      </c>
      <c r="AR256" s="157" t="s">
        <v>373</v>
      </c>
      <c r="AT256" s="157" t="s">
        <v>335</v>
      </c>
      <c r="AU256" s="157" t="s">
        <v>272</v>
      </c>
      <c r="AY256" s="13" t="s">
        <v>271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3" t="s">
        <v>80</v>
      </c>
      <c r="BK256" s="158">
        <f>ROUND(I256*H256,2)</f>
        <v>0</v>
      </c>
      <c r="BL256" s="13" t="s">
        <v>348</v>
      </c>
      <c r="BM256" s="157" t="s">
        <v>1866</v>
      </c>
    </row>
    <row r="257" spans="2:65" s="1" customFormat="1" ht="19.2">
      <c r="B257" s="28"/>
      <c r="D257" s="159" t="s">
        <v>280</v>
      </c>
      <c r="F257" s="160" t="s">
        <v>1865</v>
      </c>
      <c r="I257" s="119"/>
      <c r="L257" s="28"/>
      <c r="M257" s="161"/>
      <c r="T257" s="52"/>
      <c r="AT257" s="13" t="s">
        <v>280</v>
      </c>
      <c r="AU257" s="13" t="s">
        <v>272</v>
      </c>
    </row>
    <row r="258" spans="2:65" s="1" customFormat="1" ht="33" customHeight="1">
      <c r="B258" s="28"/>
      <c r="C258" s="146" t="s">
        <v>546</v>
      </c>
      <c r="D258" s="146" t="s">
        <v>274</v>
      </c>
      <c r="E258" s="147" t="s">
        <v>1697</v>
      </c>
      <c r="F258" s="148" t="s">
        <v>1698</v>
      </c>
      <c r="G258" s="149" t="s">
        <v>338</v>
      </c>
      <c r="H258" s="150">
        <v>10</v>
      </c>
      <c r="I258" s="151"/>
      <c r="J258" s="152">
        <f>ROUND(I258*H258,2)</f>
        <v>0</v>
      </c>
      <c r="K258" s="153"/>
      <c r="L258" s="28"/>
      <c r="M258" s="154" t="s">
        <v>1</v>
      </c>
      <c r="N258" s="115" t="s">
        <v>38</v>
      </c>
      <c r="P258" s="155">
        <f>O258*H258</f>
        <v>0</v>
      </c>
      <c r="Q258" s="155">
        <v>0</v>
      </c>
      <c r="R258" s="155">
        <f>Q258*H258</f>
        <v>0</v>
      </c>
      <c r="S258" s="155">
        <v>0</v>
      </c>
      <c r="T258" s="156">
        <f>S258*H258</f>
        <v>0</v>
      </c>
      <c r="AR258" s="157" t="s">
        <v>348</v>
      </c>
      <c r="AT258" s="157" t="s">
        <v>274</v>
      </c>
      <c r="AU258" s="157" t="s">
        <v>272</v>
      </c>
      <c r="AY258" s="13" t="s">
        <v>271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3" t="s">
        <v>80</v>
      </c>
      <c r="BK258" s="158">
        <f>ROUND(I258*H258,2)</f>
        <v>0</v>
      </c>
      <c r="BL258" s="13" t="s">
        <v>348</v>
      </c>
      <c r="BM258" s="157" t="s">
        <v>1699</v>
      </c>
    </row>
    <row r="259" spans="2:65" s="1" customFormat="1" ht="19.2">
      <c r="B259" s="28"/>
      <c r="D259" s="159" t="s">
        <v>280</v>
      </c>
      <c r="F259" s="160" t="s">
        <v>1698</v>
      </c>
      <c r="I259" s="119"/>
      <c r="L259" s="28"/>
      <c r="M259" s="161"/>
      <c r="T259" s="52"/>
      <c r="AT259" s="13" t="s">
        <v>280</v>
      </c>
      <c r="AU259" s="13" t="s">
        <v>272</v>
      </c>
    </row>
    <row r="260" spans="2:65" s="1" customFormat="1" ht="37.799999999999997" customHeight="1">
      <c r="B260" s="28"/>
      <c r="C260" s="146" t="s">
        <v>551</v>
      </c>
      <c r="D260" s="146" t="s">
        <v>274</v>
      </c>
      <c r="E260" s="147" t="s">
        <v>780</v>
      </c>
      <c r="F260" s="148" t="s">
        <v>781</v>
      </c>
      <c r="G260" s="149" t="s">
        <v>338</v>
      </c>
      <c r="H260" s="150">
        <v>8</v>
      </c>
      <c r="I260" s="151"/>
      <c r="J260" s="152">
        <f>ROUND(I260*H260,2)</f>
        <v>0</v>
      </c>
      <c r="K260" s="153"/>
      <c r="L260" s="28"/>
      <c r="M260" s="154" t="s">
        <v>1</v>
      </c>
      <c r="N260" s="115" t="s">
        <v>38</v>
      </c>
      <c r="P260" s="155">
        <f>O260*H260</f>
        <v>0</v>
      </c>
      <c r="Q260" s="155">
        <v>0</v>
      </c>
      <c r="R260" s="155">
        <f>Q260*H260</f>
        <v>0</v>
      </c>
      <c r="S260" s="155">
        <v>0</v>
      </c>
      <c r="T260" s="156">
        <f>S260*H260</f>
        <v>0</v>
      </c>
      <c r="AR260" s="157" t="s">
        <v>348</v>
      </c>
      <c r="AT260" s="157" t="s">
        <v>274</v>
      </c>
      <c r="AU260" s="157" t="s">
        <v>272</v>
      </c>
      <c r="AY260" s="13" t="s">
        <v>271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3" t="s">
        <v>80</v>
      </c>
      <c r="BK260" s="158">
        <f>ROUND(I260*H260,2)</f>
        <v>0</v>
      </c>
      <c r="BL260" s="13" t="s">
        <v>348</v>
      </c>
      <c r="BM260" s="157" t="s">
        <v>782</v>
      </c>
    </row>
    <row r="261" spans="2:65" s="1" customFormat="1" ht="19.2">
      <c r="B261" s="28"/>
      <c r="D261" s="159" t="s">
        <v>280</v>
      </c>
      <c r="F261" s="160" t="s">
        <v>781</v>
      </c>
      <c r="I261" s="119"/>
      <c r="L261" s="28"/>
      <c r="M261" s="161"/>
      <c r="T261" s="52"/>
      <c r="AT261" s="13" t="s">
        <v>280</v>
      </c>
      <c r="AU261" s="13" t="s">
        <v>272</v>
      </c>
    </row>
    <row r="262" spans="2:65" s="1" customFormat="1" ht="55.5" customHeight="1">
      <c r="B262" s="28"/>
      <c r="C262" s="146" t="s">
        <v>556</v>
      </c>
      <c r="D262" s="146" t="s">
        <v>274</v>
      </c>
      <c r="E262" s="147" t="s">
        <v>783</v>
      </c>
      <c r="F262" s="148" t="s">
        <v>784</v>
      </c>
      <c r="G262" s="149" t="s">
        <v>338</v>
      </c>
      <c r="H262" s="150">
        <v>8</v>
      </c>
      <c r="I262" s="151"/>
      <c r="J262" s="152">
        <f>ROUND(I262*H262,2)</f>
        <v>0</v>
      </c>
      <c r="K262" s="153"/>
      <c r="L262" s="28"/>
      <c r="M262" s="154" t="s">
        <v>1</v>
      </c>
      <c r="N262" s="115" t="s">
        <v>38</v>
      </c>
      <c r="P262" s="155">
        <f>O262*H262</f>
        <v>0</v>
      </c>
      <c r="Q262" s="155">
        <v>0</v>
      </c>
      <c r="R262" s="155">
        <f>Q262*H262</f>
        <v>0</v>
      </c>
      <c r="S262" s="155">
        <v>0</v>
      </c>
      <c r="T262" s="156">
        <f>S262*H262</f>
        <v>0</v>
      </c>
      <c r="AR262" s="157" t="s">
        <v>348</v>
      </c>
      <c r="AT262" s="157" t="s">
        <v>274</v>
      </c>
      <c r="AU262" s="157" t="s">
        <v>272</v>
      </c>
      <c r="AY262" s="13" t="s">
        <v>271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3" t="s">
        <v>80</v>
      </c>
      <c r="BK262" s="158">
        <f>ROUND(I262*H262,2)</f>
        <v>0</v>
      </c>
      <c r="BL262" s="13" t="s">
        <v>348</v>
      </c>
      <c r="BM262" s="157" t="s">
        <v>785</v>
      </c>
    </row>
    <row r="263" spans="2:65" s="1" customFormat="1" ht="38.4">
      <c r="B263" s="28"/>
      <c r="D263" s="159" t="s">
        <v>280</v>
      </c>
      <c r="F263" s="160" t="s">
        <v>784</v>
      </c>
      <c r="I263" s="119"/>
      <c r="L263" s="28"/>
      <c r="M263" s="161"/>
      <c r="T263" s="52"/>
      <c r="AT263" s="13" t="s">
        <v>280</v>
      </c>
      <c r="AU263" s="13" t="s">
        <v>272</v>
      </c>
    </row>
    <row r="264" spans="2:65" s="1" customFormat="1" ht="24.15" customHeight="1">
      <c r="B264" s="28"/>
      <c r="C264" s="162" t="s">
        <v>561</v>
      </c>
      <c r="D264" s="162" t="s">
        <v>335</v>
      </c>
      <c r="E264" s="163" t="s">
        <v>786</v>
      </c>
      <c r="F264" s="164" t="s">
        <v>787</v>
      </c>
      <c r="G264" s="165" t="s">
        <v>338</v>
      </c>
      <c r="H264" s="166">
        <v>8</v>
      </c>
      <c r="I264" s="167"/>
      <c r="J264" s="168">
        <f>ROUND(I264*H264,2)</f>
        <v>0</v>
      </c>
      <c r="K264" s="169"/>
      <c r="L264" s="170"/>
      <c r="M264" s="171" t="s">
        <v>1</v>
      </c>
      <c r="N264" s="172" t="s">
        <v>38</v>
      </c>
      <c r="P264" s="155">
        <f>O264*H264</f>
        <v>0</v>
      </c>
      <c r="Q264" s="155">
        <v>1E-4</v>
      </c>
      <c r="R264" s="155">
        <f>Q264*H264</f>
        <v>8.0000000000000004E-4</v>
      </c>
      <c r="S264" s="155">
        <v>0</v>
      </c>
      <c r="T264" s="156">
        <f>S264*H264</f>
        <v>0</v>
      </c>
      <c r="AR264" s="157" t="s">
        <v>373</v>
      </c>
      <c r="AT264" s="157" t="s">
        <v>335</v>
      </c>
      <c r="AU264" s="157" t="s">
        <v>272</v>
      </c>
      <c r="AY264" s="13" t="s">
        <v>271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3" t="s">
        <v>80</v>
      </c>
      <c r="BK264" s="158">
        <f>ROUND(I264*H264,2)</f>
        <v>0</v>
      </c>
      <c r="BL264" s="13" t="s">
        <v>348</v>
      </c>
      <c r="BM264" s="157" t="s">
        <v>788</v>
      </c>
    </row>
    <row r="265" spans="2:65" s="1" customFormat="1" ht="19.2">
      <c r="B265" s="28"/>
      <c r="D265" s="159" t="s">
        <v>280</v>
      </c>
      <c r="F265" s="160" t="s">
        <v>787</v>
      </c>
      <c r="I265" s="119"/>
      <c r="L265" s="28"/>
      <c r="M265" s="161"/>
      <c r="T265" s="52"/>
      <c r="AT265" s="13" t="s">
        <v>280</v>
      </c>
      <c r="AU265" s="13" t="s">
        <v>272</v>
      </c>
    </row>
    <row r="266" spans="2:65" s="1" customFormat="1" ht="37.799999999999997" customHeight="1">
      <c r="B266" s="28"/>
      <c r="C266" s="162" t="s">
        <v>566</v>
      </c>
      <c r="D266" s="162" t="s">
        <v>335</v>
      </c>
      <c r="E266" s="163" t="s">
        <v>789</v>
      </c>
      <c r="F266" s="164" t="s">
        <v>790</v>
      </c>
      <c r="G266" s="165" t="s">
        <v>338</v>
      </c>
      <c r="H266" s="166">
        <v>8</v>
      </c>
      <c r="I266" s="167"/>
      <c r="J266" s="168">
        <f>ROUND(I266*H266,2)</f>
        <v>0</v>
      </c>
      <c r="K266" s="169"/>
      <c r="L266" s="170"/>
      <c r="M266" s="171" t="s">
        <v>1</v>
      </c>
      <c r="N266" s="172" t="s">
        <v>38</v>
      </c>
      <c r="P266" s="155">
        <f>O266*H266</f>
        <v>0</v>
      </c>
      <c r="Q266" s="155">
        <v>0</v>
      </c>
      <c r="R266" s="155">
        <f>Q266*H266</f>
        <v>0</v>
      </c>
      <c r="S266" s="155">
        <v>0</v>
      </c>
      <c r="T266" s="156">
        <f>S266*H266</f>
        <v>0</v>
      </c>
      <c r="AR266" s="157" t="s">
        <v>373</v>
      </c>
      <c r="AT266" s="157" t="s">
        <v>335</v>
      </c>
      <c r="AU266" s="157" t="s">
        <v>272</v>
      </c>
      <c r="AY266" s="13" t="s">
        <v>271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3" t="s">
        <v>80</v>
      </c>
      <c r="BK266" s="158">
        <f>ROUND(I266*H266,2)</f>
        <v>0</v>
      </c>
      <c r="BL266" s="13" t="s">
        <v>348</v>
      </c>
      <c r="BM266" s="157" t="s">
        <v>791</v>
      </c>
    </row>
    <row r="267" spans="2:65" s="1" customFormat="1" ht="28.8">
      <c r="B267" s="28"/>
      <c r="D267" s="159" t="s">
        <v>280</v>
      </c>
      <c r="F267" s="160" t="s">
        <v>790</v>
      </c>
      <c r="I267" s="119"/>
      <c r="L267" s="28"/>
      <c r="M267" s="161"/>
      <c r="T267" s="52"/>
      <c r="AT267" s="13" t="s">
        <v>280</v>
      </c>
      <c r="AU267" s="13" t="s">
        <v>272</v>
      </c>
    </row>
    <row r="268" spans="2:65" s="1" customFormat="1" ht="33" customHeight="1">
      <c r="B268" s="28"/>
      <c r="C268" s="146" t="s">
        <v>571</v>
      </c>
      <c r="D268" s="146" t="s">
        <v>274</v>
      </c>
      <c r="E268" s="147" t="s">
        <v>792</v>
      </c>
      <c r="F268" s="148" t="s">
        <v>793</v>
      </c>
      <c r="G268" s="149" t="s">
        <v>338</v>
      </c>
      <c r="H268" s="150">
        <v>6</v>
      </c>
      <c r="I268" s="151"/>
      <c r="J268" s="152">
        <f>ROUND(I268*H268,2)</f>
        <v>0</v>
      </c>
      <c r="K268" s="153"/>
      <c r="L268" s="28"/>
      <c r="M268" s="154" t="s">
        <v>1</v>
      </c>
      <c r="N268" s="115" t="s">
        <v>38</v>
      </c>
      <c r="P268" s="155">
        <f>O268*H268</f>
        <v>0</v>
      </c>
      <c r="Q268" s="155">
        <v>0</v>
      </c>
      <c r="R268" s="155">
        <f>Q268*H268</f>
        <v>0</v>
      </c>
      <c r="S268" s="155">
        <v>0</v>
      </c>
      <c r="T268" s="156">
        <f>S268*H268</f>
        <v>0</v>
      </c>
      <c r="AR268" s="157" t="s">
        <v>348</v>
      </c>
      <c r="AT268" s="157" t="s">
        <v>274</v>
      </c>
      <c r="AU268" s="157" t="s">
        <v>272</v>
      </c>
      <c r="AY268" s="13" t="s">
        <v>271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3" t="s">
        <v>80</v>
      </c>
      <c r="BK268" s="158">
        <f>ROUND(I268*H268,2)</f>
        <v>0</v>
      </c>
      <c r="BL268" s="13" t="s">
        <v>348</v>
      </c>
      <c r="BM268" s="157" t="s">
        <v>794</v>
      </c>
    </row>
    <row r="269" spans="2:65" s="1" customFormat="1" ht="28.8">
      <c r="B269" s="28"/>
      <c r="D269" s="159" t="s">
        <v>280</v>
      </c>
      <c r="F269" s="160" t="s">
        <v>795</v>
      </c>
      <c r="I269" s="119"/>
      <c r="L269" s="28"/>
      <c r="M269" s="161"/>
      <c r="T269" s="52"/>
      <c r="AT269" s="13" t="s">
        <v>280</v>
      </c>
      <c r="AU269" s="13" t="s">
        <v>272</v>
      </c>
    </row>
    <row r="270" spans="2:65" s="1" customFormat="1" ht="55.5" customHeight="1">
      <c r="B270" s="28"/>
      <c r="C270" s="146" t="s">
        <v>576</v>
      </c>
      <c r="D270" s="146" t="s">
        <v>274</v>
      </c>
      <c r="E270" s="147" t="s">
        <v>796</v>
      </c>
      <c r="F270" s="148" t="s">
        <v>797</v>
      </c>
      <c r="G270" s="149" t="s">
        <v>338</v>
      </c>
      <c r="H270" s="150">
        <v>7</v>
      </c>
      <c r="I270" s="151"/>
      <c r="J270" s="152">
        <f>ROUND(I270*H270,2)</f>
        <v>0</v>
      </c>
      <c r="K270" s="153"/>
      <c r="L270" s="28"/>
      <c r="M270" s="154" t="s">
        <v>1</v>
      </c>
      <c r="N270" s="115" t="s">
        <v>38</v>
      </c>
      <c r="P270" s="155">
        <f>O270*H270</f>
        <v>0</v>
      </c>
      <c r="Q270" s="155">
        <v>0</v>
      </c>
      <c r="R270" s="155">
        <f>Q270*H270</f>
        <v>0</v>
      </c>
      <c r="S270" s="155">
        <v>0</v>
      </c>
      <c r="T270" s="156">
        <f>S270*H270</f>
        <v>0</v>
      </c>
      <c r="AR270" s="157" t="s">
        <v>348</v>
      </c>
      <c r="AT270" s="157" t="s">
        <v>274</v>
      </c>
      <c r="AU270" s="157" t="s">
        <v>272</v>
      </c>
      <c r="AY270" s="13" t="s">
        <v>271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3" t="s">
        <v>80</v>
      </c>
      <c r="BK270" s="158">
        <f>ROUND(I270*H270,2)</f>
        <v>0</v>
      </c>
      <c r="BL270" s="13" t="s">
        <v>348</v>
      </c>
      <c r="BM270" s="157" t="s">
        <v>798</v>
      </c>
    </row>
    <row r="271" spans="2:65" s="1" customFormat="1" ht="38.4">
      <c r="B271" s="28"/>
      <c r="D271" s="159" t="s">
        <v>280</v>
      </c>
      <c r="F271" s="160" t="s">
        <v>799</v>
      </c>
      <c r="I271" s="119"/>
      <c r="L271" s="28"/>
      <c r="M271" s="161"/>
      <c r="T271" s="52"/>
      <c r="AT271" s="13" t="s">
        <v>280</v>
      </c>
      <c r="AU271" s="13" t="s">
        <v>272</v>
      </c>
    </row>
    <row r="272" spans="2:65" s="1" customFormat="1" ht="33" customHeight="1">
      <c r="B272" s="28"/>
      <c r="C272" s="162" t="s">
        <v>14</v>
      </c>
      <c r="D272" s="162" t="s">
        <v>335</v>
      </c>
      <c r="E272" s="163" t="s">
        <v>800</v>
      </c>
      <c r="F272" s="164" t="s">
        <v>801</v>
      </c>
      <c r="G272" s="165" t="s">
        <v>338</v>
      </c>
      <c r="H272" s="166">
        <v>6</v>
      </c>
      <c r="I272" s="167"/>
      <c r="J272" s="168">
        <f>ROUND(I272*H272,2)</f>
        <v>0</v>
      </c>
      <c r="K272" s="169"/>
      <c r="L272" s="170"/>
      <c r="M272" s="171" t="s">
        <v>1</v>
      </c>
      <c r="N272" s="172" t="s">
        <v>38</v>
      </c>
      <c r="P272" s="155">
        <f>O272*H272</f>
        <v>0</v>
      </c>
      <c r="Q272" s="155">
        <v>6.9999999999999994E-5</v>
      </c>
      <c r="R272" s="155">
        <f>Q272*H272</f>
        <v>4.1999999999999996E-4</v>
      </c>
      <c r="S272" s="155">
        <v>0</v>
      </c>
      <c r="T272" s="156">
        <f>S272*H272</f>
        <v>0</v>
      </c>
      <c r="AR272" s="157" t="s">
        <v>373</v>
      </c>
      <c r="AT272" s="157" t="s">
        <v>335</v>
      </c>
      <c r="AU272" s="157" t="s">
        <v>272</v>
      </c>
      <c r="AY272" s="13" t="s">
        <v>271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3" t="s">
        <v>80</v>
      </c>
      <c r="BK272" s="158">
        <f>ROUND(I272*H272,2)</f>
        <v>0</v>
      </c>
      <c r="BL272" s="13" t="s">
        <v>348</v>
      </c>
      <c r="BM272" s="157" t="s">
        <v>802</v>
      </c>
    </row>
    <row r="273" spans="2:65" s="1" customFormat="1" ht="19.2">
      <c r="B273" s="28"/>
      <c r="D273" s="159" t="s">
        <v>280</v>
      </c>
      <c r="F273" s="160" t="s">
        <v>801</v>
      </c>
      <c r="I273" s="119"/>
      <c r="L273" s="28"/>
      <c r="M273" s="161"/>
      <c r="T273" s="52"/>
      <c r="AT273" s="13" t="s">
        <v>280</v>
      </c>
      <c r="AU273" s="13" t="s">
        <v>272</v>
      </c>
    </row>
    <row r="274" spans="2:65" s="1" customFormat="1" ht="33" customHeight="1">
      <c r="B274" s="28"/>
      <c r="C274" s="162" t="s">
        <v>586</v>
      </c>
      <c r="D274" s="162" t="s">
        <v>335</v>
      </c>
      <c r="E274" s="163" t="s">
        <v>803</v>
      </c>
      <c r="F274" s="164" t="s">
        <v>804</v>
      </c>
      <c r="G274" s="165" t="s">
        <v>338</v>
      </c>
      <c r="H274" s="166">
        <v>7</v>
      </c>
      <c r="I274" s="167"/>
      <c r="J274" s="168">
        <f>ROUND(I274*H274,2)</f>
        <v>0</v>
      </c>
      <c r="K274" s="169"/>
      <c r="L274" s="170"/>
      <c r="M274" s="171" t="s">
        <v>1</v>
      </c>
      <c r="N274" s="172" t="s">
        <v>38</v>
      </c>
      <c r="P274" s="155">
        <f>O274*H274</f>
        <v>0</v>
      </c>
      <c r="Q274" s="155">
        <v>0</v>
      </c>
      <c r="R274" s="155">
        <f>Q274*H274</f>
        <v>0</v>
      </c>
      <c r="S274" s="155">
        <v>0</v>
      </c>
      <c r="T274" s="156">
        <f>S274*H274</f>
        <v>0</v>
      </c>
      <c r="AR274" s="157" t="s">
        <v>373</v>
      </c>
      <c r="AT274" s="157" t="s">
        <v>335</v>
      </c>
      <c r="AU274" s="157" t="s">
        <v>272</v>
      </c>
      <c r="AY274" s="13" t="s">
        <v>271</v>
      </c>
      <c r="BE274" s="158">
        <f>IF(N274="základní",J274,0)</f>
        <v>0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3" t="s">
        <v>80</v>
      </c>
      <c r="BK274" s="158">
        <f>ROUND(I274*H274,2)</f>
        <v>0</v>
      </c>
      <c r="BL274" s="13" t="s">
        <v>348</v>
      </c>
      <c r="BM274" s="157" t="s">
        <v>805</v>
      </c>
    </row>
    <row r="275" spans="2:65" s="1" customFormat="1" ht="19.2">
      <c r="B275" s="28"/>
      <c r="D275" s="159" t="s">
        <v>280</v>
      </c>
      <c r="F275" s="160" t="s">
        <v>804</v>
      </c>
      <c r="I275" s="119"/>
      <c r="L275" s="28"/>
      <c r="M275" s="161"/>
      <c r="T275" s="52"/>
      <c r="AT275" s="13" t="s">
        <v>280</v>
      </c>
      <c r="AU275" s="13" t="s">
        <v>272</v>
      </c>
    </row>
    <row r="276" spans="2:65" s="1" customFormat="1" ht="49.05" customHeight="1">
      <c r="B276" s="28"/>
      <c r="C276" s="146" t="s">
        <v>591</v>
      </c>
      <c r="D276" s="146" t="s">
        <v>274</v>
      </c>
      <c r="E276" s="147" t="s">
        <v>806</v>
      </c>
      <c r="F276" s="148" t="s">
        <v>807</v>
      </c>
      <c r="G276" s="149" t="s">
        <v>338</v>
      </c>
      <c r="H276" s="150">
        <v>14</v>
      </c>
      <c r="I276" s="151"/>
      <c r="J276" s="152">
        <f>ROUND(I276*H276,2)</f>
        <v>0</v>
      </c>
      <c r="K276" s="153"/>
      <c r="L276" s="28"/>
      <c r="M276" s="154" t="s">
        <v>1</v>
      </c>
      <c r="N276" s="115" t="s">
        <v>38</v>
      </c>
      <c r="P276" s="155">
        <f>O276*H276</f>
        <v>0</v>
      </c>
      <c r="Q276" s="155">
        <v>0</v>
      </c>
      <c r="R276" s="155">
        <f>Q276*H276</f>
        <v>0</v>
      </c>
      <c r="S276" s="155">
        <v>0</v>
      </c>
      <c r="T276" s="156">
        <f>S276*H276</f>
        <v>0</v>
      </c>
      <c r="AR276" s="157" t="s">
        <v>348</v>
      </c>
      <c r="AT276" s="157" t="s">
        <v>274</v>
      </c>
      <c r="AU276" s="157" t="s">
        <v>272</v>
      </c>
      <c r="AY276" s="13" t="s">
        <v>271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3" t="s">
        <v>80</v>
      </c>
      <c r="BK276" s="158">
        <f>ROUND(I276*H276,2)</f>
        <v>0</v>
      </c>
      <c r="BL276" s="13" t="s">
        <v>348</v>
      </c>
      <c r="BM276" s="157" t="s">
        <v>808</v>
      </c>
    </row>
    <row r="277" spans="2:65" s="1" customFormat="1" ht="28.8">
      <c r="B277" s="28"/>
      <c r="D277" s="159" t="s">
        <v>280</v>
      </c>
      <c r="F277" s="160" t="s">
        <v>807</v>
      </c>
      <c r="I277" s="119"/>
      <c r="L277" s="28"/>
      <c r="M277" s="161"/>
      <c r="T277" s="52"/>
      <c r="AT277" s="13" t="s">
        <v>280</v>
      </c>
      <c r="AU277" s="13" t="s">
        <v>272</v>
      </c>
    </row>
    <row r="278" spans="2:65" s="1" customFormat="1" ht="37.799999999999997" customHeight="1">
      <c r="B278" s="28"/>
      <c r="C278" s="162" t="s">
        <v>596</v>
      </c>
      <c r="D278" s="162" t="s">
        <v>335</v>
      </c>
      <c r="E278" s="163" t="s">
        <v>809</v>
      </c>
      <c r="F278" s="164" t="s">
        <v>810</v>
      </c>
      <c r="G278" s="165" t="s">
        <v>338</v>
      </c>
      <c r="H278" s="166">
        <v>2</v>
      </c>
      <c r="I278" s="167"/>
      <c r="J278" s="168">
        <f>ROUND(I278*H278,2)</f>
        <v>0</v>
      </c>
      <c r="K278" s="169"/>
      <c r="L278" s="170"/>
      <c r="M278" s="171" t="s">
        <v>1</v>
      </c>
      <c r="N278" s="172" t="s">
        <v>38</v>
      </c>
      <c r="P278" s="155">
        <f>O278*H278</f>
        <v>0</v>
      </c>
      <c r="Q278" s="155">
        <v>6.9999999999999994E-5</v>
      </c>
      <c r="R278" s="155">
        <f>Q278*H278</f>
        <v>1.3999999999999999E-4</v>
      </c>
      <c r="S278" s="155">
        <v>0</v>
      </c>
      <c r="T278" s="156">
        <f>S278*H278</f>
        <v>0</v>
      </c>
      <c r="AR278" s="157" t="s">
        <v>373</v>
      </c>
      <c r="AT278" s="157" t="s">
        <v>335</v>
      </c>
      <c r="AU278" s="157" t="s">
        <v>272</v>
      </c>
      <c r="AY278" s="13" t="s">
        <v>271</v>
      </c>
      <c r="BE278" s="158">
        <f>IF(N278="základní",J278,0)</f>
        <v>0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3" t="s">
        <v>80</v>
      </c>
      <c r="BK278" s="158">
        <f>ROUND(I278*H278,2)</f>
        <v>0</v>
      </c>
      <c r="BL278" s="13" t="s">
        <v>348</v>
      </c>
      <c r="BM278" s="157" t="s">
        <v>811</v>
      </c>
    </row>
    <row r="279" spans="2:65" s="1" customFormat="1" ht="19.2">
      <c r="B279" s="28"/>
      <c r="D279" s="159" t="s">
        <v>280</v>
      </c>
      <c r="F279" s="160" t="s">
        <v>810</v>
      </c>
      <c r="I279" s="119"/>
      <c r="L279" s="28"/>
      <c r="M279" s="161"/>
      <c r="T279" s="52"/>
      <c r="AT279" s="13" t="s">
        <v>280</v>
      </c>
      <c r="AU279" s="13" t="s">
        <v>272</v>
      </c>
    </row>
    <row r="280" spans="2:65" s="1" customFormat="1" ht="33" customHeight="1">
      <c r="B280" s="28"/>
      <c r="C280" s="162" t="s">
        <v>601</v>
      </c>
      <c r="D280" s="162" t="s">
        <v>335</v>
      </c>
      <c r="E280" s="163" t="s">
        <v>812</v>
      </c>
      <c r="F280" s="164" t="s">
        <v>813</v>
      </c>
      <c r="G280" s="165" t="s">
        <v>338</v>
      </c>
      <c r="H280" s="166">
        <v>11</v>
      </c>
      <c r="I280" s="167"/>
      <c r="J280" s="168">
        <f>ROUND(I280*H280,2)</f>
        <v>0</v>
      </c>
      <c r="K280" s="169"/>
      <c r="L280" s="170"/>
      <c r="M280" s="171" t="s">
        <v>1</v>
      </c>
      <c r="N280" s="172" t="s">
        <v>38</v>
      </c>
      <c r="P280" s="155">
        <f>O280*H280</f>
        <v>0</v>
      </c>
      <c r="Q280" s="155">
        <v>0</v>
      </c>
      <c r="R280" s="155">
        <f>Q280*H280</f>
        <v>0</v>
      </c>
      <c r="S280" s="155">
        <v>0</v>
      </c>
      <c r="T280" s="156">
        <f>S280*H280</f>
        <v>0</v>
      </c>
      <c r="AR280" s="157" t="s">
        <v>373</v>
      </c>
      <c r="AT280" s="157" t="s">
        <v>335</v>
      </c>
      <c r="AU280" s="157" t="s">
        <v>272</v>
      </c>
      <c r="AY280" s="13" t="s">
        <v>271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3" t="s">
        <v>80</v>
      </c>
      <c r="BK280" s="158">
        <f>ROUND(I280*H280,2)</f>
        <v>0</v>
      </c>
      <c r="BL280" s="13" t="s">
        <v>348</v>
      </c>
      <c r="BM280" s="157" t="s">
        <v>814</v>
      </c>
    </row>
    <row r="281" spans="2:65" s="1" customFormat="1" ht="19.2">
      <c r="B281" s="28"/>
      <c r="D281" s="159" t="s">
        <v>280</v>
      </c>
      <c r="F281" s="160" t="s">
        <v>813</v>
      </c>
      <c r="I281" s="119"/>
      <c r="L281" s="28"/>
      <c r="M281" s="161"/>
      <c r="T281" s="52"/>
      <c r="AT281" s="13" t="s">
        <v>280</v>
      </c>
      <c r="AU281" s="13" t="s">
        <v>272</v>
      </c>
    </row>
    <row r="282" spans="2:65" s="1" customFormat="1" ht="37.799999999999997" customHeight="1">
      <c r="B282" s="28"/>
      <c r="C282" s="162" t="s">
        <v>605</v>
      </c>
      <c r="D282" s="162" t="s">
        <v>335</v>
      </c>
      <c r="E282" s="163" t="s">
        <v>815</v>
      </c>
      <c r="F282" s="164" t="s">
        <v>816</v>
      </c>
      <c r="G282" s="165" t="s">
        <v>338</v>
      </c>
      <c r="H282" s="166">
        <v>1</v>
      </c>
      <c r="I282" s="167"/>
      <c r="J282" s="168">
        <f>ROUND(I282*H282,2)</f>
        <v>0</v>
      </c>
      <c r="K282" s="169"/>
      <c r="L282" s="170"/>
      <c r="M282" s="171" t="s">
        <v>1</v>
      </c>
      <c r="N282" s="172" t="s">
        <v>38</v>
      </c>
      <c r="P282" s="155">
        <f>O282*H282</f>
        <v>0</v>
      </c>
      <c r="Q282" s="155">
        <v>1E-4</v>
      </c>
      <c r="R282" s="155">
        <f>Q282*H282</f>
        <v>1E-4</v>
      </c>
      <c r="S282" s="155">
        <v>0</v>
      </c>
      <c r="T282" s="156">
        <f>S282*H282</f>
        <v>0</v>
      </c>
      <c r="AR282" s="157" t="s">
        <v>373</v>
      </c>
      <c r="AT282" s="157" t="s">
        <v>335</v>
      </c>
      <c r="AU282" s="157" t="s">
        <v>272</v>
      </c>
      <c r="AY282" s="13" t="s">
        <v>271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3" t="s">
        <v>80</v>
      </c>
      <c r="BK282" s="158">
        <f>ROUND(I282*H282,2)</f>
        <v>0</v>
      </c>
      <c r="BL282" s="13" t="s">
        <v>348</v>
      </c>
      <c r="BM282" s="157" t="s">
        <v>817</v>
      </c>
    </row>
    <row r="283" spans="2:65" s="1" customFormat="1" ht="28.8">
      <c r="B283" s="28"/>
      <c r="D283" s="159" t="s">
        <v>280</v>
      </c>
      <c r="F283" s="160" t="s">
        <v>816</v>
      </c>
      <c r="I283" s="119"/>
      <c r="L283" s="28"/>
      <c r="M283" s="161"/>
      <c r="T283" s="52"/>
      <c r="AT283" s="13" t="s">
        <v>280</v>
      </c>
      <c r="AU283" s="13" t="s">
        <v>272</v>
      </c>
    </row>
    <row r="284" spans="2:65" s="1" customFormat="1" ht="24.15" customHeight="1">
      <c r="B284" s="28"/>
      <c r="C284" s="162" t="s">
        <v>607</v>
      </c>
      <c r="D284" s="162" t="s">
        <v>335</v>
      </c>
      <c r="E284" s="163" t="s">
        <v>1311</v>
      </c>
      <c r="F284" s="164" t="s">
        <v>1312</v>
      </c>
      <c r="G284" s="165" t="s">
        <v>338</v>
      </c>
      <c r="H284" s="166">
        <v>2</v>
      </c>
      <c r="I284" s="167"/>
      <c r="J284" s="168">
        <f>ROUND(I284*H284,2)</f>
        <v>0</v>
      </c>
      <c r="K284" s="169"/>
      <c r="L284" s="170"/>
      <c r="M284" s="171" t="s">
        <v>1</v>
      </c>
      <c r="N284" s="172" t="s">
        <v>38</v>
      </c>
      <c r="P284" s="155">
        <f>O284*H284</f>
        <v>0</v>
      </c>
      <c r="Q284" s="155">
        <v>1.0000000000000001E-5</v>
      </c>
      <c r="R284" s="155">
        <f>Q284*H284</f>
        <v>2.0000000000000002E-5</v>
      </c>
      <c r="S284" s="155">
        <v>0</v>
      </c>
      <c r="T284" s="156">
        <f>S284*H284</f>
        <v>0</v>
      </c>
      <c r="AR284" s="157" t="s">
        <v>373</v>
      </c>
      <c r="AT284" s="157" t="s">
        <v>335</v>
      </c>
      <c r="AU284" s="157" t="s">
        <v>272</v>
      </c>
      <c r="AY284" s="13" t="s">
        <v>271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3" t="s">
        <v>80</v>
      </c>
      <c r="BK284" s="158">
        <f>ROUND(I284*H284,2)</f>
        <v>0</v>
      </c>
      <c r="BL284" s="13" t="s">
        <v>348</v>
      </c>
      <c r="BM284" s="157" t="s">
        <v>1700</v>
      </c>
    </row>
    <row r="285" spans="2:65" s="1" customFormat="1" ht="10.199999999999999">
      <c r="B285" s="28"/>
      <c r="D285" s="159" t="s">
        <v>280</v>
      </c>
      <c r="F285" s="160" t="s">
        <v>1312</v>
      </c>
      <c r="I285" s="119"/>
      <c r="L285" s="28"/>
      <c r="M285" s="161"/>
      <c r="T285" s="52"/>
      <c r="AT285" s="13" t="s">
        <v>280</v>
      </c>
      <c r="AU285" s="13" t="s">
        <v>272</v>
      </c>
    </row>
    <row r="286" spans="2:65" s="1" customFormat="1" ht="24.15" customHeight="1">
      <c r="B286" s="28"/>
      <c r="C286" s="162" t="s">
        <v>611</v>
      </c>
      <c r="D286" s="162" t="s">
        <v>335</v>
      </c>
      <c r="E286" s="163" t="s">
        <v>1100</v>
      </c>
      <c r="F286" s="164" t="s">
        <v>1101</v>
      </c>
      <c r="G286" s="165" t="s">
        <v>338</v>
      </c>
      <c r="H286" s="166">
        <v>1</v>
      </c>
      <c r="I286" s="167"/>
      <c r="J286" s="168">
        <f>ROUND(I286*H286,2)</f>
        <v>0</v>
      </c>
      <c r="K286" s="169"/>
      <c r="L286" s="170"/>
      <c r="M286" s="171" t="s">
        <v>1</v>
      </c>
      <c r="N286" s="172" t="s">
        <v>38</v>
      </c>
      <c r="P286" s="155">
        <f>O286*H286</f>
        <v>0</v>
      </c>
      <c r="Q286" s="155">
        <v>2.0000000000000002E-5</v>
      </c>
      <c r="R286" s="155">
        <f>Q286*H286</f>
        <v>2.0000000000000002E-5</v>
      </c>
      <c r="S286" s="155">
        <v>0</v>
      </c>
      <c r="T286" s="156">
        <f>S286*H286</f>
        <v>0</v>
      </c>
      <c r="AR286" s="157" t="s">
        <v>373</v>
      </c>
      <c r="AT286" s="157" t="s">
        <v>335</v>
      </c>
      <c r="AU286" s="157" t="s">
        <v>272</v>
      </c>
      <c r="AY286" s="13" t="s">
        <v>271</v>
      </c>
      <c r="BE286" s="158">
        <f>IF(N286="základní",J286,0)</f>
        <v>0</v>
      </c>
      <c r="BF286" s="158">
        <f>IF(N286="snížená",J286,0)</f>
        <v>0</v>
      </c>
      <c r="BG286" s="158">
        <f>IF(N286="zákl. přenesená",J286,0)</f>
        <v>0</v>
      </c>
      <c r="BH286" s="158">
        <f>IF(N286="sníž. přenesená",J286,0)</f>
        <v>0</v>
      </c>
      <c r="BI286" s="158">
        <f>IF(N286="nulová",J286,0)</f>
        <v>0</v>
      </c>
      <c r="BJ286" s="13" t="s">
        <v>80</v>
      </c>
      <c r="BK286" s="158">
        <f>ROUND(I286*H286,2)</f>
        <v>0</v>
      </c>
      <c r="BL286" s="13" t="s">
        <v>348</v>
      </c>
      <c r="BM286" s="157" t="s">
        <v>1701</v>
      </c>
    </row>
    <row r="287" spans="2:65" s="1" customFormat="1" ht="10.199999999999999">
      <c r="B287" s="28"/>
      <c r="D287" s="159" t="s">
        <v>280</v>
      </c>
      <c r="F287" s="160" t="s">
        <v>1101</v>
      </c>
      <c r="I287" s="119"/>
      <c r="L287" s="28"/>
      <c r="M287" s="161"/>
      <c r="T287" s="52"/>
      <c r="AT287" s="13" t="s">
        <v>280</v>
      </c>
      <c r="AU287" s="13" t="s">
        <v>272</v>
      </c>
    </row>
    <row r="288" spans="2:65" s="1" customFormat="1" ht="21.75" customHeight="1">
      <c r="B288" s="28"/>
      <c r="C288" s="162" t="s">
        <v>615</v>
      </c>
      <c r="D288" s="162" t="s">
        <v>335</v>
      </c>
      <c r="E288" s="163" t="s">
        <v>1528</v>
      </c>
      <c r="F288" s="164" t="s">
        <v>1529</v>
      </c>
      <c r="G288" s="165" t="s">
        <v>338</v>
      </c>
      <c r="H288" s="166">
        <v>1</v>
      </c>
      <c r="I288" s="167"/>
      <c r="J288" s="168">
        <f>ROUND(I288*H288,2)</f>
        <v>0</v>
      </c>
      <c r="K288" s="169"/>
      <c r="L288" s="170"/>
      <c r="M288" s="171" t="s">
        <v>1</v>
      </c>
      <c r="N288" s="172" t="s">
        <v>38</v>
      </c>
      <c r="P288" s="155">
        <f>O288*H288</f>
        <v>0</v>
      </c>
      <c r="Q288" s="155">
        <v>3.0000000000000001E-5</v>
      </c>
      <c r="R288" s="155">
        <f>Q288*H288</f>
        <v>3.0000000000000001E-5</v>
      </c>
      <c r="S288" s="155">
        <v>0</v>
      </c>
      <c r="T288" s="156">
        <f>S288*H288</f>
        <v>0</v>
      </c>
      <c r="AR288" s="157" t="s">
        <v>373</v>
      </c>
      <c r="AT288" s="157" t="s">
        <v>335</v>
      </c>
      <c r="AU288" s="157" t="s">
        <v>272</v>
      </c>
      <c r="AY288" s="13" t="s">
        <v>271</v>
      </c>
      <c r="BE288" s="158">
        <f>IF(N288="základní",J288,0)</f>
        <v>0</v>
      </c>
      <c r="BF288" s="158">
        <f>IF(N288="snížená",J288,0)</f>
        <v>0</v>
      </c>
      <c r="BG288" s="158">
        <f>IF(N288="zákl. přenesená",J288,0)</f>
        <v>0</v>
      </c>
      <c r="BH288" s="158">
        <f>IF(N288="sníž. přenesená",J288,0)</f>
        <v>0</v>
      </c>
      <c r="BI288" s="158">
        <f>IF(N288="nulová",J288,0)</f>
        <v>0</v>
      </c>
      <c r="BJ288" s="13" t="s">
        <v>80</v>
      </c>
      <c r="BK288" s="158">
        <f>ROUND(I288*H288,2)</f>
        <v>0</v>
      </c>
      <c r="BL288" s="13" t="s">
        <v>348</v>
      </c>
      <c r="BM288" s="157" t="s">
        <v>1530</v>
      </c>
    </row>
    <row r="289" spans="2:65" s="1" customFormat="1" ht="10.199999999999999">
      <c r="B289" s="28"/>
      <c r="D289" s="159" t="s">
        <v>280</v>
      </c>
      <c r="F289" s="160" t="s">
        <v>1529</v>
      </c>
      <c r="I289" s="119"/>
      <c r="L289" s="28"/>
      <c r="M289" s="161"/>
      <c r="T289" s="52"/>
      <c r="AT289" s="13" t="s">
        <v>280</v>
      </c>
      <c r="AU289" s="13" t="s">
        <v>272</v>
      </c>
    </row>
    <row r="290" spans="2:65" s="1" customFormat="1" ht="21.75" customHeight="1">
      <c r="B290" s="28"/>
      <c r="C290" s="162" t="s">
        <v>622</v>
      </c>
      <c r="D290" s="162" t="s">
        <v>335</v>
      </c>
      <c r="E290" s="163" t="s">
        <v>818</v>
      </c>
      <c r="F290" s="164" t="s">
        <v>819</v>
      </c>
      <c r="G290" s="165" t="s">
        <v>338</v>
      </c>
      <c r="H290" s="166">
        <v>1</v>
      </c>
      <c r="I290" s="167"/>
      <c r="J290" s="168">
        <f>ROUND(I290*H290,2)</f>
        <v>0</v>
      </c>
      <c r="K290" s="169"/>
      <c r="L290" s="170"/>
      <c r="M290" s="171" t="s">
        <v>1</v>
      </c>
      <c r="N290" s="172" t="s">
        <v>38</v>
      </c>
      <c r="P290" s="155">
        <f>O290*H290</f>
        <v>0</v>
      </c>
      <c r="Q290" s="155">
        <v>6.0000000000000002E-5</v>
      </c>
      <c r="R290" s="155">
        <f>Q290*H290</f>
        <v>6.0000000000000002E-5</v>
      </c>
      <c r="S290" s="155">
        <v>0</v>
      </c>
      <c r="T290" s="156">
        <f>S290*H290</f>
        <v>0</v>
      </c>
      <c r="AR290" s="157" t="s">
        <v>373</v>
      </c>
      <c r="AT290" s="157" t="s">
        <v>335</v>
      </c>
      <c r="AU290" s="157" t="s">
        <v>272</v>
      </c>
      <c r="AY290" s="13" t="s">
        <v>271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3" t="s">
        <v>80</v>
      </c>
      <c r="BK290" s="158">
        <f>ROUND(I290*H290,2)</f>
        <v>0</v>
      </c>
      <c r="BL290" s="13" t="s">
        <v>348</v>
      </c>
      <c r="BM290" s="157" t="s">
        <v>820</v>
      </c>
    </row>
    <row r="291" spans="2:65" s="1" customFormat="1" ht="10.199999999999999">
      <c r="B291" s="28"/>
      <c r="D291" s="159" t="s">
        <v>280</v>
      </c>
      <c r="F291" s="160" t="s">
        <v>819</v>
      </c>
      <c r="I291" s="119"/>
      <c r="L291" s="28"/>
      <c r="M291" s="161"/>
      <c r="T291" s="52"/>
      <c r="AT291" s="13" t="s">
        <v>280</v>
      </c>
      <c r="AU291" s="13" t="s">
        <v>272</v>
      </c>
    </row>
    <row r="292" spans="2:65" s="1" customFormat="1" ht="21.75" customHeight="1">
      <c r="B292" s="28"/>
      <c r="C292" s="162" t="s">
        <v>875</v>
      </c>
      <c r="D292" s="162" t="s">
        <v>335</v>
      </c>
      <c r="E292" s="163" t="s">
        <v>849</v>
      </c>
      <c r="F292" s="164" t="s">
        <v>850</v>
      </c>
      <c r="G292" s="165" t="s">
        <v>338</v>
      </c>
      <c r="H292" s="166">
        <v>1</v>
      </c>
      <c r="I292" s="167"/>
      <c r="J292" s="168">
        <f>ROUND(I292*H292,2)</f>
        <v>0</v>
      </c>
      <c r="K292" s="169"/>
      <c r="L292" s="170"/>
      <c r="M292" s="171" t="s">
        <v>1</v>
      </c>
      <c r="N292" s="172" t="s">
        <v>38</v>
      </c>
      <c r="P292" s="155">
        <f>O292*H292</f>
        <v>0</v>
      </c>
      <c r="Q292" s="155">
        <v>5.0000000000000002E-5</v>
      </c>
      <c r="R292" s="155">
        <f>Q292*H292</f>
        <v>5.0000000000000002E-5</v>
      </c>
      <c r="S292" s="155">
        <v>0</v>
      </c>
      <c r="T292" s="156">
        <f>S292*H292</f>
        <v>0</v>
      </c>
      <c r="AR292" s="157" t="s">
        <v>373</v>
      </c>
      <c r="AT292" s="157" t="s">
        <v>335</v>
      </c>
      <c r="AU292" s="157" t="s">
        <v>272</v>
      </c>
      <c r="AY292" s="13" t="s">
        <v>271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3" t="s">
        <v>80</v>
      </c>
      <c r="BK292" s="158">
        <f>ROUND(I292*H292,2)</f>
        <v>0</v>
      </c>
      <c r="BL292" s="13" t="s">
        <v>348</v>
      </c>
      <c r="BM292" s="157" t="s">
        <v>851</v>
      </c>
    </row>
    <row r="293" spans="2:65" s="1" customFormat="1" ht="10.199999999999999">
      <c r="B293" s="28"/>
      <c r="D293" s="159" t="s">
        <v>280</v>
      </c>
      <c r="F293" s="160" t="s">
        <v>850</v>
      </c>
      <c r="I293" s="119"/>
      <c r="L293" s="28"/>
      <c r="M293" s="161"/>
      <c r="T293" s="52"/>
      <c r="AT293" s="13" t="s">
        <v>280</v>
      </c>
      <c r="AU293" s="13" t="s">
        <v>272</v>
      </c>
    </row>
    <row r="294" spans="2:65" s="1" customFormat="1" ht="16.5" customHeight="1">
      <c r="B294" s="28"/>
      <c r="C294" s="146" t="s">
        <v>879</v>
      </c>
      <c r="D294" s="146" t="s">
        <v>274</v>
      </c>
      <c r="E294" s="147" t="s">
        <v>858</v>
      </c>
      <c r="F294" s="148" t="s">
        <v>859</v>
      </c>
      <c r="G294" s="149" t="s">
        <v>338</v>
      </c>
      <c r="H294" s="150">
        <v>15</v>
      </c>
      <c r="I294" s="151"/>
      <c r="J294" s="152">
        <f>ROUND(I294*H294,2)</f>
        <v>0</v>
      </c>
      <c r="K294" s="153"/>
      <c r="L294" s="28"/>
      <c r="M294" s="154" t="s">
        <v>1</v>
      </c>
      <c r="N294" s="115" t="s">
        <v>38</v>
      </c>
      <c r="P294" s="155">
        <f>O294*H294</f>
        <v>0</v>
      </c>
      <c r="Q294" s="155">
        <v>0</v>
      </c>
      <c r="R294" s="155">
        <f>Q294*H294</f>
        <v>0</v>
      </c>
      <c r="S294" s="155">
        <v>0</v>
      </c>
      <c r="T294" s="156">
        <f>S294*H294</f>
        <v>0</v>
      </c>
      <c r="AR294" s="157" t="s">
        <v>348</v>
      </c>
      <c r="AT294" s="157" t="s">
        <v>274</v>
      </c>
      <c r="AU294" s="157" t="s">
        <v>272</v>
      </c>
      <c r="AY294" s="13" t="s">
        <v>271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3" t="s">
        <v>80</v>
      </c>
      <c r="BK294" s="158">
        <f>ROUND(I294*H294,2)</f>
        <v>0</v>
      </c>
      <c r="BL294" s="13" t="s">
        <v>348</v>
      </c>
      <c r="BM294" s="157" t="s">
        <v>860</v>
      </c>
    </row>
    <row r="295" spans="2:65" s="1" customFormat="1" ht="28.8">
      <c r="B295" s="28"/>
      <c r="D295" s="159" t="s">
        <v>280</v>
      </c>
      <c r="F295" s="160" t="s">
        <v>861</v>
      </c>
      <c r="I295" s="119"/>
      <c r="L295" s="28"/>
      <c r="M295" s="161"/>
      <c r="T295" s="52"/>
      <c r="AT295" s="13" t="s">
        <v>280</v>
      </c>
      <c r="AU295" s="13" t="s">
        <v>272</v>
      </c>
    </row>
    <row r="296" spans="2:65" s="1" customFormat="1" ht="21.75" customHeight="1">
      <c r="B296" s="28"/>
      <c r="C296" s="162" t="s">
        <v>883</v>
      </c>
      <c r="D296" s="162" t="s">
        <v>335</v>
      </c>
      <c r="E296" s="163" t="s">
        <v>862</v>
      </c>
      <c r="F296" s="164" t="s">
        <v>863</v>
      </c>
      <c r="G296" s="165" t="s">
        <v>338</v>
      </c>
      <c r="H296" s="166">
        <v>10</v>
      </c>
      <c r="I296" s="167"/>
      <c r="J296" s="168">
        <f>ROUND(I296*H296,2)</f>
        <v>0</v>
      </c>
      <c r="K296" s="169"/>
      <c r="L296" s="170"/>
      <c r="M296" s="171" t="s">
        <v>1</v>
      </c>
      <c r="N296" s="172" t="s">
        <v>38</v>
      </c>
      <c r="P296" s="155">
        <f>O296*H296</f>
        <v>0</v>
      </c>
      <c r="Q296" s="155">
        <v>4.0000000000000003E-5</v>
      </c>
      <c r="R296" s="155">
        <f>Q296*H296</f>
        <v>4.0000000000000002E-4</v>
      </c>
      <c r="S296" s="155">
        <v>0</v>
      </c>
      <c r="T296" s="156">
        <f>S296*H296</f>
        <v>0</v>
      </c>
      <c r="AR296" s="157" t="s">
        <v>373</v>
      </c>
      <c r="AT296" s="157" t="s">
        <v>335</v>
      </c>
      <c r="AU296" s="157" t="s">
        <v>272</v>
      </c>
      <c r="AY296" s="13" t="s">
        <v>271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3" t="s">
        <v>80</v>
      </c>
      <c r="BK296" s="158">
        <f>ROUND(I296*H296,2)</f>
        <v>0</v>
      </c>
      <c r="BL296" s="13" t="s">
        <v>348</v>
      </c>
      <c r="BM296" s="157" t="s">
        <v>864</v>
      </c>
    </row>
    <row r="297" spans="2:65" s="1" customFormat="1" ht="10.199999999999999">
      <c r="B297" s="28"/>
      <c r="D297" s="159" t="s">
        <v>280</v>
      </c>
      <c r="F297" s="160" t="s">
        <v>863</v>
      </c>
      <c r="I297" s="119"/>
      <c r="L297" s="28"/>
      <c r="M297" s="161"/>
      <c r="T297" s="52"/>
      <c r="AT297" s="13" t="s">
        <v>280</v>
      </c>
      <c r="AU297" s="13" t="s">
        <v>272</v>
      </c>
    </row>
    <row r="298" spans="2:65" s="1" customFormat="1" ht="24.15" customHeight="1">
      <c r="B298" s="28"/>
      <c r="C298" s="162" t="s">
        <v>887</v>
      </c>
      <c r="D298" s="162" t="s">
        <v>335</v>
      </c>
      <c r="E298" s="163" t="s">
        <v>865</v>
      </c>
      <c r="F298" s="164" t="s">
        <v>866</v>
      </c>
      <c r="G298" s="165" t="s">
        <v>338</v>
      </c>
      <c r="H298" s="166">
        <v>5</v>
      </c>
      <c r="I298" s="167"/>
      <c r="J298" s="168">
        <f>ROUND(I298*H298,2)</f>
        <v>0</v>
      </c>
      <c r="K298" s="169"/>
      <c r="L298" s="170"/>
      <c r="M298" s="171" t="s">
        <v>1</v>
      </c>
      <c r="N298" s="172" t="s">
        <v>38</v>
      </c>
      <c r="P298" s="155">
        <f>O298*H298</f>
        <v>0</v>
      </c>
      <c r="Q298" s="155">
        <v>5.0000000000000002E-5</v>
      </c>
      <c r="R298" s="155">
        <f>Q298*H298</f>
        <v>2.5000000000000001E-4</v>
      </c>
      <c r="S298" s="155">
        <v>0</v>
      </c>
      <c r="T298" s="156">
        <f>S298*H298</f>
        <v>0</v>
      </c>
      <c r="AR298" s="157" t="s">
        <v>373</v>
      </c>
      <c r="AT298" s="157" t="s">
        <v>335</v>
      </c>
      <c r="AU298" s="157" t="s">
        <v>272</v>
      </c>
      <c r="AY298" s="13" t="s">
        <v>271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3" t="s">
        <v>80</v>
      </c>
      <c r="BK298" s="158">
        <f>ROUND(I298*H298,2)</f>
        <v>0</v>
      </c>
      <c r="BL298" s="13" t="s">
        <v>348</v>
      </c>
      <c r="BM298" s="157" t="s">
        <v>867</v>
      </c>
    </row>
    <row r="299" spans="2:65" s="1" customFormat="1" ht="10.199999999999999">
      <c r="B299" s="28"/>
      <c r="D299" s="159" t="s">
        <v>280</v>
      </c>
      <c r="F299" s="160" t="s">
        <v>866</v>
      </c>
      <c r="I299" s="119"/>
      <c r="L299" s="28"/>
      <c r="M299" s="161"/>
      <c r="T299" s="52"/>
      <c r="AT299" s="13" t="s">
        <v>280</v>
      </c>
      <c r="AU299" s="13" t="s">
        <v>272</v>
      </c>
    </row>
    <row r="300" spans="2:65" s="1" customFormat="1" ht="16.5" customHeight="1">
      <c r="B300" s="28"/>
      <c r="C300" s="146" t="s">
        <v>891</v>
      </c>
      <c r="D300" s="146" t="s">
        <v>274</v>
      </c>
      <c r="E300" s="147" t="s">
        <v>868</v>
      </c>
      <c r="F300" s="148" t="s">
        <v>869</v>
      </c>
      <c r="G300" s="149" t="s">
        <v>338</v>
      </c>
      <c r="H300" s="150">
        <v>1</v>
      </c>
      <c r="I300" s="151"/>
      <c r="J300" s="152">
        <f>ROUND(I300*H300,2)</f>
        <v>0</v>
      </c>
      <c r="K300" s="153"/>
      <c r="L300" s="28"/>
      <c r="M300" s="154" t="s">
        <v>1</v>
      </c>
      <c r="N300" s="115" t="s">
        <v>38</v>
      </c>
      <c r="P300" s="155">
        <f>O300*H300</f>
        <v>0</v>
      </c>
      <c r="Q300" s="155">
        <v>0</v>
      </c>
      <c r="R300" s="155">
        <f>Q300*H300</f>
        <v>0</v>
      </c>
      <c r="S300" s="155">
        <v>0</v>
      </c>
      <c r="T300" s="156">
        <f>S300*H300</f>
        <v>0</v>
      </c>
      <c r="AR300" s="157" t="s">
        <v>348</v>
      </c>
      <c r="AT300" s="157" t="s">
        <v>274</v>
      </c>
      <c r="AU300" s="157" t="s">
        <v>272</v>
      </c>
      <c r="AY300" s="13" t="s">
        <v>271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3" t="s">
        <v>80</v>
      </c>
      <c r="BK300" s="158">
        <f>ROUND(I300*H300,2)</f>
        <v>0</v>
      </c>
      <c r="BL300" s="13" t="s">
        <v>348</v>
      </c>
      <c r="BM300" s="157" t="s">
        <v>870</v>
      </c>
    </row>
    <row r="301" spans="2:65" s="1" customFormat="1" ht="28.8">
      <c r="B301" s="28"/>
      <c r="D301" s="159" t="s">
        <v>280</v>
      </c>
      <c r="F301" s="160" t="s">
        <v>871</v>
      </c>
      <c r="I301" s="119"/>
      <c r="L301" s="28"/>
      <c r="M301" s="161"/>
      <c r="T301" s="52"/>
      <c r="AT301" s="13" t="s">
        <v>280</v>
      </c>
      <c r="AU301" s="13" t="s">
        <v>272</v>
      </c>
    </row>
    <row r="302" spans="2:65" s="1" customFormat="1" ht="24.15" customHeight="1">
      <c r="B302" s="28"/>
      <c r="C302" s="162" t="s">
        <v>895</v>
      </c>
      <c r="D302" s="162" t="s">
        <v>335</v>
      </c>
      <c r="E302" s="163" t="s">
        <v>872</v>
      </c>
      <c r="F302" s="164" t="s">
        <v>873</v>
      </c>
      <c r="G302" s="165" t="s">
        <v>338</v>
      </c>
      <c r="H302" s="166">
        <v>1</v>
      </c>
      <c r="I302" s="167"/>
      <c r="J302" s="168">
        <f>ROUND(I302*H302,2)</f>
        <v>0</v>
      </c>
      <c r="K302" s="169"/>
      <c r="L302" s="170"/>
      <c r="M302" s="171" t="s">
        <v>1</v>
      </c>
      <c r="N302" s="172" t="s">
        <v>38</v>
      </c>
      <c r="P302" s="155">
        <f>O302*H302</f>
        <v>0</v>
      </c>
      <c r="Q302" s="155">
        <v>2.3000000000000001E-4</v>
      </c>
      <c r="R302" s="155">
        <f>Q302*H302</f>
        <v>2.3000000000000001E-4</v>
      </c>
      <c r="S302" s="155">
        <v>0</v>
      </c>
      <c r="T302" s="156">
        <f>S302*H302</f>
        <v>0</v>
      </c>
      <c r="AR302" s="157" t="s">
        <v>373</v>
      </c>
      <c r="AT302" s="157" t="s">
        <v>335</v>
      </c>
      <c r="AU302" s="157" t="s">
        <v>272</v>
      </c>
      <c r="AY302" s="13" t="s">
        <v>271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3" t="s">
        <v>80</v>
      </c>
      <c r="BK302" s="158">
        <f>ROUND(I302*H302,2)</f>
        <v>0</v>
      </c>
      <c r="BL302" s="13" t="s">
        <v>348</v>
      </c>
      <c r="BM302" s="157" t="s">
        <v>874</v>
      </c>
    </row>
    <row r="303" spans="2:65" s="1" customFormat="1" ht="19.2">
      <c r="B303" s="28"/>
      <c r="D303" s="159" t="s">
        <v>280</v>
      </c>
      <c r="F303" s="160" t="s">
        <v>873</v>
      </c>
      <c r="I303" s="119"/>
      <c r="L303" s="28"/>
      <c r="M303" s="161"/>
      <c r="T303" s="52"/>
      <c r="AT303" s="13" t="s">
        <v>280</v>
      </c>
      <c r="AU303" s="13" t="s">
        <v>272</v>
      </c>
    </row>
    <row r="304" spans="2:65" s="1" customFormat="1" ht="24.15" customHeight="1">
      <c r="B304" s="28"/>
      <c r="C304" s="146" t="s">
        <v>899</v>
      </c>
      <c r="D304" s="146" t="s">
        <v>274</v>
      </c>
      <c r="E304" s="147" t="s">
        <v>1867</v>
      </c>
      <c r="F304" s="148" t="s">
        <v>1868</v>
      </c>
      <c r="G304" s="149" t="s">
        <v>338</v>
      </c>
      <c r="H304" s="150">
        <v>1</v>
      </c>
      <c r="I304" s="151"/>
      <c r="J304" s="152">
        <f>ROUND(I304*H304,2)</f>
        <v>0</v>
      </c>
      <c r="K304" s="153"/>
      <c r="L304" s="28"/>
      <c r="M304" s="154" t="s">
        <v>1</v>
      </c>
      <c r="N304" s="115" t="s">
        <v>38</v>
      </c>
      <c r="P304" s="155">
        <f>O304*H304</f>
        <v>0</v>
      </c>
      <c r="Q304" s="155">
        <v>0</v>
      </c>
      <c r="R304" s="155">
        <f>Q304*H304</f>
        <v>0</v>
      </c>
      <c r="S304" s="155">
        <v>0</v>
      </c>
      <c r="T304" s="156">
        <f>S304*H304</f>
        <v>0</v>
      </c>
      <c r="AR304" s="157" t="s">
        <v>348</v>
      </c>
      <c r="AT304" s="157" t="s">
        <v>274</v>
      </c>
      <c r="AU304" s="157" t="s">
        <v>272</v>
      </c>
      <c r="AY304" s="13" t="s">
        <v>271</v>
      </c>
      <c r="BE304" s="158">
        <f>IF(N304="základní",J304,0)</f>
        <v>0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3" t="s">
        <v>80</v>
      </c>
      <c r="BK304" s="158">
        <f>ROUND(I304*H304,2)</f>
        <v>0</v>
      </c>
      <c r="BL304" s="13" t="s">
        <v>348</v>
      </c>
      <c r="BM304" s="157" t="s">
        <v>1869</v>
      </c>
    </row>
    <row r="305" spans="2:65" s="1" customFormat="1" ht="38.4">
      <c r="B305" s="28"/>
      <c r="D305" s="159" t="s">
        <v>280</v>
      </c>
      <c r="F305" s="160" t="s">
        <v>1870</v>
      </c>
      <c r="I305" s="119"/>
      <c r="L305" s="28"/>
      <c r="M305" s="161"/>
      <c r="T305" s="52"/>
      <c r="AT305" s="13" t="s">
        <v>280</v>
      </c>
      <c r="AU305" s="13" t="s">
        <v>272</v>
      </c>
    </row>
    <row r="306" spans="2:65" s="1" customFormat="1" ht="24.15" customHeight="1">
      <c r="B306" s="28"/>
      <c r="C306" s="162" t="s">
        <v>904</v>
      </c>
      <c r="D306" s="162" t="s">
        <v>335</v>
      </c>
      <c r="E306" s="163" t="s">
        <v>1871</v>
      </c>
      <c r="F306" s="164" t="s">
        <v>1872</v>
      </c>
      <c r="G306" s="165" t="s">
        <v>338</v>
      </c>
      <c r="H306" s="166">
        <v>1</v>
      </c>
      <c r="I306" s="167"/>
      <c r="J306" s="168">
        <f>ROUND(I306*H306,2)</f>
        <v>0</v>
      </c>
      <c r="K306" s="169"/>
      <c r="L306" s="170"/>
      <c r="M306" s="171" t="s">
        <v>1</v>
      </c>
      <c r="N306" s="172" t="s">
        <v>38</v>
      </c>
      <c r="P306" s="155">
        <f>O306*H306</f>
        <v>0</v>
      </c>
      <c r="Q306" s="155">
        <v>5.0000000000000002E-5</v>
      </c>
      <c r="R306" s="155">
        <f>Q306*H306</f>
        <v>5.0000000000000002E-5</v>
      </c>
      <c r="S306" s="155">
        <v>0</v>
      </c>
      <c r="T306" s="156">
        <f>S306*H306</f>
        <v>0</v>
      </c>
      <c r="AR306" s="157" t="s">
        <v>373</v>
      </c>
      <c r="AT306" s="157" t="s">
        <v>335</v>
      </c>
      <c r="AU306" s="157" t="s">
        <v>272</v>
      </c>
      <c r="AY306" s="13" t="s">
        <v>271</v>
      </c>
      <c r="BE306" s="158">
        <f>IF(N306="základní",J306,0)</f>
        <v>0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3" t="s">
        <v>80</v>
      </c>
      <c r="BK306" s="158">
        <f>ROUND(I306*H306,2)</f>
        <v>0</v>
      </c>
      <c r="BL306" s="13" t="s">
        <v>348</v>
      </c>
      <c r="BM306" s="157" t="s">
        <v>1873</v>
      </c>
    </row>
    <row r="307" spans="2:65" s="1" customFormat="1" ht="10.199999999999999">
      <c r="B307" s="28"/>
      <c r="D307" s="159" t="s">
        <v>280</v>
      </c>
      <c r="F307" s="160" t="s">
        <v>1872</v>
      </c>
      <c r="I307" s="119"/>
      <c r="L307" s="28"/>
      <c r="M307" s="161"/>
      <c r="T307" s="52"/>
      <c r="AT307" s="13" t="s">
        <v>280</v>
      </c>
      <c r="AU307" s="13" t="s">
        <v>272</v>
      </c>
    </row>
    <row r="308" spans="2:65" s="1" customFormat="1" ht="24.15" customHeight="1">
      <c r="B308" s="28"/>
      <c r="C308" s="146" t="s">
        <v>909</v>
      </c>
      <c r="D308" s="146" t="s">
        <v>274</v>
      </c>
      <c r="E308" s="147" t="s">
        <v>1531</v>
      </c>
      <c r="F308" s="148" t="s">
        <v>1532</v>
      </c>
      <c r="G308" s="149" t="s">
        <v>338</v>
      </c>
      <c r="H308" s="150">
        <v>1</v>
      </c>
      <c r="I308" s="151"/>
      <c r="J308" s="152">
        <f>ROUND(I308*H308,2)</f>
        <v>0</v>
      </c>
      <c r="K308" s="153"/>
      <c r="L308" s="28"/>
      <c r="M308" s="154" t="s">
        <v>1</v>
      </c>
      <c r="N308" s="115" t="s">
        <v>38</v>
      </c>
      <c r="P308" s="155">
        <f>O308*H308</f>
        <v>0</v>
      </c>
      <c r="Q308" s="155">
        <v>0</v>
      </c>
      <c r="R308" s="155">
        <f>Q308*H308</f>
        <v>0</v>
      </c>
      <c r="S308" s="155">
        <v>0</v>
      </c>
      <c r="T308" s="156">
        <f>S308*H308</f>
        <v>0</v>
      </c>
      <c r="AR308" s="157" t="s">
        <v>348</v>
      </c>
      <c r="AT308" s="157" t="s">
        <v>274</v>
      </c>
      <c r="AU308" s="157" t="s">
        <v>272</v>
      </c>
      <c r="AY308" s="13" t="s">
        <v>271</v>
      </c>
      <c r="BE308" s="158">
        <f>IF(N308="základní",J308,0)</f>
        <v>0</v>
      </c>
      <c r="BF308" s="158">
        <f>IF(N308="snížená",J308,0)</f>
        <v>0</v>
      </c>
      <c r="BG308" s="158">
        <f>IF(N308="zákl. přenesená",J308,0)</f>
        <v>0</v>
      </c>
      <c r="BH308" s="158">
        <f>IF(N308="sníž. přenesená",J308,0)</f>
        <v>0</v>
      </c>
      <c r="BI308" s="158">
        <f>IF(N308="nulová",J308,0)</f>
        <v>0</v>
      </c>
      <c r="BJ308" s="13" t="s">
        <v>80</v>
      </c>
      <c r="BK308" s="158">
        <f>ROUND(I308*H308,2)</f>
        <v>0</v>
      </c>
      <c r="BL308" s="13" t="s">
        <v>348</v>
      </c>
      <c r="BM308" s="157" t="s">
        <v>1533</v>
      </c>
    </row>
    <row r="309" spans="2:65" s="1" customFormat="1" ht="38.4">
      <c r="B309" s="28"/>
      <c r="D309" s="159" t="s">
        <v>280</v>
      </c>
      <c r="F309" s="160" t="s">
        <v>1534</v>
      </c>
      <c r="I309" s="119"/>
      <c r="L309" s="28"/>
      <c r="M309" s="161"/>
      <c r="T309" s="52"/>
      <c r="AT309" s="13" t="s">
        <v>280</v>
      </c>
      <c r="AU309" s="13" t="s">
        <v>272</v>
      </c>
    </row>
    <row r="310" spans="2:65" s="1" customFormat="1" ht="24.15" customHeight="1">
      <c r="B310" s="28"/>
      <c r="C310" s="162" t="s">
        <v>913</v>
      </c>
      <c r="D310" s="162" t="s">
        <v>335</v>
      </c>
      <c r="E310" s="163" t="s">
        <v>1702</v>
      </c>
      <c r="F310" s="164" t="s">
        <v>1703</v>
      </c>
      <c r="G310" s="165" t="s">
        <v>338</v>
      </c>
      <c r="H310" s="166">
        <v>1</v>
      </c>
      <c r="I310" s="167"/>
      <c r="J310" s="168">
        <f>ROUND(I310*H310,2)</f>
        <v>0</v>
      </c>
      <c r="K310" s="169"/>
      <c r="L310" s="170"/>
      <c r="M310" s="171" t="s">
        <v>1</v>
      </c>
      <c r="N310" s="172" t="s">
        <v>38</v>
      </c>
      <c r="P310" s="155">
        <f>O310*H310</f>
        <v>0</v>
      </c>
      <c r="Q310" s="155">
        <v>6.0000000000000002E-5</v>
      </c>
      <c r="R310" s="155">
        <f>Q310*H310</f>
        <v>6.0000000000000002E-5</v>
      </c>
      <c r="S310" s="155">
        <v>0</v>
      </c>
      <c r="T310" s="156">
        <f>S310*H310</f>
        <v>0</v>
      </c>
      <c r="AR310" s="157" t="s">
        <v>373</v>
      </c>
      <c r="AT310" s="157" t="s">
        <v>335</v>
      </c>
      <c r="AU310" s="157" t="s">
        <v>272</v>
      </c>
      <c r="AY310" s="13" t="s">
        <v>271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3" t="s">
        <v>80</v>
      </c>
      <c r="BK310" s="158">
        <f>ROUND(I310*H310,2)</f>
        <v>0</v>
      </c>
      <c r="BL310" s="13" t="s">
        <v>348</v>
      </c>
      <c r="BM310" s="157" t="s">
        <v>1704</v>
      </c>
    </row>
    <row r="311" spans="2:65" s="1" customFormat="1" ht="19.2">
      <c r="B311" s="28"/>
      <c r="D311" s="159" t="s">
        <v>280</v>
      </c>
      <c r="F311" s="160" t="s">
        <v>1703</v>
      </c>
      <c r="I311" s="119"/>
      <c r="L311" s="28"/>
      <c r="M311" s="161"/>
      <c r="T311" s="52"/>
      <c r="AT311" s="13" t="s">
        <v>280</v>
      </c>
      <c r="AU311" s="13" t="s">
        <v>272</v>
      </c>
    </row>
    <row r="312" spans="2:65" s="1" customFormat="1" ht="33" customHeight="1">
      <c r="B312" s="28"/>
      <c r="C312" s="146" t="s">
        <v>918</v>
      </c>
      <c r="D312" s="146" t="s">
        <v>274</v>
      </c>
      <c r="E312" s="147" t="s">
        <v>876</v>
      </c>
      <c r="F312" s="148" t="s">
        <v>877</v>
      </c>
      <c r="G312" s="149" t="s">
        <v>412</v>
      </c>
      <c r="H312" s="150">
        <v>4</v>
      </c>
      <c r="I312" s="151"/>
      <c r="J312" s="152">
        <f>ROUND(I312*H312,2)</f>
        <v>0</v>
      </c>
      <c r="K312" s="153"/>
      <c r="L312" s="28"/>
      <c r="M312" s="154" t="s">
        <v>1</v>
      </c>
      <c r="N312" s="115" t="s">
        <v>38</v>
      </c>
      <c r="P312" s="155">
        <f>O312*H312</f>
        <v>0</v>
      </c>
      <c r="Q312" s="155">
        <v>0</v>
      </c>
      <c r="R312" s="155">
        <f>Q312*H312</f>
        <v>0</v>
      </c>
      <c r="S312" s="155">
        <v>0</v>
      </c>
      <c r="T312" s="156">
        <f>S312*H312</f>
        <v>0</v>
      </c>
      <c r="AR312" s="157" t="s">
        <v>348</v>
      </c>
      <c r="AT312" s="157" t="s">
        <v>274</v>
      </c>
      <c r="AU312" s="157" t="s">
        <v>272</v>
      </c>
      <c r="AY312" s="13" t="s">
        <v>271</v>
      </c>
      <c r="BE312" s="158">
        <f>IF(N312="základní",J312,0)</f>
        <v>0</v>
      </c>
      <c r="BF312" s="158">
        <f>IF(N312="snížená",J312,0)</f>
        <v>0</v>
      </c>
      <c r="BG312" s="158">
        <f>IF(N312="zákl. přenesená",J312,0)</f>
        <v>0</v>
      </c>
      <c r="BH312" s="158">
        <f>IF(N312="sníž. přenesená",J312,0)</f>
        <v>0</v>
      </c>
      <c r="BI312" s="158">
        <f>IF(N312="nulová",J312,0)</f>
        <v>0</v>
      </c>
      <c r="BJ312" s="13" t="s">
        <v>80</v>
      </c>
      <c r="BK312" s="158">
        <f>ROUND(I312*H312,2)</f>
        <v>0</v>
      </c>
      <c r="BL312" s="13" t="s">
        <v>348</v>
      </c>
      <c r="BM312" s="157" t="s">
        <v>878</v>
      </c>
    </row>
    <row r="313" spans="2:65" s="1" customFormat="1" ht="19.2">
      <c r="B313" s="28"/>
      <c r="D313" s="159" t="s">
        <v>280</v>
      </c>
      <c r="F313" s="160" t="s">
        <v>877</v>
      </c>
      <c r="I313" s="119"/>
      <c r="L313" s="28"/>
      <c r="M313" s="161"/>
      <c r="T313" s="52"/>
      <c r="AT313" s="13" t="s">
        <v>280</v>
      </c>
      <c r="AU313" s="13" t="s">
        <v>272</v>
      </c>
    </row>
    <row r="314" spans="2:65" s="1" customFormat="1" ht="24.15" customHeight="1">
      <c r="B314" s="28"/>
      <c r="C314" s="162" t="s">
        <v>922</v>
      </c>
      <c r="D314" s="162" t="s">
        <v>335</v>
      </c>
      <c r="E314" s="163" t="s">
        <v>880</v>
      </c>
      <c r="F314" s="164" t="s">
        <v>881</v>
      </c>
      <c r="G314" s="165" t="s">
        <v>412</v>
      </c>
      <c r="H314" s="166">
        <v>4</v>
      </c>
      <c r="I314" s="167"/>
      <c r="J314" s="168">
        <f>ROUND(I314*H314,2)</f>
        <v>0</v>
      </c>
      <c r="K314" s="169"/>
      <c r="L314" s="170"/>
      <c r="M314" s="171" t="s">
        <v>1</v>
      </c>
      <c r="N314" s="172" t="s">
        <v>38</v>
      </c>
      <c r="P314" s="155">
        <f>O314*H314</f>
        <v>0</v>
      </c>
      <c r="Q314" s="155">
        <v>1.0000000000000001E-5</v>
      </c>
      <c r="R314" s="155">
        <f>Q314*H314</f>
        <v>4.0000000000000003E-5</v>
      </c>
      <c r="S314" s="155">
        <v>0</v>
      </c>
      <c r="T314" s="156">
        <f>S314*H314</f>
        <v>0</v>
      </c>
      <c r="AR314" s="157" t="s">
        <v>373</v>
      </c>
      <c r="AT314" s="157" t="s">
        <v>335</v>
      </c>
      <c r="AU314" s="157" t="s">
        <v>272</v>
      </c>
      <c r="AY314" s="13" t="s">
        <v>271</v>
      </c>
      <c r="BE314" s="158">
        <f>IF(N314="základní",J314,0)</f>
        <v>0</v>
      </c>
      <c r="BF314" s="158">
        <f>IF(N314="snížená",J314,0)</f>
        <v>0</v>
      </c>
      <c r="BG314" s="158">
        <f>IF(N314="zákl. přenesená",J314,0)</f>
        <v>0</v>
      </c>
      <c r="BH314" s="158">
        <f>IF(N314="sníž. přenesená",J314,0)</f>
        <v>0</v>
      </c>
      <c r="BI314" s="158">
        <f>IF(N314="nulová",J314,0)</f>
        <v>0</v>
      </c>
      <c r="BJ314" s="13" t="s">
        <v>80</v>
      </c>
      <c r="BK314" s="158">
        <f>ROUND(I314*H314,2)</f>
        <v>0</v>
      </c>
      <c r="BL314" s="13" t="s">
        <v>348</v>
      </c>
      <c r="BM314" s="157" t="s">
        <v>882</v>
      </c>
    </row>
    <row r="315" spans="2:65" s="1" customFormat="1" ht="19.2">
      <c r="B315" s="28"/>
      <c r="D315" s="159" t="s">
        <v>280</v>
      </c>
      <c r="F315" s="160" t="s">
        <v>881</v>
      </c>
      <c r="I315" s="119"/>
      <c r="L315" s="28"/>
      <c r="M315" s="161"/>
      <c r="T315" s="52"/>
      <c r="AT315" s="13" t="s">
        <v>280</v>
      </c>
      <c r="AU315" s="13" t="s">
        <v>272</v>
      </c>
    </row>
    <row r="316" spans="2:65" s="1" customFormat="1" ht="24.15" customHeight="1">
      <c r="B316" s="28"/>
      <c r="C316" s="162" t="s">
        <v>926</v>
      </c>
      <c r="D316" s="162" t="s">
        <v>335</v>
      </c>
      <c r="E316" s="163" t="s">
        <v>884</v>
      </c>
      <c r="F316" s="164" t="s">
        <v>885</v>
      </c>
      <c r="G316" s="165" t="s">
        <v>338</v>
      </c>
      <c r="H316" s="166">
        <v>1</v>
      </c>
      <c r="I316" s="167"/>
      <c r="J316" s="168">
        <f>ROUND(I316*H316,2)</f>
        <v>0</v>
      </c>
      <c r="K316" s="169"/>
      <c r="L316" s="170"/>
      <c r="M316" s="171" t="s">
        <v>1</v>
      </c>
      <c r="N316" s="172" t="s">
        <v>38</v>
      </c>
      <c r="P316" s="155">
        <f>O316*H316</f>
        <v>0</v>
      </c>
      <c r="Q316" s="155">
        <v>1.0000000000000001E-5</v>
      </c>
      <c r="R316" s="155">
        <f>Q316*H316</f>
        <v>1.0000000000000001E-5</v>
      </c>
      <c r="S316" s="155">
        <v>0</v>
      </c>
      <c r="T316" s="156">
        <f>S316*H316</f>
        <v>0</v>
      </c>
      <c r="AR316" s="157" t="s">
        <v>373</v>
      </c>
      <c r="AT316" s="157" t="s">
        <v>335</v>
      </c>
      <c r="AU316" s="157" t="s">
        <v>272</v>
      </c>
      <c r="AY316" s="13" t="s">
        <v>271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3" t="s">
        <v>80</v>
      </c>
      <c r="BK316" s="158">
        <f>ROUND(I316*H316,2)</f>
        <v>0</v>
      </c>
      <c r="BL316" s="13" t="s">
        <v>348</v>
      </c>
      <c r="BM316" s="157" t="s">
        <v>886</v>
      </c>
    </row>
    <row r="317" spans="2:65" s="1" customFormat="1" ht="19.2">
      <c r="B317" s="28"/>
      <c r="D317" s="159" t="s">
        <v>280</v>
      </c>
      <c r="F317" s="160" t="s">
        <v>885</v>
      </c>
      <c r="I317" s="119"/>
      <c r="L317" s="28"/>
      <c r="M317" s="161"/>
      <c r="T317" s="52"/>
      <c r="AT317" s="13" t="s">
        <v>280</v>
      </c>
      <c r="AU317" s="13" t="s">
        <v>272</v>
      </c>
    </row>
    <row r="318" spans="2:65" s="1" customFormat="1" ht="24.15" customHeight="1">
      <c r="B318" s="28"/>
      <c r="C318" s="162" t="s">
        <v>930</v>
      </c>
      <c r="D318" s="162" t="s">
        <v>335</v>
      </c>
      <c r="E318" s="163" t="s">
        <v>888</v>
      </c>
      <c r="F318" s="164" t="s">
        <v>889</v>
      </c>
      <c r="G318" s="165" t="s">
        <v>338</v>
      </c>
      <c r="H318" s="166">
        <v>1</v>
      </c>
      <c r="I318" s="167"/>
      <c r="J318" s="168">
        <f>ROUND(I318*H318,2)</f>
        <v>0</v>
      </c>
      <c r="K318" s="169"/>
      <c r="L318" s="170"/>
      <c r="M318" s="171" t="s">
        <v>1</v>
      </c>
      <c r="N318" s="172" t="s">
        <v>38</v>
      </c>
      <c r="P318" s="155">
        <f>O318*H318</f>
        <v>0</v>
      </c>
      <c r="Q318" s="155">
        <v>1.0000000000000001E-5</v>
      </c>
      <c r="R318" s="155">
        <f>Q318*H318</f>
        <v>1.0000000000000001E-5</v>
      </c>
      <c r="S318" s="155">
        <v>0</v>
      </c>
      <c r="T318" s="156">
        <f>S318*H318</f>
        <v>0</v>
      </c>
      <c r="AR318" s="157" t="s">
        <v>373</v>
      </c>
      <c r="AT318" s="157" t="s">
        <v>335</v>
      </c>
      <c r="AU318" s="157" t="s">
        <v>272</v>
      </c>
      <c r="AY318" s="13" t="s">
        <v>271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3" t="s">
        <v>80</v>
      </c>
      <c r="BK318" s="158">
        <f>ROUND(I318*H318,2)</f>
        <v>0</v>
      </c>
      <c r="BL318" s="13" t="s">
        <v>348</v>
      </c>
      <c r="BM318" s="157" t="s">
        <v>890</v>
      </c>
    </row>
    <row r="319" spans="2:65" s="1" customFormat="1" ht="19.2">
      <c r="B319" s="28"/>
      <c r="D319" s="159" t="s">
        <v>280</v>
      </c>
      <c r="F319" s="160" t="s">
        <v>889</v>
      </c>
      <c r="I319" s="119"/>
      <c r="L319" s="28"/>
      <c r="M319" s="161"/>
      <c r="T319" s="52"/>
      <c r="AT319" s="13" t="s">
        <v>280</v>
      </c>
      <c r="AU319" s="13" t="s">
        <v>272</v>
      </c>
    </row>
    <row r="320" spans="2:65" s="1" customFormat="1" ht="24.15" customHeight="1">
      <c r="B320" s="28"/>
      <c r="C320" s="162" t="s">
        <v>934</v>
      </c>
      <c r="D320" s="162" t="s">
        <v>335</v>
      </c>
      <c r="E320" s="163" t="s">
        <v>892</v>
      </c>
      <c r="F320" s="164" t="s">
        <v>893</v>
      </c>
      <c r="G320" s="165" t="s">
        <v>338</v>
      </c>
      <c r="H320" s="166">
        <v>2</v>
      </c>
      <c r="I320" s="167"/>
      <c r="J320" s="168">
        <f>ROUND(I320*H320,2)</f>
        <v>0</v>
      </c>
      <c r="K320" s="169"/>
      <c r="L320" s="170"/>
      <c r="M320" s="171" t="s">
        <v>1</v>
      </c>
      <c r="N320" s="172" t="s">
        <v>38</v>
      </c>
      <c r="P320" s="155">
        <f>O320*H320</f>
        <v>0</v>
      </c>
      <c r="Q320" s="155">
        <v>1.0000000000000001E-5</v>
      </c>
      <c r="R320" s="155">
        <f>Q320*H320</f>
        <v>2.0000000000000002E-5</v>
      </c>
      <c r="S320" s="155">
        <v>0</v>
      </c>
      <c r="T320" s="156">
        <f>S320*H320</f>
        <v>0</v>
      </c>
      <c r="AR320" s="157" t="s">
        <v>373</v>
      </c>
      <c r="AT320" s="157" t="s">
        <v>335</v>
      </c>
      <c r="AU320" s="157" t="s">
        <v>272</v>
      </c>
      <c r="AY320" s="13" t="s">
        <v>271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3" t="s">
        <v>80</v>
      </c>
      <c r="BK320" s="158">
        <f>ROUND(I320*H320,2)</f>
        <v>0</v>
      </c>
      <c r="BL320" s="13" t="s">
        <v>348</v>
      </c>
      <c r="BM320" s="157" t="s">
        <v>894</v>
      </c>
    </row>
    <row r="321" spans="2:65" s="1" customFormat="1" ht="19.2">
      <c r="B321" s="28"/>
      <c r="D321" s="159" t="s">
        <v>280</v>
      </c>
      <c r="F321" s="160" t="s">
        <v>893</v>
      </c>
      <c r="I321" s="119"/>
      <c r="L321" s="28"/>
      <c r="M321" s="161"/>
      <c r="T321" s="52"/>
      <c r="AT321" s="13" t="s">
        <v>280</v>
      </c>
      <c r="AU321" s="13" t="s">
        <v>272</v>
      </c>
    </row>
    <row r="322" spans="2:65" s="1" customFormat="1" ht="24.15" customHeight="1">
      <c r="B322" s="28"/>
      <c r="C322" s="162" t="s">
        <v>939</v>
      </c>
      <c r="D322" s="162" t="s">
        <v>335</v>
      </c>
      <c r="E322" s="163" t="s">
        <v>896</v>
      </c>
      <c r="F322" s="164" t="s">
        <v>897</v>
      </c>
      <c r="G322" s="165" t="s">
        <v>338</v>
      </c>
      <c r="H322" s="166">
        <v>4</v>
      </c>
      <c r="I322" s="167"/>
      <c r="J322" s="168">
        <f>ROUND(I322*H322,2)</f>
        <v>0</v>
      </c>
      <c r="K322" s="169"/>
      <c r="L322" s="170"/>
      <c r="M322" s="171" t="s">
        <v>1</v>
      </c>
      <c r="N322" s="172" t="s">
        <v>38</v>
      </c>
      <c r="P322" s="155">
        <f>O322*H322</f>
        <v>0</v>
      </c>
      <c r="Q322" s="155">
        <v>1.0000000000000001E-5</v>
      </c>
      <c r="R322" s="155">
        <f>Q322*H322</f>
        <v>4.0000000000000003E-5</v>
      </c>
      <c r="S322" s="155">
        <v>0</v>
      </c>
      <c r="T322" s="156">
        <f>S322*H322</f>
        <v>0</v>
      </c>
      <c r="AR322" s="157" t="s">
        <v>373</v>
      </c>
      <c r="AT322" s="157" t="s">
        <v>335</v>
      </c>
      <c r="AU322" s="157" t="s">
        <v>272</v>
      </c>
      <c r="AY322" s="13" t="s">
        <v>271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3" t="s">
        <v>80</v>
      </c>
      <c r="BK322" s="158">
        <f>ROUND(I322*H322,2)</f>
        <v>0</v>
      </c>
      <c r="BL322" s="13" t="s">
        <v>348</v>
      </c>
      <c r="BM322" s="157" t="s">
        <v>898</v>
      </c>
    </row>
    <row r="323" spans="2:65" s="1" customFormat="1" ht="19.2">
      <c r="B323" s="28"/>
      <c r="D323" s="159" t="s">
        <v>280</v>
      </c>
      <c r="F323" s="160" t="s">
        <v>897</v>
      </c>
      <c r="I323" s="119"/>
      <c r="L323" s="28"/>
      <c r="M323" s="161"/>
      <c r="T323" s="52"/>
      <c r="AT323" s="13" t="s">
        <v>280</v>
      </c>
      <c r="AU323" s="13" t="s">
        <v>272</v>
      </c>
    </row>
    <row r="324" spans="2:65" s="1" customFormat="1" ht="33" customHeight="1">
      <c r="B324" s="28"/>
      <c r="C324" s="146" t="s">
        <v>944</v>
      </c>
      <c r="D324" s="146" t="s">
        <v>274</v>
      </c>
      <c r="E324" s="147" t="s">
        <v>900</v>
      </c>
      <c r="F324" s="148" t="s">
        <v>901</v>
      </c>
      <c r="G324" s="149" t="s">
        <v>692</v>
      </c>
      <c r="H324" s="150">
        <v>1</v>
      </c>
      <c r="I324" s="151"/>
      <c r="J324" s="152">
        <f>ROUND(I324*H324,2)</f>
        <v>0</v>
      </c>
      <c r="K324" s="153"/>
      <c r="L324" s="28"/>
      <c r="M324" s="154" t="s">
        <v>1</v>
      </c>
      <c r="N324" s="115" t="s">
        <v>38</v>
      </c>
      <c r="P324" s="155">
        <f>O324*H324</f>
        <v>0</v>
      </c>
      <c r="Q324" s="155">
        <v>0</v>
      </c>
      <c r="R324" s="155">
        <f>Q324*H324</f>
        <v>0</v>
      </c>
      <c r="S324" s="155">
        <v>0</v>
      </c>
      <c r="T324" s="156">
        <f>S324*H324</f>
        <v>0</v>
      </c>
      <c r="AR324" s="157" t="s">
        <v>348</v>
      </c>
      <c r="AT324" s="157" t="s">
        <v>274</v>
      </c>
      <c r="AU324" s="157" t="s">
        <v>272</v>
      </c>
      <c r="AY324" s="13" t="s">
        <v>271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3" t="s">
        <v>80</v>
      </c>
      <c r="BK324" s="158">
        <f>ROUND(I324*H324,2)</f>
        <v>0</v>
      </c>
      <c r="BL324" s="13" t="s">
        <v>348</v>
      </c>
      <c r="BM324" s="157" t="s">
        <v>902</v>
      </c>
    </row>
    <row r="325" spans="2:65" s="1" customFormat="1" ht="38.4">
      <c r="B325" s="28"/>
      <c r="D325" s="159" t="s">
        <v>280</v>
      </c>
      <c r="F325" s="160" t="s">
        <v>903</v>
      </c>
      <c r="I325" s="119"/>
      <c r="L325" s="28"/>
      <c r="M325" s="161"/>
      <c r="T325" s="52"/>
      <c r="AT325" s="13" t="s">
        <v>280</v>
      </c>
      <c r="AU325" s="13" t="s">
        <v>272</v>
      </c>
    </row>
    <row r="326" spans="2:65" s="1" customFormat="1" ht="37.799999999999997" customHeight="1">
      <c r="B326" s="28"/>
      <c r="C326" s="146" t="s">
        <v>948</v>
      </c>
      <c r="D326" s="146" t="s">
        <v>274</v>
      </c>
      <c r="E326" s="147" t="s">
        <v>1874</v>
      </c>
      <c r="F326" s="148" t="s">
        <v>1875</v>
      </c>
      <c r="G326" s="149" t="s">
        <v>692</v>
      </c>
      <c r="H326" s="150">
        <v>1</v>
      </c>
      <c r="I326" s="151"/>
      <c r="J326" s="152">
        <f>ROUND(I326*H326,2)</f>
        <v>0</v>
      </c>
      <c r="K326" s="153"/>
      <c r="L326" s="28"/>
      <c r="M326" s="154" t="s">
        <v>1</v>
      </c>
      <c r="N326" s="115" t="s">
        <v>38</v>
      </c>
      <c r="P326" s="155">
        <f>O326*H326</f>
        <v>0</v>
      </c>
      <c r="Q326" s="155">
        <v>0</v>
      </c>
      <c r="R326" s="155">
        <f>Q326*H326</f>
        <v>0</v>
      </c>
      <c r="S326" s="155">
        <v>0</v>
      </c>
      <c r="T326" s="156">
        <f>S326*H326</f>
        <v>0</v>
      </c>
      <c r="AR326" s="157" t="s">
        <v>348</v>
      </c>
      <c r="AT326" s="157" t="s">
        <v>274</v>
      </c>
      <c r="AU326" s="157" t="s">
        <v>272</v>
      </c>
      <c r="AY326" s="13" t="s">
        <v>271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3" t="s">
        <v>80</v>
      </c>
      <c r="BK326" s="158">
        <f>ROUND(I326*H326,2)</f>
        <v>0</v>
      </c>
      <c r="BL326" s="13" t="s">
        <v>348</v>
      </c>
      <c r="BM326" s="157" t="s">
        <v>1876</v>
      </c>
    </row>
    <row r="327" spans="2:65" s="1" customFormat="1" ht="28.8">
      <c r="B327" s="28"/>
      <c r="D327" s="159" t="s">
        <v>280</v>
      </c>
      <c r="F327" s="160" t="s">
        <v>1875</v>
      </c>
      <c r="I327" s="119"/>
      <c r="L327" s="28"/>
      <c r="M327" s="161"/>
      <c r="T327" s="52"/>
      <c r="AT327" s="13" t="s">
        <v>280</v>
      </c>
      <c r="AU327" s="13" t="s">
        <v>272</v>
      </c>
    </row>
    <row r="328" spans="2:65" s="1" customFormat="1" ht="33" customHeight="1">
      <c r="B328" s="28"/>
      <c r="C328" s="146" t="s">
        <v>952</v>
      </c>
      <c r="D328" s="146" t="s">
        <v>274</v>
      </c>
      <c r="E328" s="147" t="s">
        <v>905</v>
      </c>
      <c r="F328" s="148" t="s">
        <v>906</v>
      </c>
      <c r="G328" s="149" t="s">
        <v>412</v>
      </c>
      <c r="H328" s="150">
        <v>470</v>
      </c>
      <c r="I328" s="151"/>
      <c r="J328" s="152">
        <f>ROUND(I328*H328,2)</f>
        <v>0</v>
      </c>
      <c r="K328" s="153"/>
      <c r="L328" s="28"/>
      <c r="M328" s="154" t="s">
        <v>1</v>
      </c>
      <c r="N328" s="115" t="s">
        <v>38</v>
      </c>
      <c r="P328" s="155">
        <f>O328*H328</f>
        <v>0</v>
      </c>
      <c r="Q328" s="155">
        <v>0</v>
      </c>
      <c r="R328" s="155">
        <f>Q328*H328</f>
        <v>0</v>
      </c>
      <c r="S328" s="155">
        <v>0</v>
      </c>
      <c r="T328" s="156">
        <f>S328*H328</f>
        <v>0</v>
      </c>
      <c r="AR328" s="157" t="s">
        <v>348</v>
      </c>
      <c r="AT328" s="157" t="s">
        <v>274</v>
      </c>
      <c r="AU328" s="157" t="s">
        <v>272</v>
      </c>
      <c r="AY328" s="13" t="s">
        <v>271</v>
      </c>
      <c r="BE328" s="158">
        <f>IF(N328="základní",J328,0)</f>
        <v>0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3" t="s">
        <v>80</v>
      </c>
      <c r="BK328" s="158">
        <f>ROUND(I328*H328,2)</f>
        <v>0</v>
      </c>
      <c r="BL328" s="13" t="s">
        <v>348</v>
      </c>
      <c r="BM328" s="157" t="s">
        <v>907</v>
      </c>
    </row>
    <row r="329" spans="2:65" s="1" customFormat="1" ht="48">
      <c r="B329" s="28"/>
      <c r="D329" s="159" t="s">
        <v>280</v>
      </c>
      <c r="F329" s="160" t="s">
        <v>908</v>
      </c>
      <c r="I329" s="119"/>
      <c r="L329" s="28"/>
      <c r="M329" s="161"/>
      <c r="T329" s="52"/>
      <c r="AT329" s="13" t="s">
        <v>280</v>
      </c>
      <c r="AU329" s="13" t="s">
        <v>272</v>
      </c>
    </row>
    <row r="330" spans="2:65" s="1" customFormat="1" ht="24.15" customHeight="1">
      <c r="B330" s="28"/>
      <c r="C330" s="162" t="s">
        <v>957</v>
      </c>
      <c r="D330" s="162" t="s">
        <v>335</v>
      </c>
      <c r="E330" s="163" t="s">
        <v>910</v>
      </c>
      <c r="F330" s="164" t="s">
        <v>911</v>
      </c>
      <c r="G330" s="165" t="s">
        <v>412</v>
      </c>
      <c r="H330" s="166">
        <v>470</v>
      </c>
      <c r="I330" s="167"/>
      <c r="J330" s="168">
        <f>ROUND(I330*H330,2)</f>
        <v>0</v>
      </c>
      <c r="K330" s="169"/>
      <c r="L330" s="170"/>
      <c r="M330" s="171" t="s">
        <v>1</v>
      </c>
      <c r="N330" s="172" t="s">
        <v>38</v>
      </c>
      <c r="P330" s="155">
        <f>O330*H330</f>
        <v>0</v>
      </c>
      <c r="Q330" s="155">
        <v>1.7000000000000001E-4</v>
      </c>
      <c r="R330" s="155">
        <f>Q330*H330</f>
        <v>7.9899999999999999E-2</v>
      </c>
      <c r="S330" s="155">
        <v>0</v>
      </c>
      <c r="T330" s="156">
        <f>S330*H330</f>
        <v>0</v>
      </c>
      <c r="AR330" s="157" t="s">
        <v>373</v>
      </c>
      <c r="AT330" s="157" t="s">
        <v>335</v>
      </c>
      <c r="AU330" s="157" t="s">
        <v>272</v>
      </c>
      <c r="AY330" s="13" t="s">
        <v>271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3" t="s">
        <v>80</v>
      </c>
      <c r="BK330" s="158">
        <f>ROUND(I330*H330,2)</f>
        <v>0</v>
      </c>
      <c r="BL330" s="13" t="s">
        <v>348</v>
      </c>
      <c r="BM330" s="157" t="s">
        <v>912</v>
      </c>
    </row>
    <row r="331" spans="2:65" s="1" customFormat="1" ht="19.2">
      <c r="B331" s="28"/>
      <c r="D331" s="159" t="s">
        <v>280</v>
      </c>
      <c r="F331" s="160" t="s">
        <v>911</v>
      </c>
      <c r="I331" s="119"/>
      <c r="L331" s="28"/>
      <c r="M331" s="161"/>
      <c r="T331" s="52"/>
      <c r="AT331" s="13" t="s">
        <v>280</v>
      </c>
      <c r="AU331" s="13" t="s">
        <v>272</v>
      </c>
    </row>
    <row r="332" spans="2:65" s="1" customFormat="1" ht="33" customHeight="1">
      <c r="B332" s="28"/>
      <c r="C332" s="146" t="s">
        <v>961</v>
      </c>
      <c r="D332" s="146" t="s">
        <v>274</v>
      </c>
      <c r="E332" s="147" t="s">
        <v>914</v>
      </c>
      <c r="F332" s="148" t="s">
        <v>915</v>
      </c>
      <c r="G332" s="149" t="s">
        <v>412</v>
      </c>
      <c r="H332" s="150">
        <v>65</v>
      </c>
      <c r="I332" s="151"/>
      <c r="J332" s="152">
        <f>ROUND(I332*H332,2)</f>
        <v>0</v>
      </c>
      <c r="K332" s="153"/>
      <c r="L332" s="28"/>
      <c r="M332" s="154" t="s">
        <v>1</v>
      </c>
      <c r="N332" s="115" t="s">
        <v>38</v>
      </c>
      <c r="P332" s="155">
        <f>O332*H332</f>
        <v>0</v>
      </c>
      <c r="Q332" s="155">
        <v>0</v>
      </c>
      <c r="R332" s="155">
        <f>Q332*H332</f>
        <v>0</v>
      </c>
      <c r="S332" s="155">
        <v>0</v>
      </c>
      <c r="T332" s="156">
        <f>S332*H332</f>
        <v>0</v>
      </c>
      <c r="AR332" s="157" t="s">
        <v>348</v>
      </c>
      <c r="AT332" s="157" t="s">
        <v>274</v>
      </c>
      <c r="AU332" s="157" t="s">
        <v>272</v>
      </c>
      <c r="AY332" s="13" t="s">
        <v>271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3" t="s">
        <v>80</v>
      </c>
      <c r="BK332" s="158">
        <f>ROUND(I332*H332,2)</f>
        <v>0</v>
      </c>
      <c r="BL332" s="13" t="s">
        <v>348</v>
      </c>
      <c r="BM332" s="157" t="s">
        <v>916</v>
      </c>
    </row>
    <row r="333" spans="2:65" s="1" customFormat="1" ht="28.8">
      <c r="B333" s="28"/>
      <c r="D333" s="159" t="s">
        <v>280</v>
      </c>
      <c r="F333" s="160" t="s">
        <v>917</v>
      </c>
      <c r="I333" s="119"/>
      <c r="L333" s="28"/>
      <c r="M333" s="161"/>
      <c r="T333" s="52"/>
      <c r="AT333" s="13" t="s">
        <v>280</v>
      </c>
      <c r="AU333" s="13" t="s">
        <v>272</v>
      </c>
    </row>
    <row r="334" spans="2:65" s="1" customFormat="1" ht="24.15" customHeight="1">
      <c r="B334" s="28"/>
      <c r="C334" s="162" t="s">
        <v>966</v>
      </c>
      <c r="D334" s="162" t="s">
        <v>335</v>
      </c>
      <c r="E334" s="163" t="s">
        <v>919</v>
      </c>
      <c r="F334" s="164" t="s">
        <v>920</v>
      </c>
      <c r="G334" s="165" t="s">
        <v>412</v>
      </c>
      <c r="H334" s="166">
        <v>65</v>
      </c>
      <c r="I334" s="167"/>
      <c r="J334" s="168">
        <f>ROUND(I334*H334,2)</f>
        <v>0</v>
      </c>
      <c r="K334" s="169"/>
      <c r="L334" s="170"/>
      <c r="M334" s="171" t="s">
        <v>1</v>
      </c>
      <c r="N334" s="172" t="s">
        <v>38</v>
      </c>
      <c r="P334" s="155">
        <f>O334*H334</f>
        <v>0</v>
      </c>
      <c r="Q334" s="155">
        <v>6.9999999999999994E-5</v>
      </c>
      <c r="R334" s="155">
        <f>Q334*H334</f>
        <v>4.5499999999999994E-3</v>
      </c>
      <c r="S334" s="155">
        <v>0</v>
      </c>
      <c r="T334" s="156">
        <f>S334*H334</f>
        <v>0</v>
      </c>
      <c r="AR334" s="157" t="s">
        <v>373</v>
      </c>
      <c r="AT334" s="157" t="s">
        <v>335</v>
      </c>
      <c r="AU334" s="157" t="s">
        <v>272</v>
      </c>
      <c r="AY334" s="13" t="s">
        <v>271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3" t="s">
        <v>80</v>
      </c>
      <c r="BK334" s="158">
        <f>ROUND(I334*H334,2)</f>
        <v>0</v>
      </c>
      <c r="BL334" s="13" t="s">
        <v>348</v>
      </c>
      <c r="BM334" s="157" t="s">
        <v>921</v>
      </c>
    </row>
    <row r="335" spans="2:65" s="1" customFormat="1" ht="19.2">
      <c r="B335" s="28"/>
      <c r="D335" s="159" t="s">
        <v>280</v>
      </c>
      <c r="F335" s="160" t="s">
        <v>920</v>
      </c>
      <c r="I335" s="119"/>
      <c r="L335" s="28"/>
      <c r="M335" s="161"/>
      <c r="T335" s="52"/>
      <c r="AT335" s="13" t="s">
        <v>280</v>
      </c>
      <c r="AU335" s="13" t="s">
        <v>272</v>
      </c>
    </row>
    <row r="336" spans="2:65" s="1" customFormat="1" ht="33" customHeight="1">
      <c r="B336" s="28"/>
      <c r="C336" s="146" t="s">
        <v>973</v>
      </c>
      <c r="D336" s="146" t="s">
        <v>274</v>
      </c>
      <c r="E336" s="147" t="s">
        <v>923</v>
      </c>
      <c r="F336" s="148" t="s">
        <v>924</v>
      </c>
      <c r="G336" s="149" t="s">
        <v>412</v>
      </c>
      <c r="H336" s="150">
        <v>40</v>
      </c>
      <c r="I336" s="151"/>
      <c r="J336" s="152">
        <f>ROUND(I336*H336,2)</f>
        <v>0</v>
      </c>
      <c r="K336" s="153"/>
      <c r="L336" s="28"/>
      <c r="M336" s="154" t="s">
        <v>1</v>
      </c>
      <c r="N336" s="115" t="s">
        <v>38</v>
      </c>
      <c r="P336" s="155">
        <f>O336*H336</f>
        <v>0</v>
      </c>
      <c r="Q336" s="155">
        <v>0</v>
      </c>
      <c r="R336" s="155">
        <f>Q336*H336</f>
        <v>0</v>
      </c>
      <c r="S336" s="155">
        <v>0</v>
      </c>
      <c r="T336" s="156">
        <f>S336*H336</f>
        <v>0</v>
      </c>
      <c r="AR336" s="157" t="s">
        <v>348</v>
      </c>
      <c r="AT336" s="157" t="s">
        <v>274</v>
      </c>
      <c r="AU336" s="157" t="s">
        <v>272</v>
      </c>
      <c r="AY336" s="13" t="s">
        <v>271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3" t="s">
        <v>80</v>
      </c>
      <c r="BK336" s="158">
        <f>ROUND(I336*H336,2)</f>
        <v>0</v>
      </c>
      <c r="BL336" s="13" t="s">
        <v>348</v>
      </c>
      <c r="BM336" s="157" t="s">
        <v>925</v>
      </c>
    </row>
    <row r="337" spans="2:65" s="1" customFormat="1" ht="19.2">
      <c r="B337" s="28"/>
      <c r="D337" s="159" t="s">
        <v>280</v>
      </c>
      <c r="F337" s="160" t="s">
        <v>924</v>
      </c>
      <c r="I337" s="119"/>
      <c r="L337" s="28"/>
      <c r="M337" s="161"/>
      <c r="T337" s="52"/>
      <c r="AT337" s="13" t="s">
        <v>280</v>
      </c>
      <c r="AU337" s="13" t="s">
        <v>272</v>
      </c>
    </row>
    <row r="338" spans="2:65" s="1" customFormat="1" ht="24.15" customHeight="1">
      <c r="B338" s="28"/>
      <c r="C338" s="146" t="s">
        <v>978</v>
      </c>
      <c r="D338" s="146" t="s">
        <v>274</v>
      </c>
      <c r="E338" s="147" t="s">
        <v>1877</v>
      </c>
      <c r="F338" s="148" t="s">
        <v>1878</v>
      </c>
      <c r="G338" s="149" t="s">
        <v>412</v>
      </c>
      <c r="H338" s="150">
        <v>21</v>
      </c>
      <c r="I338" s="151"/>
      <c r="J338" s="152">
        <f>ROUND(I338*H338,2)</f>
        <v>0</v>
      </c>
      <c r="K338" s="153"/>
      <c r="L338" s="28"/>
      <c r="M338" s="154" t="s">
        <v>1</v>
      </c>
      <c r="N338" s="115" t="s">
        <v>38</v>
      </c>
      <c r="P338" s="155">
        <f>O338*H338</f>
        <v>0</v>
      </c>
      <c r="Q338" s="155">
        <v>0</v>
      </c>
      <c r="R338" s="155">
        <f>Q338*H338</f>
        <v>0</v>
      </c>
      <c r="S338" s="155">
        <v>0</v>
      </c>
      <c r="T338" s="156">
        <f>S338*H338</f>
        <v>0</v>
      </c>
      <c r="AR338" s="157" t="s">
        <v>348</v>
      </c>
      <c r="AT338" s="157" t="s">
        <v>274</v>
      </c>
      <c r="AU338" s="157" t="s">
        <v>272</v>
      </c>
      <c r="AY338" s="13" t="s">
        <v>271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3" t="s">
        <v>80</v>
      </c>
      <c r="BK338" s="158">
        <f>ROUND(I338*H338,2)</f>
        <v>0</v>
      </c>
      <c r="BL338" s="13" t="s">
        <v>348</v>
      </c>
      <c r="BM338" s="157" t="s">
        <v>1879</v>
      </c>
    </row>
    <row r="339" spans="2:65" s="1" customFormat="1" ht="28.8">
      <c r="B339" s="28"/>
      <c r="D339" s="159" t="s">
        <v>280</v>
      </c>
      <c r="F339" s="160" t="s">
        <v>1880</v>
      </c>
      <c r="I339" s="119"/>
      <c r="L339" s="28"/>
      <c r="M339" s="161"/>
      <c r="T339" s="52"/>
      <c r="AT339" s="13" t="s">
        <v>280</v>
      </c>
      <c r="AU339" s="13" t="s">
        <v>272</v>
      </c>
    </row>
    <row r="340" spans="2:65" s="1" customFormat="1" ht="24.15" customHeight="1">
      <c r="B340" s="28"/>
      <c r="C340" s="162" t="s">
        <v>982</v>
      </c>
      <c r="D340" s="162" t="s">
        <v>335</v>
      </c>
      <c r="E340" s="163" t="s">
        <v>927</v>
      </c>
      <c r="F340" s="164" t="s">
        <v>928</v>
      </c>
      <c r="G340" s="165" t="s">
        <v>412</v>
      </c>
      <c r="H340" s="166">
        <v>45</v>
      </c>
      <c r="I340" s="167"/>
      <c r="J340" s="168">
        <f>ROUND(I340*H340,2)</f>
        <v>0</v>
      </c>
      <c r="K340" s="169"/>
      <c r="L340" s="170"/>
      <c r="M340" s="171" t="s">
        <v>1</v>
      </c>
      <c r="N340" s="172" t="s">
        <v>38</v>
      </c>
      <c r="P340" s="155">
        <f>O340*H340</f>
        <v>0</v>
      </c>
      <c r="Q340" s="155">
        <v>6.9999999999999994E-5</v>
      </c>
      <c r="R340" s="155">
        <f>Q340*H340</f>
        <v>3.1499999999999996E-3</v>
      </c>
      <c r="S340" s="155">
        <v>0</v>
      </c>
      <c r="T340" s="156">
        <f>S340*H340</f>
        <v>0</v>
      </c>
      <c r="AR340" s="157" t="s">
        <v>373</v>
      </c>
      <c r="AT340" s="157" t="s">
        <v>335</v>
      </c>
      <c r="AU340" s="157" t="s">
        <v>272</v>
      </c>
      <c r="AY340" s="13" t="s">
        <v>271</v>
      </c>
      <c r="BE340" s="158">
        <f>IF(N340="základní",J340,0)</f>
        <v>0</v>
      </c>
      <c r="BF340" s="158">
        <f>IF(N340="snížená",J340,0)</f>
        <v>0</v>
      </c>
      <c r="BG340" s="158">
        <f>IF(N340="zákl. přenesená",J340,0)</f>
        <v>0</v>
      </c>
      <c r="BH340" s="158">
        <f>IF(N340="sníž. přenesená",J340,0)</f>
        <v>0</v>
      </c>
      <c r="BI340" s="158">
        <f>IF(N340="nulová",J340,0)</f>
        <v>0</v>
      </c>
      <c r="BJ340" s="13" t="s">
        <v>80</v>
      </c>
      <c r="BK340" s="158">
        <f>ROUND(I340*H340,2)</f>
        <v>0</v>
      </c>
      <c r="BL340" s="13" t="s">
        <v>348</v>
      </c>
      <c r="BM340" s="157" t="s">
        <v>929</v>
      </c>
    </row>
    <row r="341" spans="2:65" s="1" customFormat="1" ht="10.199999999999999">
      <c r="B341" s="28"/>
      <c r="D341" s="159" t="s">
        <v>280</v>
      </c>
      <c r="F341" s="160" t="s">
        <v>928</v>
      </c>
      <c r="I341" s="119"/>
      <c r="L341" s="28"/>
      <c r="M341" s="161"/>
      <c r="T341" s="52"/>
      <c r="AT341" s="13" t="s">
        <v>280</v>
      </c>
      <c r="AU341" s="13" t="s">
        <v>272</v>
      </c>
    </row>
    <row r="342" spans="2:65" s="1" customFormat="1" ht="37.799999999999997" customHeight="1">
      <c r="B342" s="28"/>
      <c r="C342" s="162" t="s">
        <v>987</v>
      </c>
      <c r="D342" s="162" t="s">
        <v>335</v>
      </c>
      <c r="E342" s="163" t="s">
        <v>931</v>
      </c>
      <c r="F342" s="164" t="s">
        <v>932</v>
      </c>
      <c r="G342" s="165" t="s">
        <v>412</v>
      </c>
      <c r="H342" s="166">
        <v>16</v>
      </c>
      <c r="I342" s="167"/>
      <c r="J342" s="168">
        <f>ROUND(I342*H342,2)</f>
        <v>0</v>
      </c>
      <c r="K342" s="169"/>
      <c r="L342" s="170"/>
      <c r="M342" s="171" t="s">
        <v>1</v>
      </c>
      <c r="N342" s="172" t="s">
        <v>38</v>
      </c>
      <c r="P342" s="155">
        <f>O342*H342</f>
        <v>0</v>
      </c>
      <c r="Q342" s="155">
        <v>6.9999999999999994E-5</v>
      </c>
      <c r="R342" s="155">
        <f>Q342*H342</f>
        <v>1.1199999999999999E-3</v>
      </c>
      <c r="S342" s="155">
        <v>0</v>
      </c>
      <c r="T342" s="156">
        <f>S342*H342</f>
        <v>0</v>
      </c>
      <c r="AR342" s="157" t="s">
        <v>373</v>
      </c>
      <c r="AT342" s="157" t="s">
        <v>335</v>
      </c>
      <c r="AU342" s="157" t="s">
        <v>272</v>
      </c>
      <c r="AY342" s="13" t="s">
        <v>271</v>
      </c>
      <c r="BE342" s="158">
        <f>IF(N342="základní",J342,0)</f>
        <v>0</v>
      </c>
      <c r="BF342" s="158">
        <f>IF(N342="snížená",J342,0)</f>
        <v>0</v>
      </c>
      <c r="BG342" s="158">
        <f>IF(N342="zákl. přenesená",J342,0)</f>
        <v>0</v>
      </c>
      <c r="BH342" s="158">
        <f>IF(N342="sníž. přenesená",J342,0)</f>
        <v>0</v>
      </c>
      <c r="BI342" s="158">
        <f>IF(N342="nulová",J342,0)</f>
        <v>0</v>
      </c>
      <c r="BJ342" s="13" t="s">
        <v>80</v>
      </c>
      <c r="BK342" s="158">
        <f>ROUND(I342*H342,2)</f>
        <v>0</v>
      </c>
      <c r="BL342" s="13" t="s">
        <v>348</v>
      </c>
      <c r="BM342" s="157" t="s">
        <v>933</v>
      </c>
    </row>
    <row r="343" spans="2:65" s="1" customFormat="1" ht="28.8">
      <c r="B343" s="28"/>
      <c r="D343" s="159" t="s">
        <v>280</v>
      </c>
      <c r="F343" s="160" t="s">
        <v>932</v>
      </c>
      <c r="I343" s="119"/>
      <c r="L343" s="28"/>
      <c r="M343" s="161"/>
      <c r="T343" s="52"/>
      <c r="AT343" s="13" t="s">
        <v>280</v>
      </c>
      <c r="AU343" s="13" t="s">
        <v>272</v>
      </c>
    </row>
    <row r="344" spans="2:65" s="1" customFormat="1" ht="24.15" customHeight="1">
      <c r="B344" s="28"/>
      <c r="C344" s="146" t="s">
        <v>991</v>
      </c>
      <c r="D344" s="146" t="s">
        <v>274</v>
      </c>
      <c r="E344" s="147" t="s">
        <v>935</v>
      </c>
      <c r="F344" s="148" t="s">
        <v>936</v>
      </c>
      <c r="G344" s="149" t="s">
        <v>338</v>
      </c>
      <c r="H344" s="150">
        <v>1</v>
      </c>
      <c r="I344" s="151"/>
      <c r="J344" s="152">
        <f>ROUND(I344*H344,2)</f>
        <v>0</v>
      </c>
      <c r="K344" s="153"/>
      <c r="L344" s="28"/>
      <c r="M344" s="154" t="s">
        <v>1</v>
      </c>
      <c r="N344" s="115" t="s">
        <v>38</v>
      </c>
      <c r="P344" s="155">
        <f>O344*H344</f>
        <v>0</v>
      </c>
      <c r="Q344" s="155">
        <v>0</v>
      </c>
      <c r="R344" s="155">
        <f>Q344*H344</f>
        <v>0</v>
      </c>
      <c r="S344" s="155">
        <v>5.0000000000000002E-5</v>
      </c>
      <c r="T344" s="156">
        <f>S344*H344</f>
        <v>5.0000000000000002E-5</v>
      </c>
      <c r="AR344" s="157" t="s">
        <v>348</v>
      </c>
      <c r="AT344" s="157" t="s">
        <v>274</v>
      </c>
      <c r="AU344" s="157" t="s">
        <v>272</v>
      </c>
      <c r="AY344" s="13" t="s">
        <v>271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3" t="s">
        <v>80</v>
      </c>
      <c r="BK344" s="158">
        <f>ROUND(I344*H344,2)</f>
        <v>0</v>
      </c>
      <c r="BL344" s="13" t="s">
        <v>348</v>
      </c>
      <c r="BM344" s="157" t="s">
        <v>937</v>
      </c>
    </row>
    <row r="345" spans="2:65" s="1" customFormat="1" ht="76.8">
      <c r="B345" s="28"/>
      <c r="D345" s="159" t="s">
        <v>280</v>
      </c>
      <c r="F345" s="160" t="s">
        <v>938</v>
      </c>
      <c r="I345" s="119"/>
      <c r="L345" s="28"/>
      <c r="M345" s="161"/>
      <c r="T345" s="52"/>
      <c r="AT345" s="13" t="s">
        <v>280</v>
      </c>
      <c r="AU345" s="13" t="s">
        <v>272</v>
      </c>
    </row>
    <row r="346" spans="2:65" s="1" customFormat="1" ht="37.799999999999997" customHeight="1">
      <c r="B346" s="28"/>
      <c r="C346" s="146" t="s">
        <v>996</v>
      </c>
      <c r="D346" s="146" t="s">
        <v>274</v>
      </c>
      <c r="E346" s="147" t="s">
        <v>940</v>
      </c>
      <c r="F346" s="148" t="s">
        <v>941</v>
      </c>
      <c r="G346" s="149" t="s">
        <v>338</v>
      </c>
      <c r="H346" s="150">
        <v>1</v>
      </c>
      <c r="I346" s="151"/>
      <c r="J346" s="152">
        <f>ROUND(I346*H346,2)</f>
        <v>0</v>
      </c>
      <c r="K346" s="153"/>
      <c r="L346" s="28"/>
      <c r="M346" s="154" t="s">
        <v>1</v>
      </c>
      <c r="N346" s="115" t="s">
        <v>38</v>
      </c>
      <c r="P346" s="155">
        <f>O346*H346</f>
        <v>0</v>
      </c>
      <c r="Q346" s="155">
        <v>0</v>
      </c>
      <c r="R346" s="155">
        <f>Q346*H346</f>
        <v>0</v>
      </c>
      <c r="S346" s="155">
        <v>5.0000000000000002E-5</v>
      </c>
      <c r="T346" s="156">
        <f>S346*H346</f>
        <v>5.0000000000000002E-5</v>
      </c>
      <c r="AR346" s="157" t="s">
        <v>348</v>
      </c>
      <c r="AT346" s="157" t="s">
        <v>274</v>
      </c>
      <c r="AU346" s="157" t="s">
        <v>272</v>
      </c>
      <c r="AY346" s="13" t="s">
        <v>271</v>
      </c>
      <c r="BE346" s="158">
        <f>IF(N346="základní",J346,0)</f>
        <v>0</v>
      </c>
      <c r="BF346" s="158">
        <f>IF(N346="snížená",J346,0)</f>
        <v>0</v>
      </c>
      <c r="BG346" s="158">
        <f>IF(N346="zákl. přenesená",J346,0)</f>
        <v>0</v>
      </c>
      <c r="BH346" s="158">
        <f>IF(N346="sníž. přenesená",J346,0)</f>
        <v>0</v>
      </c>
      <c r="BI346" s="158">
        <f>IF(N346="nulová",J346,0)</f>
        <v>0</v>
      </c>
      <c r="BJ346" s="13" t="s">
        <v>80</v>
      </c>
      <c r="BK346" s="158">
        <f>ROUND(I346*H346,2)</f>
        <v>0</v>
      </c>
      <c r="BL346" s="13" t="s">
        <v>348</v>
      </c>
      <c r="BM346" s="157" t="s">
        <v>942</v>
      </c>
    </row>
    <row r="347" spans="2:65" s="1" customFormat="1" ht="86.4">
      <c r="B347" s="28"/>
      <c r="D347" s="159" t="s">
        <v>280</v>
      </c>
      <c r="F347" s="160" t="s">
        <v>943</v>
      </c>
      <c r="I347" s="119"/>
      <c r="L347" s="28"/>
      <c r="M347" s="161"/>
      <c r="T347" s="52"/>
      <c r="AT347" s="13" t="s">
        <v>280</v>
      </c>
      <c r="AU347" s="13" t="s">
        <v>272</v>
      </c>
    </row>
    <row r="348" spans="2:65" s="1" customFormat="1" ht="21.75" customHeight="1">
      <c r="B348" s="28"/>
      <c r="C348" s="146" t="s">
        <v>1000</v>
      </c>
      <c r="D348" s="146" t="s">
        <v>274</v>
      </c>
      <c r="E348" s="147" t="s">
        <v>945</v>
      </c>
      <c r="F348" s="148" t="s">
        <v>946</v>
      </c>
      <c r="G348" s="149" t="s">
        <v>338</v>
      </c>
      <c r="H348" s="150">
        <v>1</v>
      </c>
      <c r="I348" s="151"/>
      <c r="J348" s="152">
        <f>ROUND(I348*H348,2)</f>
        <v>0</v>
      </c>
      <c r="K348" s="153"/>
      <c r="L348" s="28"/>
      <c r="M348" s="154" t="s">
        <v>1</v>
      </c>
      <c r="N348" s="115" t="s">
        <v>38</v>
      </c>
      <c r="P348" s="155">
        <f>O348*H348</f>
        <v>0</v>
      </c>
      <c r="Q348" s="155">
        <v>0</v>
      </c>
      <c r="R348" s="155">
        <f>Q348*H348</f>
        <v>0</v>
      </c>
      <c r="S348" s="155">
        <v>5.0000000000000002E-5</v>
      </c>
      <c r="T348" s="156">
        <f>S348*H348</f>
        <v>5.0000000000000002E-5</v>
      </c>
      <c r="AR348" s="157" t="s">
        <v>348</v>
      </c>
      <c r="AT348" s="157" t="s">
        <v>274</v>
      </c>
      <c r="AU348" s="157" t="s">
        <v>272</v>
      </c>
      <c r="AY348" s="13" t="s">
        <v>271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3" t="s">
        <v>80</v>
      </c>
      <c r="BK348" s="158">
        <f>ROUND(I348*H348,2)</f>
        <v>0</v>
      </c>
      <c r="BL348" s="13" t="s">
        <v>348</v>
      </c>
      <c r="BM348" s="157" t="s">
        <v>947</v>
      </c>
    </row>
    <row r="349" spans="2:65" s="1" customFormat="1" ht="10.199999999999999">
      <c r="B349" s="28"/>
      <c r="D349" s="159" t="s">
        <v>280</v>
      </c>
      <c r="F349" s="160" t="s">
        <v>946</v>
      </c>
      <c r="I349" s="119"/>
      <c r="L349" s="28"/>
      <c r="M349" s="161"/>
      <c r="T349" s="52"/>
      <c r="AT349" s="13" t="s">
        <v>280</v>
      </c>
      <c r="AU349" s="13" t="s">
        <v>272</v>
      </c>
    </row>
    <row r="350" spans="2:65" s="1" customFormat="1" ht="16.5" customHeight="1">
      <c r="B350" s="28"/>
      <c r="C350" s="162" t="s">
        <v>1005</v>
      </c>
      <c r="D350" s="162" t="s">
        <v>335</v>
      </c>
      <c r="E350" s="163" t="s">
        <v>949</v>
      </c>
      <c r="F350" s="164" t="s">
        <v>950</v>
      </c>
      <c r="G350" s="165" t="s">
        <v>412</v>
      </c>
      <c r="H350" s="166">
        <v>1</v>
      </c>
      <c r="I350" s="167"/>
      <c r="J350" s="168">
        <f>ROUND(I350*H350,2)</f>
        <v>0</v>
      </c>
      <c r="K350" s="169"/>
      <c r="L350" s="170"/>
      <c r="M350" s="171" t="s">
        <v>1</v>
      </c>
      <c r="N350" s="172" t="s">
        <v>38</v>
      </c>
      <c r="P350" s="155">
        <f>O350*H350</f>
        <v>0</v>
      </c>
      <c r="Q350" s="155">
        <v>6.9999999999999994E-5</v>
      </c>
      <c r="R350" s="155">
        <f>Q350*H350</f>
        <v>6.9999999999999994E-5</v>
      </c>
      <c r="S350" s="155">
        <v>0</v>
      </c>
      <c r="T350" s="156">
        <f>S350*H350</f>
        <v>0</v>
      </c>
      <c r="AR350" s="157" t="s">
        <v>373</v>
      </c>
      <c r="AT350" s="157" t="s">
        <v>335</v>
      </c>
      <c r="AU350" s="157" t="s">
        <v>272</v>
      </c>
      <c r="AY350" s="13" t="s">
        <v>271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3" t="s">
        <v>80</v>
      </c>
      <c r="BK350" s="158">
        <f>ROUND(I350*H350,2)</f>
        <v>0</v>
      </c>
      <c r="BL350" s="13" t="s">
        <v>348</v>
      </c>
      <c r="BM350" s="157" t="s">
        <v>951</v>
      </c>
    </row>
    <row r="351" spans="2:65" s="1" customFormat="1" ht="10.199999999999999">
      <c r="B351" s="28"/>
      <c r="D351" s="159" t="s">
        <v>280</v>
      </c>
      <c r="F351" s="160" t="s">
        <v>950</v>
      </c>
      <c r="I351" s="119"/>
      <c r="L351" s="28"/>
      <c r="M351" s="161"/>
      <c r="T351" s="52"/>
      <c r="AT351" s="13" t="s">
        <v>280</v>
      </c>
      <c r="AU351" s="13" t="s">
        <v>272</v>
      </c>
    </row>
    <row r="352" spans="2:65" s="1" customFormat="1" ht="24.15" customHeight="1">
      <c r="B352" s="28"/>
      <c r="C352" s="146" t="s">
        <v>1009</v>
      </c>
      <c r="D352" s="146" t="s">
        <v>274</v>
      </c>
      <c r="E352" s="147" t="s">
        <v>953</v>
      </c>
      <c r="F352" s="148" t="s">
        <v>954</v>
      </c>
      <c r="G352" s="149" t="s">
        <v>338</v>
      </c>
      <c r="H352" s="150">
        <v>25</v>
      </c>
      <c r="I352" s="151"/>
      <c r="J352" s="152">
        <f>ROUND(I352*H352,2)</f>
        <v>0</v>
      </c>
      <c r="K352" s="153"/>
      <c r="L352" s="28"/>
      <c r="M352" s="154" t="s">
        <v>1</v>
      </c>
      <c r="N352" s="115" t="s">
        <v>38</v>
      </c>
      <c r="P352" s="155">
        <f>O352*H352</f>
        <v>0</v>
      </c>
      <c r="Q352" s="155">
        <v>0</v>
      </c>
      <c r="R352" s="155">
        <f>Q352*H352</f>
        <v>0</v>
      </c>
      <c r="S352" s="155">
        <v>0</v>
      </c>
      <c r="T352" s="156">
        <f>S352*H352</f>
        <v>0</v>
      </c>
      <c r="AR352" s="157" t="s">
        <v>348</v>
      </c>
      <c r="AT352" s="157" t="s">
        <v>274</v>
      </c>
      <c r="AU352" s="157" t="s">
        <v>272</v>
      </c>
      <c r="AY352" s="13" t="s">
        <v>271</v>
      </c>
      <c r="BE352" s="158">
        <f>IF(N352="základní",J352,0)</f>
        <v>0</v>
      </c>
      <c r="BF352" s="158">
        <f>IF(N352="snížená",J352,0)</f>
        <v>0</v>
      </c>
      <c r="BG352" s="158">
        <f>IF(N352="zákl. přenesená",J352,0)</f>
        <v>0</v>
      </c>
      <c r="BH352" s="158">
        <f>IF(N352="sníž. přenesená",J352,0)</f>
        <v>0</v>
      </c>
      <c r="BI352" s="158">
        <f>IF(N352="nulová",J352,0)</f>
        <v>0</v>
      </c>
      <c r="BJ352" s="13" t="s">
        <v>80</v>
      </c>
      <c r="BK352" s="158">
        <f>ROUND(I352*H352,2)</f>
        <v>0</v>
      </c>
      <c r="BL352" s="13" t="s">
        <v>348</v>
      </c>
      <c r="BM352" s="157" t="s">
        <v>955</v>
      </c>
    </row>
    <row r="353" spans="2:65" s="1" customFormat="1" ht="19.2">
      <c r="B353" s="28"/>
      <c r="D353" s="159" t="s">
        <v>280</v>
      </c>
      <c r="F353" s="160" t="s">
        <v>956</v>
      </c>
      <c r="I353" s="119"/>
      <c r="L353" s="28"/>
      <c r="M353" s="161"/>
      <c r="T353" s="52"/>
      <c r="AT353" s="13" t="s">
        <v>280</v>
      </c>
      <c r="AU353" s="13" t="s">
        <v>272</v>
      </c>
    </row>
    <row r="354" spans="2:65" s="1" customFormat="1" ht="16.5" customHeight="1">
      <c r="B354" s="28"/>
      <c r="C354" s="162" t="s">
        <v>1014</v>
      </c>
      <c r="D354" s="162" t="s">
        <v>335</v>
      </c>
      <c r="E354" s="163" t="s">
        <v>958</v>
      </c>
      <c r="F354" s="164" t="s">
        <v>959</v>
      </c>
      <c r="G354" s="165" t="s">
        <v>338</v>
      </c>
      <c r="H354" s="166">
        <v>25</v>
      </c>
      <c r="I354" s="167"/>
      <c r="J354" s="168">
        <f>ROUND(I354*H354,2)</f>
        <v>0</v>
      </c>
      <c r="K354" s="169"/>
      <c r="L354" s="170"/>
      <c r="M354" s="171" t="s">
        <v>1</v>
      </c>
      <c r="N354" s="172" t="s">
        <v>38</v>
      </c>
      <c r="P354" s="155">
        <f>O354*H354</f>
        <v>0</v>
      </c>
      <c r="Q354" s="155">
        <v>9.0000000000000006E-5</v>
      </c>
      <c r="R354" s="155">
        <f>Q354*H354</f>
        <v>2.2500000000000003E-3</v>
      </c>
      <c r="S354" s="155">
        <v>0</v>
      </c>
      <c r="T354" s="156">
        <f>S354*H354</f>
        <v>0</v>
      </c>
      <c r="AR354" s="157" t="s">
        <v>373</v>
      </c>
      <c r="AT354" s="157" t="s">
        <v>335</v>
      </c>
      <c r="AU354" s="157" t="s">
        <v>272</v>
      </c>
      <c r="AY354" s="13" t="s">
        <v>271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3" t="s">
        <v>80</v>
      </c>
      <c r="BK354" s="158">
        <f>ROUND(I354*H354,2)</f>
        <v>0</v>
      </c>
      <c r="BL354" s="13" t="s">
        <v>348</v>
      </c>
      <c r="BM354" s="157" t="s">
        <v>960</v>
      </c>
    </row>
    <row r="355" spans="2:65" s="1" customFormat="1" ht="10.199999999999999">
      <c r="B355" s="28"/>
      <c r="D355" s="159" t="s">
        <v>280</v>
      </c>
      <c r="F355" s="160" t="s">
        <v>959</v>
      </c>
      <c r="I355" s="119"/>
      <c r="L355" s="28"/>
      <c r="M355" s="161"/>
      <c r="T355" s="52"/>
      <c r="AT355" s="13" t="s">
        <v>280</v>
      </c>
      <c r="AU355" s="13" t="s">
        <v>272</v>
      </c>
    </row>
    <row r="356" spans="2:65" s="1" customFormat="1" ht="21.75" customHeight="1">
      <c r="B356" s="28"/>
      <c r="C356" s="146" t="s">
        <v>1018</v>
      </c>
      <c r="D356" s="146" t="s">
        <v>274</v>
      </c>
      <c r="E356" s="147" t="s">
        <v>962</v>
      </c>
      <c r="F356" s="148" t="s">
        <v>963</v>
      </c>
      <c r="G356" s="149" t="s">
        <v>338</v>
      </c>
      <c r="H356" s="150">
        <v>1</v>
      </c>
      <c r="I356" s="151"/>
      <c r="J356" s="152">
        <f>ROUND(I356*H356,2)</f>
        <v>0</v>
      </c>
      <c r="K356" s="153"/>
      <c r="L356" s="28"/>
      <c r="M356" s="154" t="s">
        <v>1</v>
      </c>
      <c r="N356" s="115" t="s">
        <v>38</v>
      </c>
      <c r="P356" s="155">
        <f>O356*H356</f>
        <v>0</v>
      </c>
      <c r="Q356" s="155">
        <v>0</v>
      </c>
      <c r="R356" s="155">
        <f>Q356*H356</f>
        <v>0</v>
      </c>
      <c r="S356" s="155">
        <v>0</v>
      </c>
      <c r="T356" s="156">
        <f>S356*H356</f>
        <v>0</v>
      </c>
      <c r="AR356" s="157" t="s">
        <v>348</v>
      </c>
      <c r="AT356" s="157" t="s">
        <v>274</v>
      </c>
      <c r="AU356" s="157" t="s">
        <v>272</v>
      </c>
      <c r="AY356" s="13" t="s">
        <v>271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3" t="s">
        <v>80</v>
      </c>
      <c r="BK356" s="158">
        <f>ROUND(I356*H356,2)</f>
        <v>0</v>
      </c>
      <c r="BL356" s="13" t="s">
        <v>348</v>
      </c>
      <c r="BM356" s="157" t="s">
        <v>964</v>
      </c>
    </row>
    <row r="357" spans="2:65" s="1" customFormat="1" ht="19.2">
      <c r="B357" s="28"/>
      <c r="D357" s="159" t="s">
        <v>280</v>
      </c>
      <c r="F357" s="160" t="s">
        <v>965</v>
      </c>
      <c r="I357" s="119"/>
      <c r="L357" s="28"/>
      <c r="M357" s="161"/>
      <c r="T357" s="52"/>
      <c r="AT357" s="13" t="s">
        <v>280</v>
      </c>
      <c r="AU357" s="13" t="s">
        <v>272</v>
      </c>
    </row>
    <row r="358" spans="2:65" s="1" customFormat="1" ht="16.5" customHeight="1">
      <c r="B358" s="28"/>
      <c r="C358" s="146" t="s">
        <v>1023</v>
      </c>
      <c r="D358" s="146" t="s">
        <v>274</v>
      </c>
      <c r="E358" s="147" t="s">
        <v>967</v>
      </c>
      <c r="F358" s="148" t="s">
        <v>968</v>
      </c>
      <c r="G358" s="149" t="s">
        <v>969</v>
      </c>
      <c r="H358" s="150">
        <v>1</v>
      </c>
      <c r="I358" s="151"/>
      <c r="J358" s="152">
        <f>ROUND(I358*H358,2)</f>
        <v>0</v>
      </c>
      <c r="K358" s="153"/>
      <c r="L358" s="28"/>
      <c r="M358" s="154" t="s">
        <v>1</v>
      </c>
      <c r="N358" s="115" t="s">
        <v>38</v>
      </c>
      <c r="P358" s="155">
        <f>O358*H358</f>
        <v>0</v>
      </c>
      <c r="Q358" s="155">
        <v>0</v>
      </c>
      <c r="R358" s="155">
        <f>Q358*H358</f>
        <v>0</v>
      </c>
      <c r="S358" s="155">
        <v>0</v>
      </c>
      <c r="T358" s="156">
        <f>S358*H358</f>
        <v>0</v>
      </c>
      <c r="AR358" s="157" t="s">
        <v>348</v>
      </c>
      <c r="AT358" s="157" t="s">
        <v>274</v>
      </c>
      <c r="AU358" s="157" t="s">
        <v>272</v>
      </c>
      <c r="AY358" s="13" t="s">
        <v>271</v>
      </c>
      <c r="BE358" s="158">
        <f>IF(N358="základní",J358,0)</f>
        <v>0</v>
      </c>
      <c r="BF358" s="158">
        <f>IF(N358="snížená",J358,0)</f>
        <v>0</v>
      </c>
      <c r="BG358" s="158">
        <f>IF(N358="zákl. přenesená",J358,0)</f>
        <v>0</v>
      </c>
      <c r="BH358" s="158">
        <f>IF(N358="sníž. přenesená",J358,0)</f>
        <v>0</v>
      </c>
      <c r="BI358" s="158">
        <f>IF(N358="nulová",J358,0)</f>
        <v>0</v>
      </c>
      <c r="BJ358" s="13" t="s">
        <v>80</v>
      </c>
      <c r="BK358" s="158">
        <f>ROUND(I358*H358,2)</f>
        <v>0</v>
      </c>
      <c r="BL358" s="13" t="s">
        <v>348</v>
      </c>
      <c r="BM358" s="157" t="s">
        <v>970</v>
      </c>
    </row>
    <row r="359" spans="2:65" s="1" customFormat="1" ht="10.199999999999999">
      <c r="B359" s="28"/>
      <c r="D359" s="159" t="s">
        <v>280</v>
      </c>
      <c r="F359" s="160" t="s">
        <v>968</v>
      </c>
      <c r="I359" s="119"/>
      <c r="L359" s="28"/>
      <c r="M359" s="161"/>
      <c r="T359" s="52"/>
      <c r="AT359" s="13" t="s">
        <v>280</v>
      </c>
      <c r="AU359" s="13" t="s">
        <v>272</v>
      </c>
    </row>
    <row r="360" spans="2:65" s="11" customFormat="1" ht="20.85" customHeight="1">
      <c r="B360" s="134"/>
      <c r="D360" s="135" t="s">
        <v>72</v>
      </c>
      <c r="E360" s="144" t="s">
        <v>971</v>
      </c>
      <c r="F360" s="144" t="s">
        <v>972</v>
      </c>
      <c r="I360" s="137"/>
      <c r="J360" s="145">
        <f>BK360</f>
        <v>0</v>
      </c>
      <c r="L360" s="134"/>
      <c r="M360" s="139"/>
      <c r="P360" s="140">
        <f>SUM(P361:P396)</f>
        <v>0</v>
      </c>
      <c r="R360" s="140">
        <f>SUM(R361:R396)</f>
        <v>3.9980000000000002E-2</v>
      </c>
      <c r="T360" s="141">
        <f>SUM(T361:T396)</f>
        <v>0</v>
      </c>
      <c r="AR360" s="135" t="s">
        <v>82</v>
      </c>
      <c r="AT360" s="142" t="s">
        <v>72</v>
      </c>
      <c r="AU360" s="142" t="s">
        <v>82</v>
      </c>
      <c r="AY360" s="135" t="s">
        <v>271</v>
      </c>
      <c r="BK360" s="143">
        <f>SUM(BK361:BK396)</f>
        <v>0</v>
      </c>
    </row>
    <row r="361" spans="2:65" s="1" customFormat="1" ht="33" customHeight="1">
      <c r="B361" s="28"/>
      <c r="C361" s="146" t="s">
        <v>1027</v>
      </c>
      <c r="D361" s="146" t="s">
        <v>274</v>
      </c>
      <c r="E361" s="147" t="s">
        <v>974</v>
      </c>
      <c r="F361" s="148" t="s">
        <v>975</v>
      </c>
      <c r="G361" s="149" t="s">
        <v>412</v>
      </c>
      <c r="H361" s="150">
        <v>50</v>
      </c>
      <c r="I361" s="151"/>
      <c r="J361" s="152">
        <f>ROUND(I361*H361,2)</f>
        <v>0</v>
      </c>
      <c r="K361" s="153"/>
      <c r="L361" s="28"/>
      <c r="M361" s="154" t="s">
        <v>1</v>
      </c>
      <c r="N361" s="115" t="s">
        <v>38</v>
      </c>
      <c r="P361" s="155">
        <f>O361*H361</f>
        <v>0</v>
      </c>
      <c r="Q361" s="155">
        <v>0</v>
      </c>
      <c r="R361" s="155">
        <f>Q361*H361</f>
        <v>0</v>
      </c>
      <c r="S361" s="155">
        <v>0</v>
      </c>
      <c r="T361" s="156">
        <f>S361*H361</f>
        <v>0</v>
      </c>
      <c r="AR361" s="157" t="s">
        <v>348</v>
      </c>
      <c r="AT361" s="157" t="s">
        <v>274</v>
      </c>
      <c r="AU361" s="157" t="s">
        <v>272</v>
      </c>
      <c r="AY361" s="13" t="s">
        <v>271</v>
      </c>
      <c r="BE361" s="158">
        <f>IF(N361="základní",J361,0)</f>
        <v>0</v>
      </c>
      <c r="BF361" s="158">
        <f>IF(N361="snížená",J361,0)</f>
        <v>0</v>
      </c>
      <c r="BG361" s="158">
        <f>IF(N361="zákl. přenesená",J361,0)</f>
        <v>0</v>
      </c>
      <c r="BH361" s="158">
        <f>IF(N361="sníž. přenesená",J361,0)</f>
        <v>0</v>
      </c>
      <c r="BI361" s="158">
        <f>IF(N361="nulová",J361,0)</f>
        <v>0</v>
      </c>
      <c r="BJ361" s="13" t="s">
        <v>80</v>
      </c>
      <c r="BK361" s="158">
        <f>ROUND(I361*H361,2)</f>
        <v>0</v>
      </c>
      <c r="BL361" s="13" t="s">
        <v>348</v>
      </c>
      <c r="BM361" s="157" t="s">
        <v>976</v>
      </c>
    </row>
    <row r="362" spans="2:65" s="1" customFormat="1" ht="38.4">
      <c r="B362" s="28"/>
      <c r="D362" s="159" t="s">
        <v>280</v>
      </c>
      <c r="F362" s="160" t="s">
        <v>977</v>
      </c>
      <c r="I362" s="119"/>
      <c r="L362" s="28"/>
      <c r="M362" s="161"/>
      <c r="T362" s="52"/>
      <c r="AT362" s="13" t="s">
        <v>280</v>
      </c>
      <c r="AU362" s="13" t="s">
        <v>272</v>
      </c>
    </row>
    <row r="363" spans="2:65" s="1" customFormat="1" ht="33" customHeight="1">
      <c r="B363" s="28"/>
      <c r="C363" s="162" t="s">
        <v>1031</v>
      </c>
      <c r="D363" s="162" t="s">
        <v>335</v>
      </c>
      <c r="E363" s="163" t="s">
        <v>979</v>
      </c>
      <c r="F363" s="164" t="s">
        <v>980</v>
      </c>
      <c r="G363" s="165" t="s">
        <v>412</v>
      </c>
      <c r="H363" s="166">
        <v>50</v>
      </c>
      <c r="I363" s="167"/>
      <c r="J363" s="168">
        <f>ROUND(I363*H363,2)</f>
        <v>0</v>
      </c>
      <c r="K363" s="169"/>
      <c r="L363" s="170"/>
      <c r="M363" s="171" t="s">
        <v>1</v>
      </c>
      <c r="N363" s="172" t="s">
        <v>38</v>
      </c>
      <c r="P363" s="155">
        <f>O363*H363</f>
        <v>0</v>
      </c>
      <c r="Q363" s="155">
        <v>5.2999999999999998E-4</v>
      </c>
      <c r="R363" s="155">
        <f>Q363*H363</f>
        <v>2.6499999999999999E-2</v>
      </c>
      <c r="S363" s="155">
        <v>0</v>
      </c>
      <c r="T363" s="156">
        <f>S363*H363</f>
        <v>0</v>
      </c>
      <c r="AR363" s="157" t="s">
        <v>373</v>
      </c>
      <c r="AT363" s="157" t="s">
        <v>335</v>
      </c>
      <c r="AU363" s="157" t="s">
        <v>272</v>
      </c>
      <c r="AY363" s="13" t="s">
        <v>271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3" t="s">
        <v>80</v>
      </c>
      <c r="BK363" s="158">
        <f>ROUND(I363*H363,2)</f>
        <v>0</v>
      </c>
      <c r="BL363" s="13" t="s">
        <v>348</v>
      </c>
      <c r="BM363" s="157" t="s">
        <v>981</v>
      </c>
    </row>
    <row r="364" spans="2:65" s="1" customFormat="1" ht="19.2">
      <c r="B364" s="28"/>
      <c r="D364" s="159" t="s">
        <v>280</v>
      </c>
      <c r="F364" s="160" t="s">
        <v>980</v>
      </c>
      <c r="I364" s="119"/>
      <c r="L364" s="28"/>
      <c r="M364" s="161"/>
      <c r="T364" s="52"/>
      <c r="AT364" s="13" t="s">
        <v>280</v>
      </c>
      <c r="AU364" s="13" t="s">
        <v>272</v>
      </c>
    </row>
    <row r="365" spans="2:65" s="1" customFormat="1" ht="37.799999999999997" customHeight="1">
      <c r="B365" s="28"/>
      <c r="C365" s="146" t="s">
        <v>1035</v>
      </c>
      <c r="D365" s="146" t="s">
        <v>274</v>
      </c>
      <c r="E365" s="147" t="s">
        <v>983</v>
      </c>
      <c r="F365" s="148" t="s">
        <v>984</v>
      </c>
      <c r="G365" s="149" t="s">
        <v>412</v>
      </c>
      <c r="H365" s="150">
        <v>50</v>
      </c>
      <c r="I365" s="151"/>
      <c r="J365" s="152">
        <f>ROUND(I365*H365,2)</f>
        <v>0</v>
      </c>
      <c r="K365" s="153"/>
      <c r="L365" s="28"/>
      <c r="M365" s="154" t="s">
        <v>1</v>
      </c>
      <c r="N365" s="115" t="s">
        <v>38</v>
      </c>
      <c r="P365" s="155">
        <f>O365*H365</f>
        <v>0</v>
      </c>
      <c r="Q365" s="155">
        <v>0</v>
      </c>
      <c r="R365" s="155">
        <f>Q365*H365</f>
        <v>0</v>
      </c>
      <c r="S365" s="155">
        <v>0</v>
      </c>
      <c r="T365" s="156">
        <f>S365*H365</f>
        <v>0</v>
      </c>
      <c r="AR365" s="157" t="s">
        <v>348</v>
      </c>
      <c r="AT365" s="157" t="s">
        <v>274</v>
      </c>
      <c r="AU365" s="157" t="s">
        <v>272</v>
      </c>
      <c r="AY365" s="13" t="s">
        <v>271</v>
      </c>
      <c r="BE365" s="158">
        <f>IF(N365="základní",J365,0)</f>
        <v>0</v>
      </c>
      <c r="BF365" s="158">
        <f>IF(N365="snížená",J365,0)</f>
        <v>0</v>
      </c>
      <c r="BG365" s="158">
        <f>IF(N365="zákl. přenesená",J365,0)</f>
        <v>0</v>
      </c>
      <c r="BH365" s="158">
        <f>IF(N365="sníž. přenesená",J365,0)</f>
        <v>0</v>
      </c>
      <c r="BI365" s="158">
        <f>IF(N365="nulová",J365,0)</f>
        <v>0</v>
      </c>
      <c r="BJ365" s="13" t="s">
        <v>80</v>
      </c>
      <c r="BK365" s="158">
        <f>ROUND(I365*H365,2)</f>
        <v>0</v>
      </c>
      <c r="BL365" s="13" t="s">
        <v>348</v>
      </c>
      <c r="BM365" s="157" t="s">
        <v>985</v>
      </c>
    </row>
    <row r="366" spans="2:65" s="1" customFormat="1" ht="48">
      <c r="B366" s="28"/>
      <c r="D366" s="159" t="s">
        <v>280</v>
      </c>
      <c r="F366" s="160" t="s">
        <v>986</v>
      </c>
      <c r="I366" s="119"/>
      <c r="L366" s="28"/>
      <c r="M366" s="161"/>
      <c r="T366" s="52"/>
      <c r="AT366" s="13" t="s">
        <v>280</v>
      </c>
      <c r="AU366" s="13" t="s">
        <v>272</v>
      </c>
    </row>
    <row r="367" spans="2:65" s="1" customFormat="1" ht="33" customHeight="1">
      <c r="B367" s="28"/>
      <c r="C367" s="162" t="s">
        <v>1040</v>
      </c>
      <c r="D367" s="162" t="s">
        <v>335</v>
      </c>
      <c r="E367" s="163" t="s">
        <v>988</v>
      </c>
      <c r="F367" s="164" t="s">
        <v>989</v>
      </c>
      <c r="G367" s="165" t="s">
        <v>412</v>
      </c>
      <c r="H367" s="166">
        <v>50</v>
      </c>
      <c r="I367" s="167"/>
      <c r="J367" s="168">
        <f>ROUND(I367*H367,2)</f>
        <v>0</v>
      </c>
      <c r="K367" s="169"/>
      <c r="L367" s="170"/>
      <c r="M367" s="171" t="s">
        <v>1</v>
      </c>
      <c r="N367" s="172" t="s">
        <v>38</v>
      </c>
      <c r="P367" s="155">
        <f>O367*H367</f>
        <v>0</v>
      </c>
      <c r="Q367" s="155">
        <v>1.1E-4</v>
      </c>
      <c r="R367" s="155">
        <f>Q367*H367</f>
        <v>5.5000000000000005E-3</v>
      </c>
      <c r="S367" s="155">
        <v>0</v>
      </c>
      <c r="T367" s="156">
        <f>S367*H367</f>
        <v>0</v>
      </c>
      <c r="AR367" s="157" t="s">
        <v>373</v>
      </c>
      <c r="AT367" s="157" t="s">
        <v>335</v>
      </c>
      <c r="AU367" s="157" t="s">
        <v>272</v>
      </c>
      <c r="AY367" s="13" t="s">
        <v>271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3" t="s">
        <v>80</v>
      </c>
      <c r="BK367" s="158">
        <f>ROUND(I367*H367,2)</f>
        <v>0</v>
      </c>
      <c r="BL367" s="13" t="s">
        <v>348</v>
      </c>
      <c r="BM367" s="157" t="s">
        <v>990</v>
      </c>
    </row>
    <row r="368" spans="2:65" s="1" customFormat="1" ht="19.2">
      <c r="B368" s="28"/>
      <c r="D368" s="159" t="s">
        <v>280</v>
      </c>
      <c r="F368" s="160" t="s">
        <v>989</v>
      </c>
      <c r="I368" s="119"/>
      <c r="L368" s="28"/>
      <c r="M368" s="161"/>
      <c r="T368" s="52"/>
      <c r="AT368" s="13" t="s">
        <v>280</v>
      </c>
      <c r="AU368" s="13" t="s">
        <v>272</v>
      </c>
    </row>
    <row r="369" spans="2:65" s="1" customFormat="1" ht="24.15" customHeight="1">
      <c r="B369" s="28"/>
      <c r="C369" s="146" t="s">
        <v>1044</v>
      </c>
      <c r="D369" s="146" t="s">
        <v>274</v>
      </c>
      <c r="E369" s="147" t="s">
        <v>992</v>
      </c>
      <c r="F369" s="148" t="s">
        <v>993</v>
      </c>
      <c r="G369" s="149" t="s">
        <v>338</v>
      </c>
      <c r="H369" s="150">
        <v>1</v>
      </c>
      <c r="I369" s="151"/>
      <c r="J369" s="152">
        <f>ROUND(I369*H369,2)</f>
        <v>0</v>
      </c>
      <c r="K369" s="153"/>
      <c r="L369" s="28"/>
      <c r="M369" s="154" t="s">
        <v>1</v>
      </c>
      <c r="N369" s="115" t="s">
        <v>38</v>
      </c>
      <c r="P369" s="155">
        <f>O369*H369</f>
        <v>0</v>
      </c>
      <c r="Q369" s="155">
        <v>0</v>
      </c>
      <c r="R369" s="155">
        <f>Q369*H369</f>
        <v>0</v>
      </c>
      <c r="S369" s="155">
        <v>0</v>
      </c>
      <c r="T369" s="156">
        <f>S369*H369</f>
        <v>0</v>
      </c>
      <c r="AR369" s="157" t="s">
        <v>348</v>
      </c>
      <c r="AT369" s="157" t="s">
        <v>274</v>
      </c>
      <c r="AU369" s="157" t="s">
        <v>272</v>
      </c>
      <c r="AY369" s="13" t="s">
        <v>271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3" t="s">
        <v>80</v>
      </c>
      <c r="BK369" s="158">
        <f>ROUND(I369*H369,2)</f>
        <v>0</v>
      </c>
      <c r="BL369" s="13" t="s">
        <v>348</v>
      </c>
      <c r="BM369" s="157" t="s">
        <v>994</v>
      </c>
    </row>
    <row r="370" spans="2:65" s="1" customFormat="1" ht="19.2">
      <c r="B370" s="28"/>
      <c r="D370" s="159" t="s">
        <v>280</v>
      </c>
      <c r="F370" s="160" t="s">
        <v>995</v>
      </c>
      <c r="I370" s="119"/>
      <c r="L370" s="28"/>
      <c r="M370" s="161"/>
      <c r="T370" s="52"/>
      <c r="AT370" s="13" t="s">
        <v>280</v>
      </c>
      <c r="AU370" s="13" t="s">
        <v>272</v>
      </c>
    </row>
    <row r="371" spans="2:65" s="1" customFormat="1" ht="24.15" customHeight="1">
      <c r="B371" s="28"/>
      <c r="C371" s="162" t="s">
        <v>1046</v>
      </c>
      <c r="D371" s="162" t="s">
        <v>335</v>
      </c>
      <c r="E371" s="163" t="s">
        <v>997</v>
      </c>
      <c r="F371" s="164" t="s">
        <v>998</v>
      </c>
      <c r="G371" s="165" t="s">
        <v>338</v>
      </c>
      <c r="H371" s="166">
        <v>1</v>
      </c>
      <c r="I371" s="167"/>
      <c r="J371" s="168">
        <f>ROUND(I371*H371,2)</f>
        <v>0</v>
      </c>
      <c r="K371" s="169"/>
      <c r="L371" s="170"/>
      <c r="M371" s="171" t="s">
        <v>1</v>
      </c>
      <c r="N371" s="172" t="s">
        <v>38</v>
      </c>
      <c r="P371" s="155">
        <f>O371*H371</f>
        <v>0</v>
      </c>
      <c r="Q371" s="155">
        <v>1.0499999999999999E-3</v>
      </c>
      <c r="R371" s="155">
        <f>Q371*H371</f>
        <v>1.0499999999999999E-3</v>
      </c>
      <c r="S371" s="155">
        <v>0</v>
      </c>
      <c r="T371" s="156">
        <f>S371*H371</f>
        <v>0</v>
      </c>
      <c r="AR371" s="157" t="s">
        <v>373</v>
      </c>
      <c r="AT371" s="157" t="s">
        <v>335</v>
      </c>
      <c r="AU371" s="157" t="s">
        <v>272</v>
      </c>
      <c r="AY371" s="13" t="s">
        <v>271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3" t="s">
        <v>80</v>
      </c>
      <c r="BK371" s="158">
        <f>ROUND(I371*H371,2)</f>
        <v>0</v>
      </c>
      <c r="BL371" s="13" t="s">
        <v>348</v>
      </c>
      <c r="BM371" s="157" t="s">
        <v>999</v>
      </c>
    </row>
    <row r="372" spans="2:65" s="1" customFormat="1" ht="19.2">
      <c r="B372" s="28"/>
      <c r="D372" s="159" t="s">
        <v>280</v>
      </c>
      <c r="F372" s="160" t="s">
        <v>998</v>
      </c>
      <c r="I372" s="119"/>
      <c r="L372" s="28"/>
      <c r="M372" s="161"/>
      <c r="T372" s="52"/>
      <c r="AT372" s="13" t="s">
        <v>280</v>
      </c>
      <c r="AU372" s="13" t="s">
        <v>272</v>
      </c>
    </row>
    <row r="373" spans="2:65" s="1" customFormat="1" ht="33" customHeight="1">
      <c r="B373" s="28"/>
      <c r="C373" s="146" t="s">
        <v>1050</v>
      </c>
      <c r="D373" s="146" t="s">
        <v>274</v>
      </c>
      <c r="E373" s="147" t="s">
        <v>1001</v>
      </c>
      <c r="F373" s="148" t="s">
        <v>1002</v>
      </c>
      <c r="G373" s="149" t="s">
        <v>338</v>
      </c>
      <c r="H373" s="150">
        <v>1</v>
      </c>
      <c r="I373" s="151"/>
      <c r="J373" s="152">
        <f>ROUND(I373*H373,2)</f>
        <v>0</v>
      </c>
      <c r="K373" s="153"/>
      <c r="L373" s="28"/>
      <c r="M373" s="154" t="s">
        <v>1</v>
      </c>
      <c r="N373" s="115" t="s">
        <v>38</v>
      </c>
      <c r="P373" s="155">
        <f>O373*H373</f>
        <v>0</v>
      </c>
      <c r="Q373" s="155">
        <v>0</v>
      </c>
      <c r="R373" s="155">
        <f>Q373*H373</f>
        <v>0</v>
      </c>
      <c r="S373" s="155">
        <v>0</v>
      </c>
      <c r="T373" s="156">
        <f>S373*H373</f>
        <v>0</v>
      </c>
      <c r="AR373" s="157" t="s">
        <v>348</v>
      </c>
      <c r="AT373" s="157" t="s">
        <v>274</v>
      </c>
      <c r="AU373" s="157" t="s">
        <v>272</v>
      </c>
      <c r="AY373" s="13" t="s">
        <v>271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3" t="s">
        <v>80</v>
      </c>
      <c r="BK373" s="158">
        <f>ROUND(I373*H373,2)</f>
        <v>0</v>
      </c>
      <c r="BL373" s="13" t="s">
        <v>348</v>
      </c>
      <c r="BM373" s="157" t="s">
        <v>1003</v>
      </c>
    </row>
    <row r="374" spans="2:65" s="1" customFormat="1" ht="28.8">
      <c r="B374" s="28"/>
      <c r="D374" s="159" t="s">
        <v>280</v>
      </c>
      <c r="F374" s="160" t="s">
        <v>1004</v>
      </c>
      <c r="I374" s="119"/>
      <c r="L374" s="28"/>
      <c r="M374" s="161"/>
      <c r="T374" s="52"/>
      <c r="AT374" s="13" t="s">
        <v>280</v>
      </c>
      <c r="AU374" s="13" t="s">
        <v>272</v>
      </c>
    </row>
    <row r="375" spans="2:65" s="1" customFormat="1" ht="24.15" customHeight="1">
      <c r="B375" s="28"/>
      <c r="C375" s="162" t="s">
        <v>1055</v>
      </c>
      <c r="D375" s="162" t="s">
        <v>335</v>
      </c>
      <c r="E375" s="163" t="s">
        <v>1006</v>
      </c>
      <c r="F375" s="164" t="s">
        <v>1007</v>
      </c>
      <c r="G375" s="165" t="s">
        <v>692</v>
      </c>
      <c r="H375" s="166">
        <v>1</v>
      </c>
      <c r="I375" s="167"/>
      <c r="J375" s="168">
        <f>ROUND(I375*H375,2)</f>
        <v>0</v>
      </c>
      <c r="K375" s="169"/>
      <c r="L375" s="170"/>
      <c r="M375" s="171" t="s">
        <v>1</v>
      </c>
      <c r="N375" s="172" t="s">
        <v>38</v>
      </c>
      <c r="P375" s="155">
        <f>O375*H375</f>
        <v>0</v>
      </c>
      <c r="Q375" s="155">
        <v>5.9999999999999995E-4</v>
      </c>
      <c r="R375" s="155">
        <f>Q375*H375</f>
        <v>5.9999999999999995E-4</v>
      </c>
      <c r="S375" s="155">
        <v>0</v>
      </c>
      <c r="T375" s="156">
        <f>S375*H375</f>
        <v>0</v>
      </c>
      <c r="AR375" s="157" t="s">
        <v>373</v>
      </c>
      <c r="AT375" s="157" t="s">
        <v>335</v>
      </c>
      <c r="AU375" s="157" t="s">
        <v>272</v>
      </c>
      <c r="AY375" s="13" t="s">
        <v>271</v>
      </c>
      <c r="BE375" s="158">
        <f>IF(N375="základní",J375,0)</f>
        <v>0</v>
      </c>
      <c r="BF375" s="158">
        <f>IF(N375="snížená",J375,0)</f>
        <v>0</v>
      </c>
      <c r="BG375" s="158">
        <f>IF(N375="zákl. přenesená",J375,0)</f>
        <v>0</v>
      </c>
      <c r="BH375" s="158">
        <f>IF(N375="sníž. přenesená",J375,0)</f>
        <v>0</v>
      </c>
      <c r="BI375" s="158">
        <f>IF(N375="nulová",J375,0)</f>
        <v>0</v>
      </c>
      <c r="BJ375" s="13" t="s">
        <v>80</v>
      </c>
      <c r="BK375" s="158">
        <f>ROUND(I375*H375,2)</f>
        <v>0</v>
      </c>
      <c r="BL375" s="13" t="s">
        <v>348</v>
      </c>
      <c r="BM375" s="157" t="s">
        <v>1008</v>
      </c>
    </row>
    <row r="376" spans="2:65" s="1" customFormat="1" ht="19.2">
      <c r="B376" s="28"/>
      <c r="D376" s="159" t="s">
        <v>280</v>
      </c>
      <c r="F376" s="160" t="s">
        <v>1007</v>
      </c>
      <c r="I376" s="119"/>
      <c r="L376" s="28"/>
      <c r="M376" s="161"/>
      <c r="T376" s="52"/>
      <c r="AT376" s="13" t="s">
        <v>280</v>
      </c>
      <c r="AU376" s="13" t="s">
        <v>272</v>
      </c>
    </row>
    <row r="377" spans="2:65" s="1" customFormat="1" ht="21.75" customHeight="1">
      <c r="B377" s="28"/>
      <c r="C377" s="146" t="s">
        <v>1059</v>
      </c>
      <c r="D377" s="146" t="s">
        <v>274</v>
      </c>
      <c r="E377" s="147" t="s">
        <v>1010</v>
      </c>
      <c r="F377" s="148" t="s">
        <v>1011</v>
      </c>
      <c r="G377" s="149" t="s">
        <v>338</v>
      </c>
      <c r="H377" s="150">
        <v>6</v>
      </c>
      <c r="I377" s="151"/>
      <c r="J377" s="152">
        <f>ROUND(I377*H377,2)</f>
        <v>0</v>
      </c>
      <c r="K377" s="153"/>
      <c r="L377" s="28"/>
      <c r="M377" s="154" t="s">
        <v>1</v>
      </c>
      <c r="N377" s="115" t="s">
        <v>38</v>
      </c>
      <c r="P377" s="155">
        <f>O377*H377</f>
        <v>0</v>
      </c>
      <c r="Q377" s="155">
        <v>0</v>
      </c>
      <c r="R377" s="155">
        <f>Q377*H377</f>
        <v>0</v>
      </c>
      <c r="S377" s="155">
        <v>0</v>
      </c>
      <c r="T377" s="156">
        <f>S377*H377</f>
        <v>0</v>
      </c>
      <c r="AR377" s="157" t="s">
        <v>348</v>
      </c>
      <c r="AT377" s="157" t="s">
        <v>274</v>
      </c>
      <c r="AU377" s="157" t="s">
        <v>272</v>
      </c>
      <c r="AY377" s="13" t="s">
        <v>271</v>
      </c>
      <c r="BE377" s="158">
        <f>IF(N377="základní",J377,0)</f>
        <v>0</v>
      </c>
      <c r="BF377" s="158">
        <f>IF(N377="snížená",J377,0)</f>
        <v>0</v>
      </c>
      <c r="BG377" s="158">
        <f>IF(N377="zákl. přenesená",J377,0)</f>
        <v>0</v>
      </c>
      <c r="BH377" s="158">
        <f>IF(N377="sníž. přenesená",J377,0)</f>
        <v>0</v>
      </c>
      <c r="BI377" s="158">
        <f>IF(N377="nulová",J377,0)</f>
        <v>0</v>
      </c>
      <c r="BJ377" s="13" t="s">
        <v>80</v>
      </c>
      <c r="BK377" s="158">
        <f>ROUND(I377*H377,2)</f>
        <v>0</v>
      </c>
      <c r="BL377" s="13" t="s">
        <v>348</v>
      </c>
      <c r="BM377" s="157" t="s">
        <v>1012</v>
      </c>
    </row>
    <row r="378" spans="2:65" s="1" customFormat="1" ht="28.8">
      <c r="B378" s="28"/>
      <c r="D378" s="159" t="s">
        <v>280</v>
      </c>
      <c r="F378" s="160" t="s">
        <v>1013</v>
      </c>
      <c r="I378" s="119"/>
      <c r="L378" s="28"/>
      <c r="M378" s="161"/>
      <c r="T378" s="52"/>
      <c r="AT378" s="13" t="s">
        <v>280</v>
      </c>
      <c r="AU378" s="13" t="s">
        <v>272</v>
      </c>
    </row>
    <row r="379" spans="2:65" s="1" customFormat="1" ht="16.5" customHeight="1">
      <c r="B379" s="28"/>
      <c r="C379" s="162" t="s">
        <v>1065</v>
      </c>
      <c r="D379" s="162" t="s">
        <v>335</v>
      </c>
      <c r="E379" s="163" t="s">
        <v>1015</v>
      </c>
      <c r="F379" s="164" t="s">
        <v>1016</v>
      </c>
      <c r="G379" s="165" t="s">
        <v>338</v>
      </c>
      <c r="H379" s="166">
        <v>6</v>
      </c>
      <c r="I379" s="167"/>
      <c r="J379" s="168">
        <f>ROUND(I379*H379,2)</f>
        <v>0</v>
      </c>
      <c r="K379" s="169"/>
      <c r="L379" s="170"/>
      <c r="M379" s="171" t="s">
        <v>1</v>
      </c>
      <c r="N379" s="172" t="s">
        <v>38</v>
      </c>
      <c r="P379" s="155">
        <f>O379*H379</f>
        <v>0</v>
      </c>
      <c r="Q379" s="155">
        <v>1.0000000000000001E-5</v>
      </c>
      <c r="R379" s="155">
        <f>Q379*H379</f>
        <v>6.0000000000000008E-5</v>
      </c>
      <c r="S379" s="155">
        <v>0</v>
      </c>
      <c r="T379" s="156">
        <f>S379*H379</f>
        <v>0</v>
      </c>
      <c r="AR379" s="157" t="s">
        <v>373</v>
      </c>
      <c r="AT379" s="157" t="s">
        <v>335</v>
      </c>
      <c r="AU379" s="157" t="s">
        <v>272</v>
      </c>
      <c r="AY379" s="13" t="s">
        <v>271</v>
      </c>
      <c r="BE379" s="158">
        <f>IF(N379="základní",J379,0)</f>
        <v>0</v>
      </c>
      <c r="BF379" s="158">
        <f>IF(N379="snížená",J379,0)</f>
        <v>0</v>
      </c>
      <c r="BG379" s="158">
        <f>IF(N379="zákl. přenesená",J379,0)</f>
        <v>0</v>
      </c>
      <c r="BH379" s="158">
        <f>IF(N379="sníž. přenesená",J379,0)</f>
        <v>0</v>
      </c>
      <c r="BI379" s="158">
        <f>IF(N379="nulová",J379,0)</f>
        <v>0</v>
      </c>
      <c r="BJ379" s="13" t="s">
        <v>80</v>
      </c>
      <c r="BK379" s="158">
        <f>ROUND(I379*H379,2)</f>
        <v>0</v>
      </c>
      <c r="BL379" s="13" t="s">
        <v>348</v>
      </c>
      <c r="BM379" s="157" t="s">
        <v>1017</v>
      </c>
    </row>
    <row r="380" spans="2:65" s="1" customFormat="1" ht="10.199999999999999">
      <c r="B380" s="28"/>
      <c r="D380" s="159" t="s">
        <v>280</v>
      </c>
      <c r="F380" s="160" t="s">
        <v>1016</v>
      </c>
      <c r="I380" s="119"/>
      <c r="L380" s="28"/>
      <c r="M380" s="161"/>
      <c r="T380" s="52"/>
      <c r="AT380" s="13" t="s">
        <v>280</v>
      </c>
      <c r="AU380" s="13" t="s">
        <v>272</v>
      </c>
    </row>
    <row r="381" spans="2:65" s="1" customFormat="1" ht="24.15" customHeight="1">
      <c r="B381" s="28"/>
      <c r="C381" s="146" t="s">
        <v>1069</v>
      </c>
      <c r="D381" s="146" t="s">
        <v>274</v>
      </c>
      <c r="E381" s="147" t="s">
        <v>1019</v>
      </c>
      <c r="F381" s="148" t="s">
        <v>1020</v>
      </c>
      <c r="G381" s="149" t="s">
        <v>412</v>
      </c>
      <c r="H381" s="150">
        <v>4</v>
      </c>
      <c r="I381" s="151"/>
      <c r="J381" s="152">
        <f>ROUND(I381*H381,2)</f>
        <v>0</v>
      </c>
      <c r="K381" s="153"/>
      <c r="L381" s="28"/>
      <c r="M381" s="154" t="s">
        <v>1</v>
      </c>
      <c r="N381" s="115" t="s">
        <v>38</v>
      </c>
      <c r="P381" s="155">
        <f>O381*H381</f>
        <v>0</v>
      </c>
      <c r="Q381" s="155">
        <v>0</v>
      </c>
      <c r="R381" s="155">
        <f>Q381*H381</f>
        <v>0</v>
      </c>
      <c r="S381" s="155">
        <v>0</v>
      </c>
      <c r="T381" s="156">
        <f>S381*H381</f>
        <v>0</v>
      </c>
      <c r="AR381" s="157" t="s">
        <v>348</v>
      </c>
      <c r="AT381" s="157" t="s">
        <v>274</v>
      </c>
      <c r="AU381" s="157" t="s">
        <v>272</v>
      </c>
      <c r="AY381" s="13" t="s">
        <v>271</v>
      </c>
      <c r="BE381" s="158">
        <f>IF(N381="základní",J381,0)</f>
        <v>0</v>
      </c>
      <c r="BF381" s="158">
        <f>IF(N381="snížená",J381,0)</f>
        <v>0</v>
      </c>
      <c r="BG381" s="158">
        <f>IF(N381="zákl. přenesená",J381,0)</f>
        <v>0</v>
      </c>
      <c r="BH381" s="158">
        <f>IF(N381="sníž. přenesená",J381,0)</f>
        <v>0</v>
      </c>
      <c r="BI381" s="158">
        <f>IF(N381="nulová",J381,0)</f>
        <v>0</v>
      </c>
      <c r="BJ381" s="13" t="s">
        <v>80</v>
      </c>
      <c r="BK381" s="158">
        <f>ROUND(I381*H381,2)</f>
        <v>0</v>
      </c>
      <c r="BL381" s="13" t="s">
        <v>348</v>
      </c>
      <c r="BM381" s="157" t="s">
        <v>1021</v>
      </c>
    </row>
    <row r="382" spans="2:65" s="1" customFormat="1" ht="28.8">
      <c r="B382" s="28"/>
      <c r="D382" s="159" t="s">
        <v>280</v>
      </c>
      <c r="F382" s="160" t="s">
        <v>1022</v>
      </c>
      <c r="I382" s="119"/>
      <c r="L382" s="28"/>
      <c r="M382" s="161"/>
      <c r="T382" s="52"/>
      <c r="AT382" s="13" t="s">
        <v>280</v>
      </c>
      <c r="AU382" s="13" t="s">
        <v>272</v>
      </c>
    </row>
    <row r="383" spans="2:65" s="1" customFormat="1" ht="16.5" customHeight="1">
      <c r="B383" s="28"/>
      <c r="C383" s="162" t="s">
        <v>1071</v>
      </c>
      <c r="D383" s="162" t="s">
        <v>335</v>
      </c>
      <c r="E383" s="163" t="s">
        <v>1024</v>
      </c>
      <c r="F383" s="164" t="s">
        <v>1025</v>
      </c>
      <c r="G383" s="165" t="s">
        <v>412</v>
      </c>
      <c r="H383" s="166">
        <v>4</v>
      </c>
      <c r="I383" s="167"/>
      <c r="J383" s="168">
        <f>ROUND(I383*H383,2)</f>
        <v>0</v>
      </c>
      <c r="K383" s="169"/>
      <c r="L383" s="170"/>
      <c r="M383" s="171" t="s">
        <v>1</v>
      </c>
      <c r="N383" s="172" t="s">
        <v>38</v>
      </c>
      <c r="P383" s="155">
        <f>O383*H383</f>
        <v>0</v>
      </c>
      <c r="Q383" s="155">
        <v>5.4000000000000001E-4</v>
      </c>
      <c r="R383" s="155">
        <f>Q383*H383</f>
        <v>2.16E-3</v>
      </c>
      <c r="S383" s="155">
        <v>0</v>
      </c>
      <c r="T383" s="156">
        <f>S383*H383</f>
        <v>0</v>
      </c>
      <c r="AR383" s="157" t="s">
        <v>373</v>
      </c>
      <c r="AT383" s="157" t="s">
        <v>335</v>
      </c>
      <c r="AU383" s="157" t="s">
        <v>272</v>
      </c>
      <c r="AY383" s="13" t="s">
        <v>271</v>
      </c>
      <c r="BE383" s="158">
        <f>IF(N383="základní",J383,0)</f>
        <v>0</v>
      </c>
      <c r="BF383" s="158">
        <f>IF(N383="snížená",J383,0)</f>
        <v>0</v>
      </c>
      <c r="BG383" s="158">
        <f>IF(N383="zákl. přenesená",J383,0)</f>
        <v>0</v>
      </c>
      <c r="BH383" s="158">
        <f>IF(N383="sníž. přenesená",J383,0)</f>
        <v>0</v>
      </c>
      <c r="BI383" s="158">
        <f>IF(N383="nulová",J383,0)</f>
        <v>0</v>
      </c>
      <c r="BJ383" s="13" t="s">
        <v>80</v>
      </c>
      <c r="BK383" s="158">
        <f>ROUND(I383*H383,2)</f>
        <v>0</v>
      </c>
      <c r="BL383" s="13" t="s">
        <v>348</v>
      </c>
      <c r="BM383" s="157" t="s">
        <v>1026</v>
      </c>
    </row>
    <row r="384" spans="2:65" s="1" customFormat="1" ht="10.199999999999999">
      <c r="B384" s="28"/>
      <c r="D384" s="159" t="s">
        <v>280</v>
      </c>
      <c r="F384" s="160" t="s">
        <v>1025</v>
      </c>
      <c r="I384" s="119"/>
      <c r="L384" s="28"/>
      <c r="M384" s="161"/>
      <c r="T384" s="52"/>
      <c r="AT384" s="13" t="s">
        <v>280</v>
      </c>
      <c r="AU384" s="13" t="s">
        <v>272</v>
      </c>
    </row>
    <row r="385" spans="2:65" s="1" customFormat="1" ht="24.15" customHeight="1">
      <c r="B385" s="28"/>
      <c r="C385" s="162" t="s">
        <v>1076</v>
      </c>
      <c r="D385" s="162" t="s">
        <v>335</v>
      </c>
      <c r="E385" s="163" t="s">
        <v>1028</v>
      </c>
      <c r="F385" s="164" t="s">
        <v>1029</v>
      </c>
      <c r="G385" s="165" t="s">
        <v>338</v>
      </c>
      <c r="H385" s="166">
        <v>2</v>
      </c>
      <c r="I385" s="167"/>
      <c r="J385" s="168">
        <f>ROUND(I385*H385,2)</f>
        <v>0</v>
      </c>
      <c r="K385" s="169"/>
      <c r="L385" s="170"/>
      <c r="M385" s="171" t="s">
        <v>1</v>
      </c>
      <c r="N385" s="172" t="s">
        <v>38</v>
      </c>
      <c r="P385" s="155">
        <f>O385*H385</f>
        <v>0</v>
      </c>
      <c r="Q385" s="155">
        <v>1.0000000000000001E-5</v>
      </c>
      <c r="R385" s="155">
        <f>Q385*H385</f>
        <v>2.0000000000000002E-5</v>
      </c>
      <c r="S385" s="155">
        <v>0</v>
      </c>
      <c r="T385" s="156">
        <f>S385*H385</f>
        <v>0</v>
      </c>
      <c r="AR385" s="157" t="s">
        <v>373</v>
      </c>
      <c r="AT385" s="157" t="s">
        <v>335</v>
      </c>
      <c r="AU385" s="157" t="s">
        <v>272</v>
      </c>
      <c r="AY385" s="13" t="s">
        <v>271</v>
      </c>
      <c r="BE385" s="158">
        <f>IF(N385="základní",J385,0)</f>
        <v>0</v>
      </c>
      <c r="BF385" s="158">
        <f>IF(N385="snížená",J385,0)</f>
        <v>0</v>
      </c>
      <c r="BG385" s="158">
        <f>IF(N385="zákl. přenesená",J385,0)</f>
        <v>0</v>
      </c>
      <c r="BH385" s="158">
        <f>IF(N385="sníž. přenesená",J385,0)</f>
        <v>0</v>
      </c>
      <c r="BI385" s="158">
        <f>IF(N385="nulová",J385,0)</f>
        <v>0</v>
      </c>
      <c r="BJ385" s="13" t="s">
        <v>80</v>
      </c>
      <c r="BK385" s="158">
        <f>ROUND(I385*H385,2)</f>
        <v>0</v>
      </c>
      <c r="BL385" s="13" t="s">
        <v>348</v>
      </c>
      <c r="BM385" s="157" t="s">
        <v>1030</v>
      </c>
    </row>
    <row r="386" spans="2:65" s="1" customFormat="1" ht="10.199999999999999">
      <c r="B386" s="28"/>
      <c r="D386" s="159" t="s">
        <v>280</v>
      </c>
      <c r="F386" s="160" t="s">
        <v>1029</v>
      </c>
      <c r="I386" s="119"/>
      <c r="L386" s="28"/>
      <c r="M386" s="161"/>
      <c r="T386" s="52"/>
      <c r="AT386" s="13" t="s">
        <v>280</v>
      </c>
      <c r="AU386" s="13" t="s">
        <v>272</v>
      </c>
    </row>
    <row r="387" spans="2:65" s="1" customFormat="1" ht="24.15" customHeight="1">
      <c r="B387" s="28"/>
      <c r="C387" s="162" t="s">
        <v>1081</v>
      </c>
      <c r="D387" s="162" t="s">
        <v>335</v>
      </c>
      <c r="E387" s="163" t="s">
        <v>1032</v>
      </c>
      <c r="F387" s="164" t="s">
        <v>1033</v>
      </c>
      <c r="G387" s="165" t="s">
        <v>338</v>
      </c>
      <c r="H387" s="166">
        <v>2</v>
      </c>
      <c r="I387" s="167"/>
      <c r="J387" s="168">
        <f>ROUND(I387*H387,2)</f>
        <v>0</v>
      </c>
      <c r="K387" s="169"/>
      <c r="L387" s="170"/>
      <c r="M387" s="171" t="s">
        <v>1</v>
      </c>
      <c r="N387" s="172" t="s">
        <v>38</v>
      </c>
      <c r="P387" s="155">
        <f>O387*H387</f>
        <v>0</v>
      </c>
      <c r="Q387" s="155">
        <v>1.0000000000000001E-5</v>
      </c>
      <c r="R387" s="155">
        <f>Q387*H387</f>
        <v>2.0000000000000002E-5</v>
      </c>
      <c r="S387" s="155">
        <v>0</v>
      </c>
      <c r="T387" s="156">
        <f>S387*H387</f>
        <v>0</v>
      </c>
      <c r="AR387" s="157" t="s">
        <v>373</v>
      </c>
      <c r="AT387" s="157" t="s">
        <v>335</v>
      </c>
      <c r="AU387" s="157" t="s">
        <v>272</v>
      </c>
      <c r="AY387" s="13" t="s">
        <v>271</v>
      </c>
      <c r="BE387" s="158">
        <f>IF(N387="základní",J387,0)</f>
        <v>0</v>
      </c>
      <c r="BF387" s="158">
        <f>IF(N387="snížená",J387,0)</f>
        <v>0</v>
      </c>
      <c r="BG387" s="158">
        <f>IF(N387="zákl. přenesená",J387,0)</f>
        <v>0</v>
      </c>
      <c r="BH387" s="158">
        <f>IF(N387="sníž. přenesená",J387,0)</f>
        <v>0</v>
      </c>
      <c r="BI387" s="158">
        <f>IF(N387="nulová",J387,0)</f>
        <v>0</v>
      </c>
      <c r="BJ387" s="13" t="s">
        <v>80</v>
      </c>
      <c r="BK387" s="158">
        <f>ROUND(I387*H387,2)</f>
        <v>0</v>
      </c>
      <c r="BL387" s="13" t="s">
        <v>348</v>
      </c>
      <c r="BM387" s="157" t="s">
        <v>1034</v>
      </c>
    </row>
    <row r="388" spans="2:65" s="1" customFormat="1" ht="10.199999999999999">
      <c r="B388" s="28"/>
      <c r="D388" s="159" t="s">
        <v>280</v>
      </c>
      <c r="F388" s="160" t="s">
        <v>1033</v>
      </c>
      <c r="I388" s="119"/>
      <c r="L388" s="28"/>
      <c r="M388" s="161"/>
      <c r="T388" s="52"/>
      <c r="AT388" s="13" t="s">
        <v>280</v>
      </c>
      <c r="AU388" s="13" t="s">
        <v>272</v>
      </c>
    </row>
    <row r="389" spans="2:65" s="1" customFormat="1" ht="21.75" customHeight="1">
      <c r="B389" s="28"/>
      <c r="C389" s="146" t="s">
        <v>1086</v>
      </c>
      <c r="D389" s="146" t="s">
        <v>274</v>
      </c>
      <c r="E389" s="147" t="s">
        <v>1036</v>
      </c>
      <c r="F389" s="148" t="s">
        <v>1037</v>
      </c>
      <c r="G389" s="149" t="s">
        <v>412</v>
      </c>
      <c r="H389" s="150">
        <v>2</v>
      </c>
      <c r="I389" s="151"/>
      <c r="J389" s="152">
        <f>ROUND(I389*H389,2)</f>
        <v>0</v>
      </c>
      <c r="K389" s="153"/>
      <c r="L389" s="28"/>
      <c r="M389" s="154" t="s">
        <v>1</v>
      </c>
      <c r="N389" s="115" t="s">
        <v>38</v>
      </c>
      <c r="P389" s="155">
        <f>O389*H389</f>
        <v>0</v>
      </c>
      <c r="Q389" s="155">
        <v>0</v>
      </c>
      <c r="R389" s="155">
        <f>Q389*H389</f>
        <v>0</v>
      </c>
      <c r="S389" s="155">
        <v>0</v>
      </c>
      <c r="T389" s="156">
        <f>S389*H389</f>
        <v>0</v>
      </c>
      <c r="AR389" s="157" t="s">
        <v>348</v>
      </c>
      <c r="AT389" s="157" t="s">
        <v>274</v>
      </c>
      <c r="AU389" s="157" t="s">
        <v>272</v>
      </c>
      <c r="AY389" s="13" t="s">
        <v>271</v>
      </c>
      <c r="BE389" s="158">
        <f>IF(N389="základní",J389,0)</f>
        <v>0</v>
      </c>
      <c r="BF389" s="158">
        <f>IF(N389="snížená",J389,0)</f>
        <v>0</v>
      </c>
      <c r="BG389" s="158">
        <f>IF(N389="zákl. přenesená",J389,0)</f>
        <v>0</v>
      </c>
      <c r="BH389" s="158">
        <f>IF(N389="sníž. přenesená",J389,0)</f>
        <v>0</v>
      </c>
      <c r="BI389" s="158">
        <f>IF(N389="nulová",J389,0)</f>
        <v>0</v>
      </c>
      <c r="BJ389" s="13" t="s">
        <v>80</v>
      </c>
      <c r="BK389" s="158">
        <f>ROUND(I389*H389,2)</f>
        <v>0</v>
      </c>
      <c r="BL389" s="13" t="s">
        <v>348</v>
      </c>
      <c r="BM389" s="157" t="s">
        <v>1038</v>
      </c>
    </row>
    <row r="390" spans="2:65" s="1" customFormat="1" ht="28.8">
      <c r="B390" s="28"/>
      <c r="D390" s="159" t="s">
        <v>280</v>
      </c>
      <c r="F390" s="160" t="s">
        <v>1039</v>
      </c>
      <c r="I390" s="119"/>
      <c r="L390" s="28"/>
      <c r="M390" s="161"/>
      <c r="T390" s="52"/>
      <c r="AT390" s="13" t="s">
        <v>280</v>
      </c>
      <c r="AU390" s="13" t="s">
        <v>272</v>
      </c>
    </row>
    <row r="391" spans="2:65" s="1" customFormat="1" ht="24.15" customHeight="1">
      <c r="B391" s="28"/>
      <c r="C391" s="162" t="s">
        <v>1090</v>
      </c>
      <c r="D391" s="162" t="s">
        <v>335</v>
      </c>
      <c r="E391" s="163" t="s">
        <v>1041</v>
      </c>
      <c r="F391" s="164" t="s">
        <v>1042</v>
      </c>
      <c r="G391" s="165" t="s">
        <v>338</v>
      </c>
      <c r="H391" s="166">
        <v>2</v>
      </c>
      <c r="I391" s="167"/>
      <c r="J391" s="168">
        <f>ROUND(I391*H391,2)</f>
        <v>0</v>
      </c>
      <c r="K391" s="169"/>
      <c r="L391" s="170"/>
      <c r="M391" s="171" t="s">
        <v>1</v>
      </c>
      <c r="N391" s="172" t="s">
        <v>38</v>
      </c>
      <c r="P391" s="155">
        <f>O391*H391</f>
        <v>0</v>
      </c>
      <c r="Q391" s="155">
        <v>1.0000000000000001E-5</v>
      </c>
      <c r="R391" s="155">
        <f>Q391*H391</f>
        <v>2.0000000000000002E-5</v>
      </c>
      <c r="S391" s="155">
        <v>0</v>
      </c>
      <c r="T391" s="156">
        <f>S391*H391</f>
        <v>0</v>
      </c>
      <c r="AR391" s="157" t="s">
        <v>373</v>
      </c>
      <c r="AT391" s="157" t="s">
        <v>335</v>
      </c>
      <c r="AU391" s="157" t="s">
        <v>272</v>
      </c>
      <c r="AY391" s="13" t="s">
        <v>271</v>
      </c>
      <c r="BE391" s="158">
        <f>IF(N391="základní",J391,0)</f>
        <v>0</v>
      </c>
      <c r="BF391" s="158">
        <f>IF(N391="snížená",J391,0)</f>
        <v>0</v>
      </c>
      <c r="BG391" s="158">
        <f>IF(N391="zákl. přenesená",J391,0)</f>
        <v>0</v>
      </c>
      <c r="BH391" s="158">
        <f>IF(N391="sníž. přenesená",J391,0)</f>
        <v>0</v>
      </c>
      <c r="BI391" s="158">
        <f>IF(N391="nulová",J391,0)</f>
        <v>0</v>
      </c>
      <c r="BJ391" s="13" t="s">
        <v>80</v>
      </c>
      <c r="BK391" s="158">
        <f>ROUND(I391*H391,2)</f>
        <v>0</v>
      </c>
      <c r="BL391" s="13" t="s">
        <v>348</v>
      </c>
      <c r="BM391" s="157" t="s">
        <v>1043</v>
      </c>
    </row>
    <row r="392" spans="2:65" s="1" customFormat="1" ht="19.2">
      <c r="B392" s="28"/>
      <c r="D392" s="159" t="s">
        <v>280</v>
      </c>
      <c r="F392" s="160" t="s">
        <v>1042</v>
      </c>
      <c r="I392" s="119"/>
      <c r="L392" s="28"/>
      <c r="M392" s="161"/>
      <c r="T392" s="52"/>
      <c r="AT392" s="13" t="s">
        <v>280</v>
      </c>
      <c r="AU392" s="13" t="s">
        <v>272</v>
      </c>
    </row>
    <row r="393" spans="2:65" s="1" customFormat="1" ht="24.15" customHeight="1">
      <c r="B393" s="28"/>
      <c r="C393" s="146" t="s">
        <v>1095</v>
      </c>
      <c r="D393" s="146" t="s">
        <v>274</v>
      </c>
      <c r="E393" s="147" t="s">
        <v>953</v>
      </c>
      <c r="F393" s="148" t="s">
        <v>954</v>
      </c>
      <c r="G393" s="149" t="s">
        <v>338</v>
      </c>
      <c r="H393" s="150">
        <v>45</v>
      </c>
      <c r="I393" s="151"/>
      <c r="J393" s="152">
        <f>ROUND(I393*H393,2)</f>
        <v>0</v>
      </c>
      <c r="K393" s="153"/>
      <c r="L393" s="28"/>
      <c r="M393" s="154" t="s">
        <v>1</v>
      </c>
      <c r="N393" s="115" t="s">
        <v>38</v>
      </c>
      <c r="P393" s="155">
        <f>O393*H393</f>
        <v>0</v>
      </c>
      <c r="Q393" s="155">
        <v>0</v>
      </c>
      <c r="R393" s="155">
        <f>Q393*H393</f>
        <v>0</v>
      </c>
      <c r="S393" s="155">
        <v>0</v>
      </c>
      <c r="T393" s="156">
        <f>S393*H393</f>
        <v>0</v>
      </c>
      <c r="AR393" s="157" t="s">
        <v>348</v>
      </c>
      <c r="AT393" s="157" t="s">
        <v>274</v>
      </c>
      <c r="AU393" s="157" t="s">
        <v>272</v>
      </c>
      <c r="AY393" s="13" t="s">
        <v>271</v>
      </c>
      <c r="BE393" s="158">
        <f>IF(N393="základní",J393,0)</f>
        <v>0</v>
      </c>
      <c r="BF393" s="158">
        <f>IF(N393="snížená",J393,0)</f>
        <v>0</v>
      </c>
      <c r="BG393" s="158">
        <f>IF(N393="zákl. přenesená",J393,0)</f>
        <v>0</v>
      </c>
      <c r="BH393" s="158">
        <f>IF(N393="sníž. přenesená",J393,0)</f>
        <v>0</v>
      </c>
      <c r="BI393" s="158">
        <f>IF(N393="nulová",J393,0)</f>
        <v>0</v>
      </c>
      <c r="BJ393" s="13" t="s">
        <v>80</v>
      </c>
      <c r="BK393" s="158">
        <f>ROUND(I393*H393,2)</f>
        <v>0</v>
      </c>
      <c r="BL393" s="13" t="s">
        <v>348</v>
      </c>
      <c r="BM393" s="157" t="s">
        <v>1045</v>
      </c>
    </row>
    <row r="394" spans="2:65" s="1" customFormat="1" ht="19.2">
      <c r="B394" s="28"/>
      <c r="D394" s="159" t="s">
        <v>280</v>
      </c>
      <c r="F394" s="160" t="s">
        <v>956</v>
      </c>
      <c r="I394" s="119"/>
      <c r="L394" s="28"/>
      <c r="M394" s="161"/>
      <c r="T394" s="52"/>
      <c r="AT394" s="13" t="s">
        <v>280</v>
      </c>
      <c r="AU394" s="13" t="s">
        <v>272</v>
      </c>
    </row>
    <row r="395" spans="2:65" s="1" customFormat="1" ht="16.5" customHeight="1">
      <c r="B395" s="28"/>
      <c r="C395" s="162" t="s">
        <v>1099</v>
      </c>
      <c r="D395" s="162" t="s">
        <v>335</v>
      </c>
      <c r="E395" s="163" t="s">
        <v>958</v>
      </c>
      <c r="F395" s="164" t="s">
        <v>959</v>
      </c>
      <c r="G395" s="165" t="s">
        <v>338</v>
      </c>
      <c r="H395" s="166">
        <v>45</v>
      </c>
      <c r="I395" s="167"/>
      <c r="J395" s="168">
        <f>ROUND(I395*H395,2)</f>
        <v>0</v>
      </c>
      <c r="K395" s="169"/>
      <c r="L395" s="170"/>
      <c r="M395" s="171" t="s">
        <v>1</v>
      </c>
      <c r="N395" s="172" t="s">
        <v>38</v>
      </c>
      <c r="P395" s="155">
        <f>O395*H395</f>
        <v>0</v>
      </c>
      <c r="Q395" s="155">
        <v>9.0000000000000006E-5</v>
      </c>
      <c r="R395" s="155">
        <f>Q395*H395</f>
        <v>4.0500000000000006E-3</v>
      </c>
      <c r="S395" s="155">
        <v>0</v>
      </c>
      <c r="T395" s="156">
        <f>S395*H395</f>
        <v>0</v>
      </c>
      <c r="AR395" s="157" t="s">
        <v>373</v>
      </c>
      <c r="AT395" s="157" t="s">
        <v>335</v>
      </c>
      <c r="AU395" s="157" t="s">
        <v>272</v>
      </c>
      <c r="AY395" s="13" t="s">
        <v>271</v>
      </c>
      <c r="BE395" s="158">
        <f>IF(N395="základní",J395,0)</f>
        <v>0</v>
      </c>
      <c r="BF395" s="158">
        <f>IF(N395="snížená",J395,0)</f>
        <v>0</v>
      </c>
      <c r="BG395" s="158">
        <f>IF(N395="zákl. přenesená",J395,0)</f>
        <v>0</v>
      </c>
      <c r="BH395" s="158">
        <f>IF(N395="sníž. přenesená",J395,0)</f>
        <v>0</v>
      </c>
      <c r="BI395" s="158">
        <f>IF(N395="nulová",J395,0)</f>
        <v>0</v>
      </c>
      <c r="BJ395" s="13" t="s">
        <v>80</v>
      </c>
      <c r="BK395" s="158">
        <f>ROUND(I395*H395,2)</f>
        <v>0</v>
      </c>
      <c r="BL395" s="13" t="s">
        <v>348</v>
      </c>
      <c r="BM395" s="157" t="s">
        <v>1538</v>
      </c>
    </row>
    <row r="396" spans="2:65" s="1" customFormat="1" ht="10.199999999999999">
      <c r="B396" s="28"/>
      <c r="D396" s="159" t="s">
        <v>280</v>
      </c>
      <c r="F396" s="160" t="s">
        <v>959</v>
      </c>
      <c r="I396" s="119"/>
      <c r="L396" s="28"/>
      <c r="M396" s="161"/>
      <c r="T396" s="52"/>
      <c r="AT396" s="13" t="s">
        <v>280</v>
      </c>
      <c r="AU396" s="13" t="s">
        <v>272</v>
      </c>
    </row>
    <row r="397" spans="2:65" s="11" customFormat="1" ht="20.85" customHeight="1">
      <c r="B397" s="134"/>
      <c r="D397" s="135" t="s">
        <v>72</v>
      </c>
      <c r="E397" s="144" t="s">
        <v>1063</v>
      </c>
      <c r="F397" s="144" t="s">
        <v>1064</v>
      </c>
      <c r="I397" s="137"/>
      <c r="J397" s="145">
        <f>BK397</f>
        <v>0</v>
      </c>
      <c r="L397" s="134"/>
      <c r="M397" s="139"/>
      <c r="P397" s="140">
        <f>SUM(P398:P437)</f>
        <v>0</v>
      </c>
      <c r="R397" s="140">
        <f>SUM(R398:R437)</f>
        <v>5.9960000000000013E-2</v>
      </c>
      <c r="T397" s="141">
        <f>SUM(T398:T437)</f>
        <v>6.3E-2</v>
      </c>
      <c r="AR397" s="135" t="s">
        <v>82</v>
      </c>
      <c r="AT397" s="142" t="s">
        <v>72</v>
      </c>
      <c r="AU397" s="142" t="s">
        <v>82</v>
      </c>
      <c r="AY397" s="135" t="s">
        <v>271</v>
      </c>
      <c r="BK397" s="143">
        <f>SUM(BK398:BK437)</f>
        <v>0</v>
      </c>
    </row>
    <row r="398" spans="2:65" s="1" customFormat="1" ht="24.15" customHeight="1">
      <c r="B398" s="28"/>
      <c r="C398" s="162" t="s">
        <v>1103</v>
      </c>
      <c r="D398" s="162" t="s">
        <v>335</v>
      </c>
      <c r="E398" s="163" t="s">
        <v>1066</v>
      </c>
      <c r="F398" s="164" t="s">
        <v>1067</v>
      </c>
      <c r="G398" s="165" t="s">
        <v>338</v>
      </c>
      <c r="H398" s="166">
        <v>1</v>
      </c>
      <c r="I398" s="167"/>
      <c r="J398" s="168">
        <f>ROUND(I398*H398,2)</f>
        <v>0</v>
      </c>
      <c r="K398" s="169"/>
      <c r="L398" s="170"/>
      <c r="M398" s="171" t="s">
        <v>1</v>
      </c>
      <c r="N398" s="172" t="s">
        <v>38</v>
      </c>
      <c r="P398" s="155">
        <f>O398*H398</f>
        <v>0</v>
      </c>
      <c r="Q398" s="155">
        <v>0</v>
      </c>
      <c r="R398" s="155">
        <f>Q398*H398</f>
        <v>0</v>
      </c>
      <c r="S398" s="155">
        <v>0</v>
      </c>
      <c r="T398" s="156">
        <f>S398*H398</f>
        <v>0</v>
      </c>
      <c r="AR398" s="157" t="s">
        <v>373</v>
      </c>
      <c r="AT398" s="157" t="s">
        <v>335</v>
      </c>
      <c r="AU398" s="157" t="s">
        <v>272</v>
      </c>
      <c r="AY398" s="13" t="s">
        <v>271</v>
      </c>
      <c r="BE398" s="158">
        <f>IF(N398="základní",J398,0)</f>
        <v>0</v>
      </c>
      <c r="BF398" s="158">
        <f>IF(N398="snížená",J398,0)</f>
        <v>0</v>
      </c>
      <c r="BG398" s="158">
        <f>IF(N398="zákl. přenesená",J398,0)</f>
        <v>0</v>
      </c>
      <c r="BH398" s="158">
        <f>IF(N398="sníž. přenesená",J398,0)</f>
        <v>0</v>
      </c>
      <c r="BI398" s="158">
        <f>IF(N398="nulová",J398,0)</f>
        <v>0</v>
      </c>
      <c r="BJ398" s="13" t="s">
        <v>80</v>
      </c>
      <c r="BK398" s="158">
        <f>ROUND(I398*H398,2)</f>
        <v>0</v>
      </c>
      <c r="BL398" s="13" t="s">
        <v>348</v>
      </c>
      <c r="BM398" s="157" t="s">
        <v>1068</v>
      </c>
    </row>
    <row r="399" spans="2:65" s="1" customFormat="1" ht="19.2">
      <c r="B399" s="28"/>
      <c r="D399" s="159" t="s">
        <v>280</v>
      </c>
      <c r="F399" s="160" t="s">
        <v>1067</v>
      </c>
      <c r="I399" s="119"/>
      <c r="L399" s="28"/>
      <c r="M399" s="161"/>
      <c r="T399" s="52"/>
      <c r="AT399" s="13" t="s">
        <v>280</v>
      </c>
      <c r="AU399" s="13" t="s">
        <v>272</v>
      </c>
    </row>
    <row r="400" spans="2:65" s="1" customFormat="1" ht="33" customHeight="1">
      <c r="B400" s="28"/>
      <c r="C400" s="146" t="s">
        <v>1108</v>
      </c>
      <c r="D400" s="146" t="s">
        <v>274</v>
      </c>
      <c r="E400" s="147" t="s">
        <v>725</v>
      </c>
      <c r="F400" s="148" t="s">
        <v>726</v>
      </c>
      <c r="G400" s="149" t="s">
        <v>338</v>
      </c>
      <c r="H400" s="150">
        <v>1</v>
      </c>
      <c r="I400" s="151"/>
      <c r="J400" s="152">
        <f>ROUND(I400*H400,2)</f>
        <v>0</v>
      </c>
      <c r="K400" s="153"/>
      <c r="L400" s="28"/>
      <c r="M400" s="154" t="s">
        <v>1</v>
      </c>
      <c r="N400" s="115" t="s">
        <v>38</v>
      </c>
      <c r="P400" s="155">
        <f>O400*H400</f>
        <v>0</v>
      </c>
      <c r="Q400" s="155">
        <v>0</v>
      </c>
      <c r="R400" s="155">
        <f>Q400*H400</f>
        <v>0</v>
      </c>
      <c r="S400" s="155">
        <v>0</v>
      </c>
      <c r="T400" s="156">
        <f>S400*H400</f>
        <v>0</v>
      </c>
      <c r="AR400" s="157" t="s">
        <v>348</v>
      </c>
      <c r="AT400" s="157" t="s">
        <v>274</v>
      </c>
      <c r="AU400" s="157" t="s">
        <v>272</v>
      </c>
      <c r="AY400" s="13" t="s">
        <v>271</v>
      </c>
      <c r="BE400" s="158">
        <f>IF(N400="základní",J400,0)</f>
        <v>0</v>
      </c>
      <c r="BF400" s="158">
        <f>IF(N400="snížená",J400,0)</f>
        <v>0</v>
      </c>
      <c r="BG400" s="158">
        <f>IF(N400="zákl. přenesená",J400,0)</f>
        <v>0</v>
      </c>
      <c r="BH400" s="158">
        <f>IF(N400="sníž. přenesená",J400,0)</f>
        <v>0</v>
      </c>
      <c r="BI400" s="158">
        <f>IF(N400="nulová",J400,0)</f>
        <v>0</v>
      </c>
      <c r="BJ400" s="13" t="s">
        <v>80</v>
      </c>
      <c r="BK400" s="158">
        <f>ROUND(I400*H400,2)</f>
        <v>0</v>
      </c>
      <c r="BL400" s="13" t="s">
        <v>348</v>
      </c>
      <c r="BM400" s="157" t="s">
        <v>1070</v>
      </c>
    </row>
    <row r="401" spans="2:65" s="1" customFormat="1" ht="19.2">
      <c r="B401" s="28"/>
      <c r="D401" s="159" t="s">
        <v>280</v>
      </c>
      <c r="F401" s="160" t="s">
        <v>726</v>
      </c>
      <c r="I401" s="119"/>
      <c r="L401" s="28"/>
      <c r="M401" s="161"/>
      <c r="T401" s="52"/>
      <c r="AT401" s="13" t="s">
        <v>280</v>
      </c>
      <c r="AU401" s="13" t="s">
        <v>272</v>
      </c>
    </row>
    <row r="402" spans="2:65" s="1" customFormat="1" ht="33" customHeight="1">
      <c r="B402" s="28"/>
      <c r="C402" s="146" t="s">
        <v>1112</v>
      </c>
      <c r="D402" s="146" t="s">
        <v>274</v>
      </c>
      <c r="E402" s="147" t="s">
        <v>1072</v>
      </c>
      <c r="F402" s="148" t="s">
        <v>1073</v>
      </c>
      <c r="G402" s="149" t="s">
        <v>338</v>
      </c>
      <c r="H402" s="150">
        <v>15</v>
      </c>
      <c r="I402" s="151"/>
      <c r="J402" s="152">
        <f>ROUND(I402*H402,2)</f>
        <v>0</v>
      </c>
      <c r="K402" s="153"/>
      <c r="L402" s="28"/>
      <c r="M402" s="154" t="s">
        <v>1</v>
      </c>
      <c r="N402" s="115" t="s">
        <v>38</v>
      </c>
      <c r="P402" s="155">
        <f>O402*H402</f>
        <v>0</v>
      </c>
      <c r="Q402" s="155">
        <v>0</v>
      </c>
      <c r="R402" s="155">
        <f>Q402*H402</f>
        <v>0</v>
      </c>
      <c r="S402" s="155">
        <v>0</v>
      </c>
      <c r="T402" s="156">
        <f>S402*H402</f>
        <v>0</v>
      </c>
      <c r="AR402" s="157" t="s">
        <v>348</v>
      </c>
      <c r="AT402" s="157" t="s">
        <v>274</v>
      </c>
      <c r="AU402" s="157" t="s">
        <v>272</v>
      </c>
      <c r="AY402" s="13" t="s">
        <v>271</v>
      </c>
      <c r="BE402" s="158">
        <f>IF(N402="základní",J402,0)</f>
        <v>0</v>
      </c>
      <c r="BF402" s="158">
        <f>IF(N402="snížená",J402,0)</f>
        <v>0</v>
      </c>
      <c r="BG402" s="158">
        <f>IF(N402="zákl. přenesená",J402,0)</f>
        <v>0</v>
      </c>
      <c r="BH402" s="158">
        <f>IF(N402="sníž. přenesená",J402,0)</f>
        <v>0</v>
      </c>
      <c r="BI402" s="158">
        <f>IF(N402="nulová",J402,0)</f>
        <v>0</v>
      </c>
      <c r="BJ402" s="13" t="s">
        <v>80</v>
      </c>
      <c r="BK402" s="158">
        <f>ROUND(I402*H402,2)</f>
        <v>0</v>
      </c>
      <c r="BL402" s="13" t="s">
        <v>348</v>
      </c>
      <c r="BM402" s="157" t="s">
        <v>1074</v>
      </c>
    </row>
    <row r="403" spans="2:65" s="1" customFormat="1" ht="57.6">
      <c r="B403" s="28"/>
      <c r="D403" s="159" t="s">
        <v>280</v>
      </c>
      <c r="F403" s="160" t="s">
        <v>1075</v>
      </c>
      <c r="I403" s="119"/>
      <c r="L403" s="28"/>
      <c r="M403" s="161"/>
      <c r="T403" s="52"/>
      <c r="AT403" s="13" t="s">
        <v>280</v>
      </c>
      <c r="AU403" s="13" t="s">
        <v>272</v>
      </c>
    </row>
    <row r="404" spans="2:65" s="1" customFormat="1" ht="76.349999999999994" customHeight="1">
      <c r="B404" s="28"/>
      <c r="C404" s="162" t="s">
        <v>1114</v>
      </c>
      <c r="D404" s="162" t="s">
        <v>335</v>
      </c>
      <c r="E404" s="163" t="s">
        <v>1539</v>
      </c>
      <c r="F404" s="164" t="s">
        <v>1540</v>
      </c>
      <c r="G404" s="165" t="s">
        <v>338</v>
      </c>
      <c r="H404" s="166">
        <v>3</v>
      </c>
      <c r="I404" s="167"/>
      <c r="J404" s="168">
        <f>ROUND(I404*H404,2)</f>
        <v>0</v>
      </c>
      <c r="K404" s="169"/>
      <c r="L404" s="170"/>
      <c r="M404" s="171" t="s">
        <v>1</v>
      </c>
      <c r="N404" s="172" t="s">
        <v>38</v>
      </c>
      <c r="P404" s="155">
        <f>O404*H404</f>
        <v>0</v>
      </c>
      <c r="Q404" s="155">
        <v>2.5500000000000002E-3</v>
      </c>
      <c r="R404" s="155">
        <f>Q404*H404</f>
        <v>7.6500000000000005E-3</v>
      </c>
      <c r="S404" s="155">
        <v>0</v>
      </c>
      <c r="T404" s="156">
        <f>S404*H404</f>
        <v>0</v>
      </c>
      <c r="AR404" s="157" t="s">
        <v>373</v>
      </c>
      <c r="AT404" s="157" t="s">
        <v>335</v>
      </c>
      <c r="AU404" s="157" t="s">
        <v>272</v>
      </c>
      <c r="AY404" s="13" t="s">
        <v>271</v>
      </c>
      <c r="BE404" s="158">
        <f>IF(N404="základní",J404,0)</f>
        <v>0</v>
      </c>
      <c r="BF404" s="158">
        <f>IF(N404="snížená",J404,0)</f>
        <v>0</v>
      </c>
      <c r="BG404" s="158">
        <f>IF(N404="zákl. přenesená",J404,0)</f>
        <v>0</v>
      </c>
      <c r="BH404" s="158">
        <f>IF(N404="sníž. přenesená",J404,0)</f>
        <v>0</v>
      </c>
      <c r="BI404" s="158">
        <f>IF(N404="nulová",J404,0)</f>
        <v>0</v>
      </c>
      <c r="BJ404" s="13" t="s">
        <v>80</v>
      </c>
      <c r="BK404" s="158">
        <f>ROUND(I404*H404,2)</f>
        <v>0</v>
      </c>
      <c r="BL404" s="13" t="s">
        <v>348</v>
      </c>
      <c r="BM404" s="157" t="s">
        <v>1541</v>
      </c>
    </row>
    <row r="405" spans="2:65" s="1" customFormat="1" ht="96">
      <c r="B405" s="28"/>
      <c r="D405" s="159" t="s">
        <v>280</v>
      </c>
      <c r="F405" s="160" t="s">
        <v>1542</v>
      </c>
      <c r="I405" s="119"/>
      <c r="L405" s="28"/>
      <c r="M405" s="161"/>
      <c r="T405" s="52"/>
      <c r="AT405" s="13" t="s">
        <v>280</v>
      </c>
      <c r="AU405" s="13" t="s">
        <v>272</v>
      </c>
    </row>
    <row r="406" spans="2:65" s="1" customFormat="1" ht="66.75" customHeight="1">
      <c r="B406" s="28"/>
      <c r="C406" s="162" t="s">
        <v>1116</v>
      </c>
      <c r="D406" s="162" t="s">
        <v>335</v>
      </c>
      <c r="E406" s="163" t="s">
        <v>1077</v>
      </c>
      <c r="F406" s="164" t="s">
        <v>1078</v>
      </c>
      <c r="G406" s="165" t="s">
        <v>338</v>
      </c>
      <c r="H406" s="166">
        <v>12</v>
      </c>
      <c r="I406" s="167"/>
      <c r="J406" s="168">
        <f>ROUND(I406*H406,2)</f>
        <v>0</v>
      </c>
      <c r="K406" s="169"/>
      <c r="L406" s="170"/>
      <c r="M406" s="171" t="s">
        <v>1</v>
      </c>
      <c r="N406" s="172" t="s">
        <v>38</v>
      </c>
      <c r="P406" s="155">
        <f>O406*H406</f>
        <v>0</v>
      </c>
      <c r="Q406" s="155">
        <v>2.5500000000000002E-3</v>
      </c>
      <c r="R406" s="155">
        <f>Q406*H406</f>
        <v>3.0600000000000002E-2</v>
      </c>
      <c r="S406" s="155">
        <v>0</v>
      </c>
      <c r="T406" s="156">
        <f>S406*H406</f>
        <v>0</v>
      </c>
      <c r="AR406" s="157" t="s">
        <v>373</v>
      </c>
      <c r="AT406" s="157" t="s">
        <v>335</v>
      </c>
      <c r="AU406" s="157" t="s">
        <v>272</v>
      </c>
      <c r="AY406" s="13" t="s">
        <v>271</v>
      </c>
      <c r="BE406" s="158">
        <f>IF(N406="základní",J406,0)</f>
        <v>0</v>
      </c>
      <c r="BF406" s="158">
        <f>IF(N406="snížená",J406,0)</f>
        <v>0</v>
      </c>
      <c r="BG406" s="158">
        <f>IF(N406="zákl. přenesená",J406,0)</f>
        <v>0</v>
      </c>
      <c r="BH406" s="158">
        <f>IF(N406="sníž. přenesená",J406,0)</f>
        <v>0</v>
      </c>
      <c r="BI406" s="158">
        <f>IF(N406="nulová",J406,0)</f>
        <v>0</v>
      </c>
      <c r="BJ406" s="13" t="s">
        <v>80</v>
      </c>
      <c r="BK406" s="158">
        <f>ROUND(I406*H406,2)</f>
        <v>0</v>
      </c>
      <c r="BL406" s="13" t="s">
        <v>348</v>
      </c>
      <c r="BM406" s="157" t="s">
        <v>1079</v>
      </c>
    </row>
    <row r="407" spans="2:65" s="1" customFormat="1" ht="115.2">
      <c r="B407" s="28"/>
      <c r="D407" s="159" t="s">
        <v>280</v>
      </c>
      <c r="F407" s="160" t="s">
        <v>1080</v>
      </c>
      <c r="I407" s="119"/>
      <c r="L407" s="28"/>
      <c r="M407" s="161"/>
      <c r="T407" s="52"/>
      <c r="AT407" s="13" t="s">
        <v>280</v>
      </c>
      <c r="AU407" s="13" t="s">
        <v>272</v>
      </c>
    </row>
    <row r="408" spans="2:65" s="1" customFormat="1" ht="24.15" customHeight="1">
      <c r="B408" s="28"/>
      <c r="C408" s="146" t="s">
        <v>1123</v>
      </c>
      <c r="D408" s="146" t="s">
        <v>274</v>
      </c>
      <c r="E408" s="147" t="s">
        <v>1082</v>
      </c>
      <c r="F408" s="148" t="s">
        <v>1083</v>
      </c>
      <c r="G408" s="149" t="s">
        <v>338</v>
      </c>
      <c r="H408" s="150">
        <v>15</v>
      </c>
      <c r="I408" s="151"/>
      <c r="J408" s="152">
        <f>ROUND(I408*H408,2)</f>
        <v>0</v>
      </c>
      <c r="K408" s="153"/>
      <c r="L408" s="28"/>
      <c r="M408" s="154" t="s">
        <v>1</v>
      </c>
      <c r="N408" s="115" t="s">
        <v>38</v>
      </c>
      <c r="P408" s="155">
        <f>O408*H408</f>
        <v>0</v>
      </c>
      <c r="Q408" s="155">
        <v>0</v>
      </c>
      <c r="R408" s="155">
        <f>Q408*H408</f>
        <v>0</v>
      </c>
      <c r="S408" s="155">
        <v>0</v>
      </c>
      <c r="T408" s="156">
        <f>S408*H408</f>
        <v>0</v>
      </c>
      <c r="AR408" s="157" t="s">
        <v>348</v>
      </c>
      <c r="AT408" s="157" t="s">
        <v>274</v>
      </c>
      <c r="AU408" s="157" t="s">
        <v>272</v>
      </c>
      <c r="AY408" s="13" t="s">
        <v>271</v>
      </c>
      <c r="BE408" s="158">
        <f>IF(N408="základní",J408,0)</f>
        <v>0</v>
      </c>
      <c r="BF408" s="158">
        <f>IF(N408="snížená",J408,0)</f>
        <v>0</v>
      </c>
      <c r="BG408" s="158">
        <f>IF(N408="zákl. přenesená",J408,0)</f>
        <v>0</v>
      </c>
      <c r="BH408" s="158">
        <f>IF(N408="sníž. přenesená",J408,0)</f>
        <v>0</v>
      </c>
      <c r="BI408" s="158">
        <f>IF(N408="nulová",J408,0)</f>
        <v>0</v>
      </c>
      <c r="BJ408" s="13" t="s">
        <v>80</v>
      </c>
      <c r="BK408" s="158">
        <f>ROUND(I408*H408,2)</f>
        <v>0</v>
      </c>
      <c r="BL408" s="13" t="s">
        <v>348</v>
      </c>
      <c r="BM408" s="157" t="s">
        <v>1084</v>
      </c>
    </row>
    <row r="409" spans="2:65" s="1" customFormat="1" ht="38.4">
      <c r="B409" s="28"/>
      <c r="D409" s="159" t="s">
        <v>280</v>
      </c>
      <c r="F409" s="160" t="s">
        <v>1085</v>
      </c>
      <c r="I409" s="119"/>
      <c r="L409" s="28"/>
      <c r="M409" s="161"/>
      <c r="T409" s="52"/>
      <c r="AT409" s="13" t="s">
        <v>280</v>
      </c>
      <c r="AU409" s="13" t="s">
        <v>272</v>
      </c>
    </row>
    <row r="410" spans="2:65" s="1" customFormat="1" ht="24.15" customHeight="1">
      <c r="B410" s="28"/>
      <c r="C410" s="162" t="s">
        <v>1125</v>
      </c>
      <c r="D410" s="162" t="s">
        <v>335</v>
      </c>
      <c r="E410" s="163" t="s">
        <v>1087</v>
      </c>
      <c r="F410" s="164" t="s">
        <v>1088</v>
      </c>
      <c r="G410" s="165" t="s">
        <v>338</v>
      </c>
      <c r="H410" s="166">
        <v>15</v>
      </c>
      <c r="I410" s="167"/>
      <c r="J410" s="168">
        <f>ROUND(I410*H410,2)</f>
        <v>0</v>
      </c>
      <c r="K410" s="169"/>
      <c r="L410" s="170"/>
      <c r="M410" s="171" t="s">
        <v>1</v>
      </c>
      <c r="N410" s="172" t="s">
        <v>38</v>
      </c>
      <c r="P410" s="155">
        <f>O410*H410</f>
        <v>0</v>
      </c>
      <c r="Q410" s="155">
        <v>1.4999999999999999E-4</v>
      </c>
      <c r="R410" s="155">
        <f>Q410*H410</f>
        <v>2.2499999999999998E-3</v>
      </c>
      <c r="S410" s="155">
        <v>0</v>
      </c>
      <c r="T410" s="156">
        <f>S410*H410</f>
        <v>0</v>
      </c>
      <c r="AR410" s="157" t="s">
        <v>373</v>
      </c>
      <c r="AT410" s="157" t="s">
        <v>335</v>
      </c>
      <c r="AU410" s="157" t="s">
        <v>272</v>
      </c>
      <c r="AY410" s="13" t="s">
        <v>271</v>
      </c>
      <c r="BE410" s="158">
        <f>IF(N410="základní",J410,0)</f>
        <v>0</v>
      </c>
      <c r="BF410" s="158">
        <f>IF(N410="snížená",J410,0)</f>
        <v>0</v>
      </c>
      <c r="BG410" s="158">
        <f>IF(N410="zákl. přenesená",J410,0)</f>
        <v>0</v>
      </c>
      <c r="BH410" s="158">
        <f>IF(N410="sníž. přenesená",J410,0)</f>
        <v>0</v>
      </c>
      <c r="BI410" s="158">
        <f>IF(N410="nulová",J410,0)</f>
        <v>0</v>
      </c>
      <c r="BJ410" s="13" t="s">
        <v>80</v>
      </c>
      <c r="BK410" s="158">
        <f>ROUND(I410*H410,2)</f>
        <v>0</v>
      </c>
      <c r="BL410" s="13" t="s">
        <v>348</v>
      </c>
      <c r="BM410" s="157" t="s">
        <v>1089</v>
      </c>
    </row>
    <row r="411" spans="2:65" s="1" customFormat="1" ht="19.2">
      <c r="B411" s="28"/>
      <c r="D411" s="159" t="s">
        <v>280</v>
      </c>
      <c r="F411" s="160" t="s">
        <v>1088</v>
      </c>
      <c r="I411" s="119"/>
      <c r="L411" s="28"/>
      <c r="M411" s="161"/>
      <c r="T411" s="52"/>
      <c r="AT411" s="13" t="s">
        <v>280</v>
      </c>
      <c r="AU411" s="13" t="s">
        <v>272</v>
      </c>
    </row>
    <row r="412" spans="2:65" s="1" customFormat="1" ht="24.15" customHeight="1">
      <c r="B412" s="28"/>
      <c r="C412" s="146" t="s">
        <v>1127</v>
      </c>
      <c r="D412" s="146" t="s">
        <v>274</v>
      </c>
      <c r="E412" s="147" t="s">
        <v>1091</v>
      </c>
      <c r="F412" s="148" t="s">
        <v>1092</v>
      </c>
      <c r="G412" s="149" t="s">
        <v>338</v>
      </c>
      <c r="H412" s="150">
        <v>1</v>
      </c>
      <c r="I412" s="151"/>
      <c r="J412" s="152">
        <f>ROUND(I412*H412,2)</f>
        <v>0</v>
      </c>
      <c r="K412" s="153"/>
      <c r="L412" s="28"/>
      <c r="M412" s="154" t="s">
        <v>1</v>
      </c>
      <c r="N412" s="115" t="s">
        <v>38</v>
      </c>
      <c r="P412" s="155">
        <f>O412*H412</f>
        <v>0</v>
      </c>
      <c r="Q412" s="155">
        <v>0</v>
      </c>
      <c r="R412" s="155">
        <f>Q412*H412</f>
        <v>0</v>
      </c>
      <c r="S412" s="155">
        <v>0</v>
      </c>
      <c r="T412" s="156">
        <f>S412*H412</f>
        <v>0</v>
      </c>
      <c r="AR412" s="157" t="s">
        <v>348</v>
      </c>
      <c r="AT412" s="157" t="s">
        <v>274</v>
      </c>
      <c r="AU412" s="157" t="s">
        <v>272</v>
      </c>
      <c r="AY412" s="13" t="s">
        <v>271</v>
      </c>
      <c r="BE412" s="158">
        <f>IF(N412="základní",J412,0)</f>
        <v>0</v>
      </c>
      <c r="BF412" s="158">
        <f>IF(N412="snížená",J412,0)</f>
        <v>0</v>
      </c>
      <c r="BG412" s="158">
        <f>IF(N412="zákl. přenesená",J412,0)</f>
        <v>0</v>
      </c>
      <c r="BH412" s="158">
        <f>IF(N412="sníž. přenesená",J412,0)</f>
        <v>0</v>
      </c>
      <c r="BI412" s="158">
        <f>IF(N412="nulová",J412,0)</f>
        <v>0</v>
      </c>
      <c r="BJ412" s="13" t="s">
        <v>80</v>
      </c>
      <c r="BK412" s="158">
        <f>ROUND(I412*H412,2)</f>
        <v>0</v>
      </c>
      <c r="BL412" s="13" t="s">
        <v>348</v>
      </c>
      <c r="BM412" s="157" t="s">
        <v>1093</v>
      </c>
    </row>
    <row r="413" spans="2:65" s="1" customFormat="1" ht="28.8">
      <c r="B413" s="28"/>
      <c r="D413" s="159" t="s">
        <v>280</v>
      </c>
      <c r="F413" s="160" t="s">
        <v>1094</v>
      </c>
      <c r="I413" s="119"/>
      <c r="L413" s="28"/>
      <c r="M413" s="161"/>
      <c r="T413" s="52"/>
      <c r="AT413" s="13" t="s">
        <v>280</v>
      </c>
      <c r="AU413" s="13" t="s">
        <v>272</v>
      </c>
    </row>
    <row r="414" spans="2:65" s="1" customFormat="1" ht="21.75" customHeight="1">
      <c r="B414" s="28"/>
      <c r="C414" s="162" t="s">
        <v>1132</v>
      </c>
      <c r="D414" s="162" t="s">
        <v>335</v>
      </c>
      <c r="E414" s="163" t="s">
        <v>1096</v>
      </c>
      <c r="F414" s="164" t="s">
        <v>1097</v>
      </c>
      <c r="G414" s="165" t="s">
        <v>338</v>
      </c>
      <c r="H414" s="166">
        <v>1</v>
      </c>
      <c r="I414" s="167"/>
      <c r="J414" s="168">
        <f>ROUND(I414*H414,2)</f>
        <v>0</v>
      </c>
      <c r="K414" s="169"/>
      <c r="L414" s="170"/>
      <c r="M414" s="171" t="s">
        <v>1</v>
      </c>
      <c r="N414" s="172" t="s">
        <v>38</v>
      </c>
      <c r="P414" s="155">
        <f>O414*H414</f>
        <v>0</v>
      </c>
      <c r="Q414" s="155">
        <v>4.0000000000000003E-5</v>
      </c>
      <c r="R414" s="155">
        <f>Q414*H414</f>
        <v>4.0000000000000003E-5</v>
      </c>
      <c r="S414" s="155">
        <v>0</v>
      </c>
      <c r="T414" s="156">
        <f>S414*H414</f>
        <v>0</v>
      </c>
      <c r="AR414" s="157" t="s">
        <v>373</v>
      </c>
      <c r="AT414" s="157" t="s">
        <v>335</v>
      </c>
      <c r="AU414" s="157" t="s">
        <v>272</v>
      </c>
      <c r="AY414" s="13" t="s">
        <v>271</v>
      </c>
      <c r="BE414" s="158">
        <f>IF(N414="základní",J414,0)</f>
        <v>0</v>
      </c>
      <c r="BF414" s="158">
        <f>IF(N414="snížená",J414,0)</f>
        <v>0</v>
      </c>
      <c r="BG414" s="158">
        <f>IF(N414="zákl. přenesená",J414,0)</f>
        <v>0</v>
      </c>
      <c r="BH414" s="158">
        <f>IF(N414="sníž. přenesená",J414,0)</f>
        <v>0</v>
      </c>
      <c r="BI414" s="158">
        <f>IF(N414="nulová",J414,0)</f>
        <v>0</v>
      </c>
      <c r="BJ414" s="13" t="s">
        <v>80</v>
      </c>
      <c r="BK414" s="158">
        <f>ROUND(I414*H414,2)</f>
        <v>0</v>
      </c>
      <c r="BL414" s="13" t="s">
        <v>348</v>
      </c>
      <c r="BM414" s="157" t="s">
        <v>1098</v>
      </c>
    </row>
    <row r="415" spans="2:65" s="1" customFormat="1" ht="10.199999999999999">
      <c r="B415" s="28"/>
      <c r="D415" s="159" t="s">
        <v>280</v>
      </c>
      <c r="F415" s="160" t="s">
        <v>1097</v>
      </c>
      <c r="I415" s="119"/>
      <c r="L415" s="28"/>
      <c r="M415" s="161"/>
      <c r="T415" s="52"/>
      <c r="AT415" s="13" t="s">
        <v>280</v>
      </c>
      <c r="AU415" s="13" t="s">
        <v>272</v>
      </c>
    </row>
    <row r="416" spans="2:65" s="1" customFormat="1" ht="24.15" customHeight="1">
      <c r="B416" s="28"/>
      <c r="C416" s="146" t="s">
        <v>1136</v>
      </c>
      <c r="D416" s="146" t="s">
        <v>274</v>
      </c>
      <c r="E416" s="147" t="s">
        <v>1543</v>
      </c>
      <c r="F416" s="148" t="s">
        <v>1544</v>
      </c>
      <c r="G416" s="149" t="s">
        <v>338</v>
      </c>
      <c r="H416" s="150">
        <v>3</v>
      </c>
      <c r="I416" s="151"/>
      <c r="J416" s="152">
        <f>ROUND(I416*H416,2)</f>
        <v>0</v>
      </c>
      <c r="K416" s="153"/>
      <c r="L416" s="28"/>
      <c r="M416" s="154" t="s">
        <v>1</v>
      </c>
      <c r="N416" s="115" t="s">
        <v>38</v>
      </c>
      <c r="P416" s="155">
        <f>O416*H416</f>
        <v>0</v>
      </c>
      <c r="Q416" s="155">
        <v>0</v>
      </c>
      <c r="R416" s="155">
        <f>Q416*H416</f>
        <v>0</v>
      </c>
      <c r="S416" s="155">
        <v>0</v>
      </c>
      <c r="T416" s="156">
        <f>S416*H416</f>
        <v>0</v>
      </c>
      <c r="AR416" s="157" t="s">
        <v>348</v>
      </c>
      <c r="AT416" s="157" t="s">
        <v>274</v>
      </c>
      <c r="AU416" s="157" t="s">
        <v>272</v>
      </c>
      <c r="AY416" s="13" t="s">
        <v>271</v>
      </c>
      <c r="BE416" s="158">
        <f>IF(N416="základní",J416,0)</f>
        <v>0</v>
      </c>
      <c r="BF416" s="158">
        <f>IF(N416="snížená",J416,0)</f>
        <v>0</v>
      </c>
      <c r="BG416" s="158">
        <f>IF(N416="zákl. přenesená",J416,0)</f>
        <v>0</v>
      </c>
      <c r="BH416" s="158">
        <f>IF(N416="sníž. přenesená",J416,0)</f>
        <v>0</v>
      </c>
      <c r="BI416" s="158">
        <f>IF(N416="nulová",J416,0)</f>
        <v>0</v>
      </c>
      <c r="BJ416" s="13" t="s">
        <v>80</v>
      </c>
      <c r="BK416" s="158">
        <f>ROUND(I416*H416,2)</f>
        <v>0</v>
      </c>
      <c r="BL416" s="13" t="s">
        <v>348</v>
      </c>
      <c r="BM416" s="157" t="s">
        <v>1545</v>
      </c>
    </row>
    <row r="417" spans="2:65" s="1" customFormat="1" ht="28.8">
      <c r="B417" s="28"/>
      <c r="D417" s="159" t="s">
        <v>280</v>
      </c>
      <c r="F417" s="160" t="s">
        <v>1546</v>
      </c>
      <c r="I417" s="119"/>
      <c r="L417" s="28"/>
      <c r="M417" s="161"/>
      <c r="T417" s="52"/>
      <c r="AT417" s="13" t="s">
        <v>280</v>
      </c>
      <c r="AU417" s="13" t="s">
        <v>272</v>
      </c>
    </row>
    <row r="418" spans="2:65" s="1" customFormat="1" ht="21.75" customHeight="1">
      <c r="B418" s="28"/>
      <c r="C418" s="162" t="s">
        <v>1138</v>
      </c>
      <c r="D418" s="162" t="s">
        <v>335</v>
      </c>
      <c r="E418" s="163" t="s">
        <v>1547</v>
      </c>
      <c r="F418" s="164" t="s">
        <v>1548</v>
      </c>
      <c r="G418" s="165" t="s">
        <v>338</v>
      </c>
      <c r="H418" s="166">
        <v>3</v>
      </c>
      <c r="I418" s="167"/>
      <c r="J418" s="168">
        <f>ROUND(I418*H418,2)</f>
        <v>0</v>
      </c>
      <c r="K418" s="169"/>
      <c r="L418" s="170"/>
      <c r="M418" s="171" t="s">
        <v>1</v>
      </c>
      <c r="N418" s="172" t="s">
        <v>38</v>
      </c>
      <c r="P418" s="155">
        <f>O418*H418</f>
        <v>0</v>
      </c>
      <c r="Q418" s="155">
        <v>4.0000000000000003E-5</v>
      </c>
      <c r="R418" s="155">
        <f>Q418*H418</f>
        <v>1.2000000000000002E-4</v>
      </c>
      <c r="S418" s="155">
        <v>0</v>
      </c>
      <c r="T418" s="156">
        <f>S418*H418</f>
        <v>0</v>
      </c>
      <c r="AR418" s="157" t="s">
        <v>373</v>
      </c>
      <c r="AT418" s="157" t="s">
        <v>335</v>
      </c>
      <c r="AU418" s="157" t="s">
        <v>272</v>
      </c>
      <c r="AY418" s="13" t="s">
        <v>271</v>
      </c>
      <c r="BE418" s="158">
        <f>IF(N418="základní",J418,0)</f>
        <v>0</v>
      </c>
      <c r="BF418" s="158">
        <f>IF(N418="snížená",J418,0)</f>
        <v>0</v>
      </c>
      <c r="BG418" s="158">
        <f>IF(N418="zákl. přenesená",J418,0)</f>
        <v>0</v>
      </c>
      <c r="BH418" s="158">
        <f>IF(N418="sníž. přenesená",J418,0)</f>
        <v>0</v>
      </c>
      <c r="BI418" s="158">
        <f>IF(N418="nulová",J418,0)</f>
        <v>0</v>
      </c>
      <c r="BJ418" s="13" t="s">
        <v>80</v>
      </c>
      <c r="BK418" s="158">
        <f>ROUND(I418*H418,2)</f>
        <v>0</v>
      </c>
      <c r="BL418" s="13" t="s">
        <v>348</v>
      </c>
      <c r="BM418" s="157" t="s">
        <v>1549</v>
      </c>
    </row>
    <row r="419" spans="2:65" s="1" customFormat="1" ht="10.199999999999999">
      <c r="B419" s="28"/>
      <c r="D419" s="159" t="s">
        <v>280</v>
      </c>
      <c r="F419" s="160" t="s">
        <v>1548</v>
      </c>
      <c r="I419" s="119"/>
      <c r="L419" s="28"/>
      <c r="M419" s="161"/>
      <c r="T419" s="52"/>
      <c r="AT419" s="13" t="s">
        <v>280</v>
      </c>
      <c r="AU419" s="13" t="s">
        <v>272</v>
      </c>
    </row>
    <row r="420" spans="2:65" s="1" customFormat="1" ht="33" customHeight="1">
      <c r="B420" s="28"/>
      <c r="C420" s="146" t="s">
        <v>1140</v>
      </c>
      <c r="D420" s="146" t="s">
        <v>274</v>
      </c>
      <c r="E420" s="147" t="s">
        <v>1713</v>
      </c>
      <c r="F420" s="148" t="s">
        <v>1714</v>
      </c>
      <c r="G420" s="149" t="s">
        <v>338</v>
      </c>
      <c r="H420" s="150">
        <v>1</v>
      </c>
      <c r="I420" s="151"/>
      <c r="J420" s="152">
        <f>ROUND(I420*H420,2)</f>
        <v>0</v>
      </c>
      <c r="K420" s="153"/>
      <c r="L420" s="28"/>
      <c r="M420" s="154" t="s">
        <v>1</v>
      </c>
      <c r="N420" s="115" t="s">
        <v>38</v>
      </c>
      <c r="P420" s="155">
        <f>O420*H420</f>
        <v>0</v>
      </c>
      <c r="Q420" s="155">
        <v>0</v>
      </c>
      <c r="R420" s="155">
        <f>Q420*H420</f>
        <v>0</v>
      </c>
      <c r="S420" s="155">
        <v>0</v>
      </c>
      <c r="T420" s="156">
        <f>S420*H420</f>
        <v>0</v>
      </c>
      <c r="AR420" s="157" t="s">
        <v>348</v>
      </c>
      <c r="AT420" s="157" t="s">
        <v>274</v>
      </c>
      <c r="AU420" s="157" t="s">
        <v>272</v>
      </c>
      <c r="AY420" s="13" t="s">
        <v>271</v>
      </c>
      <c r="BE420" s="158">
        <f>IF(N420="základní",J420,0)</f>
        <v>0</v>
      </c>
      <c r="BF420" s="158">
        <f>IF(N420="snížená",J420,0)</f>
        <v>0</v>
      </c>
      <c r="BG420" s="158">
        <f>IF(N420="zákl. přenesená",J420,0)</f>
        <v>0</v>
      </c>
      <c r="BH420" s="158">
        <f>IF(N420="sníž. přenesená",J420,0)</f>
        <v>0</v>
      </c>
      <c r="BI420" s="158">
        <f>IF(N420="nulová",J420,0)</f>
        <v>0</v>
      </c>
      <c r="BJ420" s="13" t="s">
        <v>80</v>
      </c>
      <c r="BK420" s="158">
        <f>ROUND(I420*H420,2)</f>
        <v>0</v>
      </c>
      <c r="BL420" s="13" t="s">
        <v>348</v>
      </c>
      <c r="BM420" s="157" t="s">
        <v>1715</v>
      </c>
    </row>
    <row r="421" spans="2:65" s="1" customFormat="1" ht="38.4">
      <c r="B421" s="28"/>
      <c r="D421" s="159" t="s">
        <v>280</v>
      </c>
      <c r="F421" s="160" t="s">
        <v>1716</v>
      </c>
      <c r="I421" s="119"/>
      <c r="L421" s="28"/>
      <c r="M421" s="161"/>
      <c r="T421" s="52"/>
      <c r="AT421" s="13" t="s">
        <v>280</v>
      </c>
      <c r="AU421" s="13" t="s">
        <v>272</v>
      </c>
    </row>
    <row r="422" spans="2:65" s="1" customFormat="1" ht="24.15" customHeight="1">
      <c r="B422" s="28"/>
      <c r="C422" s="162" t="s">
        <v>1145</v>
      </c>
      <c r="D422" s="162" t="s">
        <v>335</v>
      </c>
      <c r="E422" s="163" t="s">
        <v>1717</v>
      </c>
      <c r="F422" s="164" t="s">
        <v>1718</v>
      </c>
      <c r="G422" s="165" t="s">
        <v>338</v>
      </c>
      <c r="H422" s="166">
        <v>1</v>
      </c>
      <c r="I422" s="167"/>
      <c r="J422" s="168">
        <f>ROUND(I422*H422,2)</f>
        <v>0</v>
      </c>
      <c r="K422" s="169"/>
      <c r="L422" s="170"/>
      <c r="M422" s="171" t="s">
        <v>1</v>
      </c>
      <c r="N422" s="172" t="s">
        <v>38</v>
      </c>
      <c r="P422" s="155">
        <f>O422*H422</f>
        <v>0</v>
      </c>
      <c r="Q422" s="155">
        <v>5.0000000000000002E-5</v>
      </c>
      <c r="R422" s="155">
        <f>Q422*H422</f>
        <v>5.0000000000000002E-5</v>
      </c>
      <c r="S422" s="155">
        <v>0</v>
      </c>
      <c r="T422" s="156">
        <f>S422*H422</f>
        <v>0</v>
      </c>
      <c r="AR422" s="157" t="s">
        <v>373</v>
      </c>
      <c r="AT422" s="157" t="s">
        <v>335</v>
      </c>
      <c r="AU422" s="157" t="s">
        <v>272</v>
      </c>
      <c r="AY422" s="13" t="s">
        <v>271</v>
      </c>
      <c r="BE422" s="158">
        <f>IF(N422="základní",J422,0)</f>
        <v>0</v>
      </c>
      <c r="BF422" s="158">
        <f>IF(N422="snížená",J422,0)</f>
        <v>0</v>
      </c>
      <c r="BG422" s="158">
        <f>IF(N422="zákl. přenesená",J422,0)</f>
        <v>0</v>
      </c>
      <c r="BH422" s="158">
        <f>IF(N422="sníž. přenesená",J422,0)</f>
        <v>0</v>
      </c>
      <c r="BI422" s="158">
        <f>IF(N422="nulová",J422,0)</f>
        <v>0</v>
      </c>
      <c r="BJ422" s="13" t="s">
        <v>80</v>
      </c>
      <c r="BK422" s="158">
        <f>ROUND(I422*H422,2)</f>
        <v>0</v>
      </c>
      <c r="BL422" s="13" t="s">
        <v>348</v>
      </c>
      <c r="BM422" s="157" t="s">
        <v>1719</v>
      </c>
    </row>
    <row r="423" spans="2:65" s="1" customFormat="1" ht="19.2">
      <c r="B423" s="28"/>
      <c r="D423" s="159" t="s">
        <v>280</v>
      </c>
      <c r="F423" s="160" t="s">
        <v>1718</v>
      </c>
      <c r="I423" s="119"/>
      <c r="L423" s="28"/>
      <c r="M423" s="161"/>
      <c r="T423" s="52"/>
      <c r="AT423" s="13" t="s">
        <v>280</v>
      </c>
      <c r="AU423" s="13" t="s">
        <v>272</v>
      </c>
    </row>
    <row r="424" spans="2:65" s="1" customFormat="1" ht="24.15" customHeight="1">
      <c r="B424" s="28"/>
      <c r="C424" s="162" t="s">
        <v>1150</v>
      </c>
      <c r="D424" s="162" t="s">
        <v>335</v>
      </c>
      <c r="E424" s="163" t="s">
        <v>1311</v>
      </c>
      <c r="F424" s="164" t="s">
        <v>1312</v>
      </c>
      <c r="G424" s="165" t="s">
        <v>338</v>
      </c>
      <c r="H424" s="166">
        <v>3</v>
      </c>
      <c r="I424" s="167"/>
      <c r="J424" s="168">
        <f>ROUND(I424*H424,2)</f>
        <v>0</v>
      </c>
      <c r="K424" s="169"/>
      <c r="L424" s="170"/>
      <c r="M424" s="171" t="s">
        <v>1</v>
      </c>
      <c r="N424" s="172" t="s">
        <v>38</v>
      </c>
      <c r="P424" s="155">
        <f>O424*H424</f>
        <v>0</v>
      </c>
      <c r="Q424" s="155">
        <v>1.0000000000000001E-5</v>
      </c>
      <c r="R424" s="155">
        <f>Q424*H424</f>
        <v>3.0000000000000004E-5</v>
      </c>
      <c r="S424" s="155">
        <v>0</v>
      </c>
      <c r="T424" s="156">
        <f>S424*H424</f>
        <v>0</v>
      </c>
      <c r="AR424" s="157" t="s">
        <v>373</v>
      </c>
      <c r="AT424" s="157" t="s">
        <v>335</v>
      </c>
      <c r="AU424" s="157" t="s">
        <v>272</v>
      </c>
      <c r="AY424" s="13" t="s">
        <v>271</v>
      </c>
      <c r="BE424" s="158">
        <f>IF(N424="základní",J424,0)</f>
        <v>0</v>
      </c>
      <c r="BF424" s="158">
        <f>IF(N424="snížená",J424,0)</f>
        <v>0</v>
      </c>
      <c r="BG424" s="158">
        <f>IF(N424="zákl. přenesená",J424,0)</f>
        <v>0</v>
      </c>
      <c r="BH424" s="158">
        <f>IF(N424="sníž. přenesená",J424,0)</f>
        <v>0</v>
      </c>
      <c r="BI424" s="158">
        <f>IF(N424="nulová",J424,0)</f>
        <v>0</v>
      </c>
      <c r="BJ424" s="13" t="s">
        <v>80</v>
      </c>
      <c r="BK424" s="158">
        <f>ROUND(I424*H424,2)</f>
        <v>0</v>
      </c>
      <c r="BL424" s="13" t="s">
        <v>348</v>
      </c>
      <c r="BM424" s="157" t="s">
        <v>1550</v>
      </c>
    </row>
    <row r="425" spans="2:65" s="1" customFormat="1" ht="10.199999999999999">
      <c r="B425" s="28"/>
      <c r="D425" s="159" t="s">
        <v>280</v>
      </c>
      <c r="F425" s="160" t="s">
        <v>1312</v>
      </c>
      <c r="I425" s="119"/>
      <c r="L425" s="28"/>
      <c r="M425" s="161"/>
      <c r="T425" s="52"/>
      <c r="AT425" s="13" t="s">
        <v>280</v>
      </c>
      <c r="AU425" s="13" t="s">
        <v>272</v>
      </c>
    </row>
    <row r="426" spans="2:65" s="1" customFormat="1" ht="24.15" customHeight="1">
      <c r="B426" s="28"/>
      <c r="C426" s="162" t="s">
        <v>1152</v>
      </c>
      <c r="D426" s="162" t="s">
        <v>335</v>
      </c>
      <c r="E426" s="163" t="s">
        <v>1100</v>
      </c>
      <c r="F426" s="164" t="s">
        <v>1101</v>
      </c>
      <c r="G426" s="165" t="s">
        <v>338</v>
      </c>
      <c r="H426" s="166">
        <v>1</v>
      </c>
      <c r="I426" s="167"/>
      <c r="J426" s="168">
        <f>ROUND(I426*H426,2)</f>
        <v>0</v>
      </c>
      <c r="K426" s="169"/>
      <c r="L426" s="170"/>
      <c r="M426" s="171" t="s">
        <v>1</v>
      </c>
      <c r="N426" s="172" t="s">
        <v>38</v>
      </c>
      <c r="P426" s="155">
        <f>O426*H426</f>
        <v>0</v>
      </c>
      <c r="Q426" s="155">
        <v>2.0000000000000002E-5</v>
      </c>
      <c r="R426" s="155">
        <f>Q426*H426</f>
        <v>2.0000000000000002E-5</v>
      </c>
      <c r="S426" s="155">
        <v>0</v>
      </c>
      <c r="T426" s="156">
        <f>S426*H426</f>
        <v>0</v>
      </c>
      <c r="AR426" s="157" t="s">
        <v>373</v>
      </c>
      <c r="AT426" s="157" t="s">
        <v>335</v>
      </c>
      <c r="AU426" s="157" t="s">
        <v>272</v>
      </c>
      <c r="AY426" s="13" t="s">
        <v>271</v>
      </c>
      <c r="BE426" s="158">
        <f>IF(N426="základní",J426,0)</f>
        <v>0</v>
      </c>
      <c r="BF426" s="158">
        <f>IF(N426="snížená",J426,0)</f>
        <v>0</v>
      </c>
      <c r="BG426" s="158">
        <f>IF(N426="zákl. přenesená",J426,0)</f>
        <v>0</v>
      </c>
      <c r="BH426" s="158">
        <f>IF(N426="sníž. přenesená",J426,0)</f>
        <v>0</v>
      </c>
      <c r="BI426" s="158">
        <f>IF(N426="nulová",J426,0)</f>
        <v>0</v>
      </c>
      <c r="BJ426" s="13" t="s">
        <v>80</v>
      </c>
      <c r="BK426" s="158">
        <f>ROUND(I426*H426,2)</f>
        <v>0</v>
      </c>
      <c r="BL426" s="13" t="s">
        <v>348</v>
      </c>
      <c r="BM426" s="157" t="s">
        <v>1102</v>
      </c>
    </row>
    <row r="427" spans="2:65" s="1" customFormat="1" ht="10.199999999999999">
      <c r="B427" s="28"/>
      <c r="D427" s="159" t="s">
        <v>280</v>
      </c>
      <c r="F427" s="160" t="s">
        <v>1101</v>
      </c>
      <c r="I427" s="119"/>
      <c r="L427" s="28"/>
      <c r="M427" s="161"/>
      <c r="T427" s="52"/>
      <c r="AT427" s="13" t="s">
        <v>280</v>
      </c>
      <c r="AU427" s="13" t="s">
        <v>272</v>
      </c>
    </row>
    <row r="428" spans="2:65" s="1" customFormat="1" ht="24.15" customHeight="1">
      <c r="B428" s="28"/>
      <c r="C428" s="146" t="s">
        <v>1154</v>
      </c>
      <c r="D428" s="146" t="s">
        <v>274</v>
      </c>
      <c r="E428" s="147" t="s">
        <v>1104</v>
      </c>
      <c r="F428" s="148" t="s">
        <v>1105</v>
      </c>
      <c r="G428" s="149" t="s">
        <v>412</v>
      </c>
      <c r="H428" s="150">
        <v>130</v>
      </c>
      <c r="I428" s="151"/>
      <c r="J428" s="152">
        <f>ROUND(I428*H428,2)</f>
        <v>0</v>
      </c>
      <c r="K428" s="153"/>
      <c r="L428" s="28"/>
      <c r="M428" s="154" t="s">
        <v>1</v>
      </c>
      <c r="N428" s="115" t="s">
        <v>38</v>
      </c>
      <c r="P428" s="155">
        <f>O428*H428</f>
        <v>0</v>
      </c>
      <c r="Q428" s="155">
        <v>0</v>
      </c>
      <c r="R428" s="155">
        <f>Q428*H428</f>
        <v>0</v>
      </c>
      <c r="S428" s="155">
        <v>0</v>
      </c>
      <c r="T428" s="156">
        <f>S428*H428</f>
        <v>0</v>
      </c>
      <c r="AR428" s="157" t="s">
        <v>348</v>
      </c>
      <c r="AT428" s="157" t="s">
        <v>274</v>
      </c>
      <c r="AU428" s="157" t="s">
        <v>272</v>
      </c>
      <c r="AY428" s="13" t="s">
        <v>271</v>
      </c>
      <c r="BE428" s="158">
        <f>IF(N428="základní",J428,0)</f>
        <v>0</v>
      </c>
      <c r="BF428" s="158">
        <f>IF(N428="snížená",J428,0)</f>
        <v>0</v>
      </c>
      <c r="BG428" s="158">
        <f>IF(N428="zákl. přenesená",J428,0)</f>
        <v>0</v>
      </c>
      <c r="BH428" s="158">
        <f>IF(N428="sníž. přenesená",J428,0)</f>
        <v>0</v>
      </c>
      <c r="BI428" s="158">
        <f>IF(N428="nulová",J428,0)</f>
        <v>0</v>
      </c>
      <c r="BJ428" s="13" t="s">
        <v>80</v>
      </c>
      <c r="BK428" s="158">
        <f>ROUND(I428*H428,2)</f>
        <v>0</v>
      </c>
      <c r="BL428" s="13" t="s">
        <v>348</v>
      </c>
      <c r="BM428" s="157" t="s">
        <v>1106</v>
      </c>
    </row>
    <row r="429" spans="2:65" s="1" customFormat="1" ht="28.8">
      <c r="B429" s="28"/>
      <c r="D429" s="159" t="s">
        <v>280</v>
      </c>
      <c r="F429" s="160" t="s">
        <v>1107</v>
      </c>
      <c r="I429" s="119"/>
      <c r="L429" s="28"/>
      <c r="M429" s="161"/>
      <c r="T429" s="52"/>
      <c r="AT429" s="13" t="s">
        <v>280</v>
      </c>
      <c r="AU429" s="13" t="s">
        <v>272</v>
      </c>
    </row>
    <row r="430" spans="2:65" s="1" customFormat="1" ht="24.15" customHeight="1">
      <c r="B430" s="28"/>
      <c r="C430" s="162" t="s">
        <v>1158</v>
      </c>
      <c r="D430" s="162" t="s">
        <v>335</v>
      </c>
      <c r="E430" s="163" t="s">
        <v>1109</v>
      </c>
      <c r="F430" s="164" t="s">
        <v>1110</v>
      </c>
      <c r="G430" s="165" t="s">
        <v>412</v>
      </c>
      <c r="H430" s="166">
        <v>130</v>
      </c>
      <c r="I430" s="167"/>
      <c r="J430" s="168">
        <f>ROUND(I430*H430,2)</f>
        <v>0</v>
      </c>
      <c r="K430" s="169"/>
      <c r="L430" s="170"/>
      <c r="M430" s="171" t="s">
        <v>1</v>
      </c>
      <c r="N430" s="172" t="s">
        <v>38</v>
      </c>
      <c r="P430" s="155">
        <f>O430*H430</f>
        <v>0</v>
      </c>
      <c r="Q430" s="155">
        <v>1.2E-4</v>
      </c>
      <c r="R430" s="155">
        <f>Q430*H430</f>
        <v>1.5600000000000001E-2</v>
      </c>
      <c r="S430" s="155">
        <v>0</v>
      </c>
      <c r="T430" s="156">
        <f>S430*H430</f>
        <v>0</v>
      </c>
      <c r="AR430" s="157" t="s">
        <v>373</v>
      </c>
      <c r="AT430" s="157" t="s">
        <v>335</v>
      </c>
      <c r="AU430" s="157" t="s">
        <v>272</v>
      </c>
      <c r="AY430" s="13" t="s">
        <v>271</v>
      </c>
      <c r="BE430" s="158">
        <f>IF(N430="základní",J430,0)</f>
        <v>0</v>
      </c>
      <c r="BF430" s="158">
        <f>IF(N430="snížená",J430,0)</f>
        <v>0</v>
      </c>
      <c r="BG430" s="158">
        <f>IF(N430="zákl. přenesená",J430,0)</f>
        <v>0</v>
      </c>
      <c r="BH430" s="158">
        <f>IF(N430="sníž. přenesená",J430,0)</f>
        <v>0</v>
      </c>
      <c r="BI430" s="158">
        <f>IF(N430="nulová",J430,0)</f>
        <v>0</v>
      </c>
      <c r="BJ430" s="13" t="s">
        <v>80</v>
      </c>
      <c r="BK430" s="158">
        <f>ROUND(I430*H430,2)</f>
        <v>0</v>
      </c>
      <c r="BL430" s="13" t="s">
        <v>348</v>
      </c>
      <c r="BM430" s="157" t="s">
        <v>1111</v>
      </c>
    </row>
    <row r="431" spans="2:65" s="1" customFormat="1" ht="19.2">
      <c r="B431" s="28"/>
      <c r="D431" s="159" t="s">
        <v>280</v>
      </c>
      <c r="F431" s="160" t="s">
        <v>1110</v>
      </c>
      <c r="I431" s="119"/>
      <c r="L431" s="28"/>
      <c r="M431" s="161"/>
      <c r="T431" s="52"/>
      <c r="AT431" s="13" t="s">
        <v>280</v>
      </c>
      <c r="AU431" s="13" t="s">
        <v>272</v>
      </c>
    </row>
    <row r="432" spans="2:65" s="1" customFormat="1" ht="24.15" customHeight="1">
      <c r="B432" s="28"/>
      <c r="C432" s="146" t="s">
        <v>1166</v>
      </c>
      <c r="D432" s="146" t="s">
        <v>274</v>
      </c>
      <c r="E432" s="147" t="s">
        <v>953</v>
      </c>
      <c r="F432" s="148" t="s">
        <v>954</v>
      </c>
      <c r="G432" s="149" t="s">
        <v>338</v>
      </c>
      <c r="H432" s="150">
        <v>40</v>
      </c>
      <c r="I432" s="151"/>
      <c r="J432" s="152">
        <f>ROUND(I432*H432,2)</f>
        <v>0</v>
      </c>
      <c r="K432" s="153"/>
      <c r="L432" s="28"/>
      <c r="M432" s="154" t="s">
        <v>1</v>
      </c>
      <c r="N432" s="115" t="s">
        <v>38</v>
      </c>
      <c r="P432" s="155">
        <f>O432*H432</f>
        <v>0</v>
      </c>
      <c r="Q432" s="155">
        <v>0</v>
      </c>
      <c r="R432" s="155">
        <f>Q432*H432</f>
        <v>0</v>
      </c>
      <c r="S432" s="155">
        <v>0</v>
      </c>
      <c r="T432" s="156">
        <f>S432*H432</f>
        <v>0</v>
      </c>
      <c r="AR432" s="157" t="s">
        <v>348</v>
      </c>
      <c r="AT432" s="157" t="s">
        <v>274</v>
      </c>
      <c r="AU432" s="157" t="s">
        <v>272</v>
      </c>
      <c r="AY432" s="13" t="s">
        <v>271</v>
      </c>
      <c r="BE432" s="158">
        <f>IF(N432="základní",J432,0)</f>
        <v>0</v>
      </c>
      <c r="BF432" s="158">
        <f>IF(N432="snížená",J432,0)</f>
        <v>0</v>
      </c>
      <c r="BG432" s="158">
        <f>IF(N432="zákl. přenesená",J432,0)</f>
        <v>0</v>
      </c>
      <c r="BH432" s="158">
        <f>IF(N432="sníž. přenesená",J432,0)</f>
        <v>0</v>
      </c>
      <c r="BI432" s="158">
        <f>IF(N432="nulová",J432,0)</f>
        <v>0</v>
      </c>
      <c r="BJ432" s="13" t="s">
        <v>80</v>
      </c>
      <c r="BK432" s="158">
        <f>ROUND(I432*H432,2)</f>
        <v>0</v>
      </c>
      <c r="BL432" s="13" t="s">
        <v>348</v>
      </c>
      <c r="BM432" s="157" t="s">
        <v>1113</v>
      </c>
    </row>
    <row r="433" spans="2:65" s="1" customFormat="1" ht="19.2">
      <c r="B433" s="28"/>
      <c r="D433" s="159" t="s">
        <v>280</v>
      </c>
      <c r="F433" s="160" t="s">
        <v>956</v>
      </c>
      <c r="I433" s="119"/>
      <c r="L433" s="28"/>
      <c r="M433" s="161"/>
      <c r="T433" s="52"/>
      <c r="AT433" s="13" t="s">
        <v>280</v>
      </c>
      <c r="AU433" s="13" t="s">
        <v>272</v>
      </c>
    </row>
    <row r="434" spans="2:65" s="1" customFormat="1" ht="16.5" customHeight="1">
      <c r="B434" s="28"/>
      <c r="C434" s="162" t="s">
        <v>1170</v>
      </c>
      <c r="D434" s="162" t="s">
        <v>335</v>
      </c>
      <c r="E434" s="163" t="s">
        <v>958</v>
      </c>
      <c r="F434" s="164" t="s">
        <v>959</v>
      </c>
      <c r="G434" s="165" t="s">
        <v>338</v>
      </c>
      <c r="H434" s="166">
        <v>40</v>
      </c>
      <c r="I434" s="167"/>
      <c r="J434" s="168">
        <f>ROUND(I434*H434,2)</f>
        <v>0</v>
      </c>
      <c r="K434" s="169"/>
      <c r="L434" s="170"/>
      <c r="M434" s="171" t="s">
        <v>1</v>
      </c>
      <c r="N434" s="172" t="s">
        <v>38</v>
      </c>
      <c r="P434" s="155">
        <f>O434*H434</f>
        <v>0</v>
      </c>
      <c r="Q434" s="155">
        <v>9.0000000000000006E-5</v>
      </c>
      <c r="R434" s="155">
        <f>Q434*H434</f>
        <v>3.6000000000000003E-3</v>
      </c>
      <c r="S434" s="155">
        <v>0</v>
      </c>
      <c r="T434" s="156">
        <f>S434*H434</f>
        <v>0</v>
      </c>
      <c r="AR434" s="157" t="s">
        <v>373</v>
      </c>
      <c r="AT434" s="157" t="s">
        <v>335</v>
      </c>
      <c r="AU434" s="157" t="s">
        <v>272</v>
      </c>
      <c r="AY434" s="13" t="s">
        <v>271</v>
      </c>
      <c r="BE434" s="158">
        <f>IF(N434="základní",J434,0)</f>
        <v>0</v>
      </c>
      <c r="BF434" s="158">
        <f>IF(N434="snížená",J434,0)</f>
        <v>0</v>
      </c>
      <c r="BG434" s="158">
        <f>IF(N434="zákl. přenesená",J434,0)</f>
        <v>0</v>
      </c>
      <c r="BH434" s="158">
        <f>IF(N434="sníž. přenesená",J434,0)</f>
        <v>0</v>
      </c>
      <c r="BI434" s="158">
        <f>IF(N434="nulová",J434,0)</f>
        <v>0</v>
      </c>
      <c r="BJ434" s="13" t="s">
        <v>80</v>
      </c>
      <c r="BK434" s="158">
        <f>ROUND(I434*H434,2)</f>
        <v>0</v>
      </c>
      <c r="BL434" s="13" t="s">
        <v>348</v>
      </c>
      <c r="BM434" s="157" t="s">
        <v>1115</v>
      </c>
    </row>
    <row r="435" spans="2:65" s="1" customFormat="1" ht="10.199999999999999">
      <c r="B435" s="28"/>
      <c r="D435" s="159" t="s">
        <v>280</v>
      </c>
      <c r="F435" s="160" t="s">
        <v>959</v>
      </c>
      <c r="I435" s="119"/>
      <c r="L435" s="28"/>
      <c r="M435" s="161"/>
      <c r="T435" s="52"/>
      <c r="AT435" s="13" t="s">
        <v>280</v>
      </c>
      <c r="AU435" s="13" t="s">
        <v>272</v>
      </c>
    </row>
    <row r="436" spans="2:65" s="1" customFormat="1" ht="24.15" customHeight="1">
      <c r="B436" s="28"/>
      <c r="C436" s="146" t="s">
        <v>1174</v>
      </c>
      <c r="D436" s="146" t="s">
        <v>274</v>
      </c>
      <c r="E436" s="147" t="s">
        <v>1117</v>
      </c>
      <c r="F436" s="148" t="s">
        <v>1118</v>
      </c>
      <c r="G436" s="149" t="s">
        <v>338</v>
      </c>
      <c r="H436" s="150">
        <v>21</v>
      </c>
      <c r="I436" s="151"/>
      <c r="J436" s="152">
        <f>ROUND(I436*H436,2)</f>
        <v>0</v>
      </c>
      <c r="K436" s="153"/>
      <c r="L436" s="28"/>
      <c r="M436" s="154" t="s">
        <v>1</v>
      </c>
      <c r="N436" s="115" t="s">
        <v>38</v>
      </c>
      <c r="P436" s="155">
        <f>O436*H436</f>
        <v>0</v>
      </c>
      <c r="Q436" s="155">
        <v>0</v>
      </c>
      <c r="R436" s="155">
        <f>Q436*H436</f>
        <v>0</v>
      </c>
      <c r="S436" s="155">
        <v>3.0000000000000001E-3</v>
      </c>
      <c r="T436" s="156">
        <f>S436*H436</f>
        <v>6.3E-2</v>
      </c>
      <c r="AR436" s="157" t="s">
        <v>348</v>
      </c>
      <c r="AT436" s="157" t="s">
        <v>274</v>
      </c>
      <c r="AU436" s="157" t="s">
        <v>272</v>
      </c>
      <c r="AY436" s="13" t="s">
        <v>271</v>
      </c>
      <c r="BE436" s="158">
        <f>IF(N436="základní",J436,0)</f>
        <v>0</v>
      </c>
      <c r="BF436" s="158">
        <f>IF(N436="snížená",J436,0)</f>
        <v>0</v>
      </c>
      <c r="BG436" s="158">
        <f>IF(N436="zákl. přenesená",J436,0)</f>
        <v>0</v>
      </c>
      <c r="BH436" s="158">
        <f>IF(N436="sníž. přenesená",J436,0)</f>
        <v>0</v>
      </c>
      <c r="BI436" s="158">
        <f>IF(N436="nulová",J436,0)</f>
        <v>0</v>
      </c>
      <c r="BJ436" s="13" t="s">
        <v>80</v>
      </c>
      <c r="BK436" s="158">
        <f>ROUND(I436*H436,2)</f>
        <v>0</v>
      </c>
      <c r="BL436" s="13" t="s">
        <v>348</v>
      </c>
      <c r="BM436" s="157" t="s">
        <v>1119</v>
      </c>
    </row>
    <row r="437" spans="2:65" s="1" customFormat="1" ht="48">
      <c r="B437" s="28"/>
      <c r="D437" s="159" t="s">
        <v>280</v>
      </c>
      <c r="F437" s="160" t="s">
        <v>1120</v>
      </c>
      <c r="I437" s="119"/>
      <c r="L437" s="28"/>
      <c r="M437" s="161"/>
      <c r="T437" s="52"/>
      <c r="AT437" s="13" t="s">
        <v>280</v>
      </c>
      <c r="AU437" s="13" t="s">
        <v>272</v>
      </c>
    </row>
    <row r="438" spans="2:65" s="11" customFormat="1" ht="20.85" customHeight="1">
      <c r="B438" s="134"/>
      <c r="D438" s="135" t="s">
        <v>72</v>
      </c>
      <c r="E438" s="144" t="s">
        <v>1121</v>
      </c>
      <c r="F438" s="144" t="s">
        <v>1122</v>
      </c>
      <c r="I438" s="137"/>
      <c r="J438" s="145">
        <f>BK438</f>
        <v>0</v>
      </c>
      <c r="L438" s="134"/>
      <c r="M438" s="139"/>
      <c r="P438" s="140">
        <f>SUM(P439:P462)</f>
        <v>0</v>
      </c>
      <c r="R438" s="140">
        <f>SUM(R439:R462)</f>
        <v>1.5010000000000001E-2</v>
      </c>
      <c r="T438" s="141">
        <f>SUM(T439:T462)</f>
        <v>0</v>
      </c>
      <c r="AR438" s="135" t="s">
        <v>82</v>
      </c>
      <c r="AT438" s="142" t="s">
        <v>72</v>
      </c>
      <c r="AU438" s="142" t="s">
        <v>82</v>
      </c>
      <c r="AY438" s="135" t="s">
        <v>271</v>
      </c>
      <c r="BK438" s="143">
        <f>SUM(BK439:BK462)</f>
        <v>0</v>
      </c>
    </row>
    <row r="439" spans="2:65" s="1" customFormat="1" ht="33" customHeight="1">
      <c r="B439" s="28"/>
      <c r="C439" s="146" t="s">
        <v>1178</v>
      </c>
      <c r="D439" s="146" t="s">
        <v>274</v>
      </c>
      <c r="E439" s="147" t="s">
        <v>725</v>
      </c>
      <c r="F439" s="148" t="s">
        <v>726</v>
      </c>
      <c r="G439" s="149" t="s">
        <v>338</v>
      </c>
      <c r="H439" s="150">
        <v>1</v>
      </c>
      <c r="I439" s="151"/>
      <c r="J439" s="152">
        <f>ROUND(I439*H439,2)</f>
        <v>0</v>
      </c>
      <c r="K439" s="153"/>
      <c r="L439" s="28"/>
      <c r="M439" s="154" t="s">
        <v>1</v>
      </c>
      <c r="N439" s="115" t="s">
        <v>38</v>
      </c>
      <c r="P439" s="155">
        <f>O439*H439</f>
        <v>0</v>
      </c>
      <c r="Q439" s="155">
        <v>0</v>
      </c>
      <c r="R439" s="155">
        <f>Q439*H439</f>
        <v>0</v>
      </c>
      <c r="S439" s="155">
        <v>0</v>
      </c>
      <c r="T439" s="156">
        <f>S439*H439</f>
        <v>0</v>
      </c>
      <c r="AR439" s="157" t="s">
        <v>348</v>
      </c>
      <c r="AT439" s="157" t="s">
        <v>274</v>
      </c>
      <c r="AU439" s="157" t="s">
        <v>272</v>
      </c>
      <c r="AY439" s="13" t="s">
        <v>271</v>
      </c>
      <c r="BE439" s="158">
        <f>IF(N439="základní",J439,0)</f>
        <v>0</v>
      </c>
      <c r="BF439" s="158">
        <f>IF(N439="snížená",J439,0)</f>
        <v>0</v>
      </c>
      <c r="BG439" s="158">
        <f>IF(N439="zákl. přenesená",J439,0)</f>
        <v>0</v>
      </c>
      <c r="BH439" s="158">
        <f>IF(N439="sníž. přenesená",J439,0)</f>
        <v>0</v>
      </c>
      <c r="BI439" s="158">
        <f>IF(N439="nulová",J439,0)</f>
        <v>0</v>
      </c>
      <c r="BJ439" s="13" t="s">
        <v>80</v>
      </c>
      <c r="BK439" s="158">
        <f>ROUND(I439*H439,2)</f>
        <v>0</v>
      </c>
      <c r="BL439" s="13" t="s">
        <v>348</v>
      </c>
      <c r="BM439" s="157" t="s">
        <v>1124</v>
      </c>
    </row>
    <row r="440" spans="2:65" s="1" customFormat="1" ht="19.2">
      <c r="B440" s="28"/>
      <c r="D440" s="159" t="s">
        <v>280</v>
      </c>
      <c r="F440" s="160" t="s">
        <v>726</v>
      </c>
      <c r="I440" s="119"/>
      <c r="L440" s="28"/>
      <c r="M440" s="161"/>
      <c r="T440" s="52"/>
      <c r="AT440" s="13" t="s">
        <v>280</v>
      </c>
      <c r="AU440" s="13" t="s">
        <v>272</v>
      </c>
    </row>
    <row r="441" spans="2:65" s="1" customFormat="1" ht="24.15" customHeight="1">
      <c r="B441" s="28"/>
      <c r="C441" s="162" t="s">
        <v>1182</v>
      </c>
      <c r="D441" s="162" t="s">
        <v>335</v>
      </c>
      <c r="E441" s="163" t="s">
        <v>1066</v>
      </c>
      <c r="F441" s="164" t="s">
        <v>1067</v>
      </c>
      <c r="G441" s="165" t="s">
        <v>338</v>
      </c>
      <c r="H441" s="166">
        <v>1</v>
      </c>
      <c r="I441" s="167"/>
      <c r="J441" s="168">
        <f>ROUND(I441*H441,2)</f>
        <v>0</v>
      </c>
      <c r="K441" s="169"/>
      <c r="L441" s="170"/>
      <c r="M441" s="171" t="s">
        <v>1</v>
      </c>
      <c r="N441" s="172" t="s">
        <v>38</v>
      </c>
      <c r="P441" s="155">
        <f>O441*H441</f>
        <v>0</v>
      </c>
      <c r="Q441" s="155">
        <v>0</v>
      </c>
      <c r="R441" s="155">
        <f>Q441*H441</f>
        <v>0</v>
      </c>
      <c r="S441" s="155">
        <v>0</v>
      </c>
      <c r="T441" s="156">
        <f>S441*H441</f>
        <v>0</v>
      </c>
      <c r="AR441" s="157" t="s">
        <v>373</v>
      </c>
      <c r="AT441" s="157" t="s">
        <v>335</v>
      </c>
      <c r="AU441" s="157" t="s">
        <v>272</v>
      </c>
      <c r="AY441" s="13" t="s">
        <v>271</v>
      </c>
      <c r="BE441" s="158">
        <f>IF(N441="základní",J441,0)</f>
        <v>0</v>
      </c>
      <c r="BF441" s="158">
        <f>IF(N441="snížená",J441,0)</f>
        <v>0</v>
      </c>
      <c r="BG441" s="158">
        <f>IF(N441="zákl. přenesená",J441,0)</f>
        <v>0</v>
      </c>
      <c r="BH441" s="158">
        <f>IF(N441="sníž. přenesená",J441,0)</f>
        <v>0</v>
      </c>
      <c r="BI441" s="158">
        <f>IF(N441="nulová",J441,0)</f>
        <v>0</v>
      </c>
      <c r="BJ441" s="13" t="s">
        <v>80</v>
      </c>
      <c r="BK441" s="158">
        <f>ROUND(I441*H441,2)</f>
        <v>0</v>
      </c>
      <c r="BL441" s="13" t="s">
        <v>348</v>
      </c>
      <c r="BM441" s="157" t="s">
        <v>1126</v>
      </c>
    </row>
    <row r="442" spans="2:65" s="1" customFormat="1" ht="19.2">
      <c r="B442" s="28"/>
      <c r="D442" s="159" t="s">
        <v>280</v>
      </c>
      <c r="F442" s="160" t="s">
        <v>1067</v>
      </c>
      <c r="I442" s="119"/>
      <c r="L442" s="28"/>
      <c r="M442" s="161"/>
      <c r="T442" s="52"/>
      <c r="AT442" s="13" t="s">
        <v>280</v>
      </c>
      <c r="AU442" s="13" t="s">
        <v>272</v>
      </c>
    </row>
    <row r="443" spans="2:65" s="1" customFormat="1" ht="24.15" customHeight="1">
      <c r="B443" s="28"/>
      <c r="C443" s="146" t="s">
        <v>1186</v>
      </c>
      <c r="D443" s="146" t="s">
        <v>274</v>
      </c>
      <c r="E443" s="147" t="s">
        <v>1128</v>
      </c>
      <c r="F443" s="148" t="s">
        <v>1129</v>
      </c>
      <c r="G443" s="149" t="s">
        <v>412</v>
      </c>
      <c r="H443" s="150">
        <v>70</v>
      </c>
      <c r="I443" s="151"/>
      <c r="J443" s="152">
        <f>ROUND(I443*H443,2)</f>
        <v>0</v>
      </c>
      <c r="K443" s="153"/>
      <c r="L443" s="28"/>
      <c r="M443" s="154" t="s">
        <v>1</v>
      </c>
      <c r="N443" s="115" t="s">
        <v>38</v>
      </c>
      <c r="P443" s="155">
        <f>O443*H443</f>
        <v>0</v>
      </c>
      <c r="Q443" s="155">
        <v>0</v>
      </c>
      <c r="R443" s="155">
        <f>Q443*H443</f>
        <v>0</v>
      </c>
      <c r="S443" s="155">
        <v>0</v>
      </c>
      <c r="T443" s="156">
        <f>S443*H443</f>
        <v>0</v>
      </c>
      <c r="AR443" s="157" t="s">
        <v>348</v>
      </c>
      <c r="AT443" s="157" t="s">
        <v>274</v>
      </c>
      <c r="AU443" s="157" t="s">
        <v>272</v>
      </c>
      <c r="AY443" s="13" t="s">
        <v>271</v>
      </c>
      <c r="BE443" s="158">
        <f>IF(N443="základní",J443,0)</f>
        <v>0</v>
      </c>
      <c r="BF443" s="158">
        <f>IF(N443="snížená",J443,0)</f>
        <v>0</v>
      </c>
      <c r="BG443" s="158">
        <f>IF(N443="zákl. přenesená",J443,0)</f>
        <v>0</v>
      </c>
      <c r="BH443" s="158">
        <f>IF(N443="sníž. přenesená",J443,0)</f>
        <v>0</v>
      </c>
      <c r="BI443" s="158">
        <f>IF(N443="nulová",J443,0)</f>
        <v>0</v>
      </c>
      <c r="BJ443" s="13" t="s">
        <v>80</v>
      </c>
      <c r="BK443" s="158">
        <f>ROUND(I443*H443,2)</f>
        <v>0</v>
      </c>
      <c r="BL443" s="13" t="s">
        <v>348</v>
      </c>
      <c r="BM443" s="157" t="s">
        <v>1130</v>
      </c>
    </row>
    <row r="444" spans="2:65" s="1" customFormat="1" ht="28.8">
      <c r="B444" s="28"/>
      <c r="D444" s="159" t="s">
        <v>280</v>
      </c>
      <c r="F444" s="160" t="s">
        <v>1131</v>
      </c>
      <c r="I444" s="119"/>
      <c r="L444" s="28"/>
      <c r="M444" s="161"/>
      <c r="T444" s="52"/>
      <c r="AT444" s="13" t="s">
        <v>280</v>
      </c>
      <c r="AU444" s="13" t="s">
        <v>272</v>
      </c>
    </row>
    <row r="445" spans="2:65" s="1" customFormat="1" ht="33" customHeight="1">
      <c r="B445" s="28"/>
      <c r="C445" s="162" t="s">
        <v>1190</v>
      </c>
      <c r="D445" s="162" t="s">
        <v>335</v>
      </c>
      <c r="E445" s="163" t="s">
        <v>1133</v>
      </c>
      <c r="F445" s="164" t="s">
        <v>1134</v>
      </c>
      <c r="G445" s="165" t="s">
        <v>412</v>
      </c>
      <c r="H445" s="166">
        <v>70</v>
      </c>
      <c r="I445" s="167"/>
      <c r="J445" s="168">
        <f>ROUND(I445*H445,2)</f>
        <v>0</v>
      </c>
      <c r="K445" s="169"/>
      <c r="L445" s="170"/>
      <c r="M445" s="171" t="s">
        <v>1</v>
      </c>
      <c r="N445" s="172" t="s">
        <v>38</v>
      </c>
      <c r="P445" s="155">
        <f>O445*H445</f>
        <v>0</v>
      </c>
      <c r="Q445" s="155">
        <v>1.6000000000000001E-4</v>
      </c>
      <c r="R445" s="155">
        <f>Q445*H445</f>
        <v>1.1200000000000002E-2</v>
      </c>
      <c r="S445" s="155">
        <v>0</v>
      </c>
      <c r="T445" s="156">
        <f>S445*H445</f>
        <v>0</v>
      </c>
      <c r="AR445" s="157" t="s">
        <v>373</v>
      </c>
      <c r="AT445" s="157" t="s">
        <v>335</v>
      </c>
      <c r="AU445" s="157" t="s">
        <v>272</v>
      </c>
      <c r="AY445" s="13" t="s">
        <v>271</v>
      </c>
      <c r="BE445" s="158">
        <f>IF(N445="základní",J445,0)</f>
        <v>0</v>
      </c>
      <c r="BF445" s="158">
        <f>IF(N445="snížená",J445,0)</f>
        <v>0</v>
      </c>
      <c r="BG445" s="158">
        <f>IF(N445="zákl. přenesená",J445,0)</f>
        <v>0</v>
      </c>
      <c r="BH445" s="158">
        <f>IF(N445="sníž. přenesená",J445,0)</f>
        <v>0</v>
      </c>
      <c r="BI445" s="158">
        <f>IF(N445="nulová",J445,0)</f>
        <v>0</v>
      </c>
      <c r="BJ445" s="13" t="s">
        <v>80</v>
      </c>
      <c r="BK445" s="158">
        <f>ROUND(I445*H445,2)</f>
        <v>0</v>
      </c>
      <c r="BL445" s="13" t="s">
        <v>348</v>
      </c>
      <c r="BM445" s="157" t="s">
        <v>1135</v>
      </c>
    </row>
    <row r="446" spans="2:65" s="1" customFormat="1" ht="19.2">
      <c r="B446" s="28"/>
      <c r="D446" s="159" t="s">
        <v>280</v>
      </c>
      <c r="F446" s="160" t="s">
        <v>1134</v>
      </c>
      <c r="I446" s="119"/>
      <c r="L446" s="28"/>
      <c r="M446" s="161"/>
      <c r="T446" s="52"/>
      <c r="AT446" s="13" t="s">
        <v>280</v>
      </c>
      <c r="AU446" s="13" t="s">
        <v>272</v>
      </c>
    </row>
    <row r="447" spans="2:65" s="1" customFormat="1" ht="24.15" customHeight="1">
      <c r="B447" s="28"/>
      <c r="C447" s="146" t="s">
        <v>1194</v>
      </c>
      <c r="D447" s="146" t="s">
        <v>274</v>
      </c>
      <c r="E447" s="147" t="s">
        <v>1104</v>
      </c>
      <c r="F447" s="148" t="s">
        <v>1105</v>
      </c>
      <c r="G447" s="149" t="s">
        <v>412</v>
      </c>
      <c r="H447" s="150">
        <v>25</v>
      </c>
      <c r="I447" s="151"/>
      <c r="J447" s="152">
        <f>ROUND(I447*H447,2)</f>
        <v>0</v>
      </c>
      <c r="K447" s="153"/>
      <c r="L447" s="28"/>
      <c r="M447" s="154" t="s">
        <v>1</v>
      </c>
      <c r="N447" s="115" t="s">
        <v>38</v>
      </c>
      <c r="P447" s="155">
        <f>O447*H447</f>
        <v>0</v>
      </c>
      <c r="Q447" s="155">
        <v>0</v>
      </c>
      <c r="R447" s="155">
        <f>Q447*H447</f>
        <v>0</v>
      </c>
      <c r="S447" s="155">
        <v>0</v>
      </c>
      <c r="T447" s="156">
        <f>S447*H447</f>
        <v>0</v>
      </c>
      <c r="AR447" s="157" t="s">
        <v>348</v>
      </c>
      <c r="AT447" s="157" t="s">
        <v>274</v>
      </c>
      <c r="AU447" s="157" t="s">
        <v>272</v>
      </c>
      <c r="AY447" s="13" t="s">
        <v>271</v>
      </c>
      <c r="BE447" s="158">
        <f>IF(N447="základní",J447,0)</f>
        <v>0</v>
      </c>
      <c r="BF447" s="158">
        <f>IF(N447="snížená",J447,0)</f>
        <v>0</v>
      </c>
      <c r="BG447" s="158">
        <f>IF(N447="zákl. přenesená",J447,0)</f>
        <v>0</v>
      </c>
      <c r="BH447" s="158">
        <f>IF(N447="sníž. přenesená",J447,0)</f>
        <v>0</v>
      </c>
      <c r="BI447" s="158">
        <f>IF(N447="nulová",J447,0)</f>
        <v>0</v>
      </c>
      <c r="BJ447" s="13" t="s">
        <v>80</v>
      </c>
      <c r="BK447" s="158">
        <f>ROUND(I447*H447,2)</f>
        <v>0</v>
      </c>
      <c r="BL447" s="13" t="s">
        <v>348</v>
      </c>
      <c r="BM447" s="157" t="s">
        <v>1137</v>
      </c>
    </row>
    <row r="448" spans="2:65" s="1" customFormat="1" ht="28.8">
      <c r="B448" s="28"/>
      <c r="D448" s="159" t="s">
        <v>280</v>
      </c>
      <c r="F448" s="160" t="s">
        <v>1107</v>
      </c>
      <c r="I448" s="119"/>
      <c r="L448" s="28"/>
      <c r="M448" s="161"/>
      <c r="T448" s="52"/>
      <c r="AT448" s="13" t="s">
        <v>280</v>
      </c>
      <c r="AU448" s="13" t="s">
        <v>272</v>
      </c>
    </row>
    <row r="449" spans="2:65" s="1" customFormat="1" ht="24.15" customHeight="1">
      <c r="B449" s="28"/>
      <c r="C449" s="162" t="s">
        <v>1198</v>
      </c>
      <c r="D449" s="162" t="s">
        <v>335</v>
      </c>
      <c r="E449" s="163" t="s">
        <v>1109</v>
      </c>
      <c r="F449" s="164" t="s">
        <v>1110</v>
      </c>
      <c r="G449" s="165" t="s">
        <v>412</v>
      </c>
      <c r="H449" s="166">
        <v>25</v>
      </c>
      <c r="I449" s="167"/>
      <c r="J449" s="168">
        <f>ROUND(I449*H449,2)</f>
        <v>0</v>
      </c>
      <c r="K449" s="169"/>
      <c r="L449" s="170"/>
      <c r="M449" s="171" t="s">
        <v>1</v>
      </c>
      <c r="N449" s="172" t="s">
        <v>38</v>
      </c>
      <c r="P449" s="155">
        <f>O449*H449</f>
        <v>0</v>
      </c>
      <c r="Q449" s="155">
        <v>1.2E-4</v>
      </c>
      <c r="R449" s="155">
        <f>Q449*H449</f>
        <v>3.0000000000000001E-3</v>
      </c>
      <c r="S449" s="155">
        <v>0</v>
      </c>
      <c r="T449" s="156">
        <f>S449*H449</f>
        <v>0</v>
      </c>
      <c r="AR449" s="157" t="s">
        <v>373</v>
      </c>
      <c r="AT449" s="157" t="s">
        <v>335</v>
      </c>
      <c r="AU449" s="157" t="s">
        <v>272</v>
      </c>
      <c r="AY449" s="13" t="s">
        <v>271</v>
      </c>
      <c r="BE449" s="158">
        <f>IF(N449="základní",J449,0)</f>
        <v>0</v>
      </c>
      <c r="BF449" s="158">
        <f>IF(N449="snížená",J449,0)</f>
        <v>0</v>
      </c>
      <c r="BG449" s="158">
        <f>IF(N449="zákl. přenesená",J449,0)</f>
        <v>0</v>
      </c>
      <c r="BH449" s="158">
        <f>IF(N449="sníž. přenesená",J449,0)</f>
        <v>0</v>
      </c>
      <c r="BI449" s="158">
        <f>IF(N449="nulová",J449,0)</f>
        <v>0</v>
      </c>
      <c r="BJ449" s="13" t="s">
        <v>80</v>
      </c>
      <c r="BK449" s="158">
        <f>ROUND(I449*H449,2)</f>
        <v>0</v>
      </c>
      <c r="BL449" s="13" t="s">
        <v>348</v>
      </c>
      <c r="BM449" s="157" t="s">
        <v>1139</v>
      </c>
    </row>
    <row r="450" spans="2:65" s="1" customFormat="1" ht="19.2">
      <c r="B450" s="28"/>
      <c r="D450" s="159" t="s">
        <v>280</v>
      </c>
      <c r="F450" s="160" t="s">
        <v>1110</v>
      </c>
      <c r="I450" s="119"/>
      <c r="L450" s="28"/>
      <c r="M450" s="161"/>
      <c r="T450" s="52"/>
      <c r="AT450" s="13" t="s">
        <v>280</v>
      </c>
      <c r="AU450" s="13" t="s">
        <v>272</v>
      </c>
    </row>
    <row r="451" spans="2:65" s="1" customFormat="1" ht="33" customHeight="1">
      <c r="B451" s="28"/>
      <c r="C451" s="146" t="s">
        <v>1202</v>
      </c>
      <c r="D451" s="146" t="s">
        <v>274</v>
      </c>
      <c r="E451" s="147" t="s">
        <v>1141</v>
      </c>
      <c r="F451" s="148" t="s">
        <v>1142</v>
      </c>
      <c r="G451" s="149" t="s">
        <v>338</v>
      </c>
      <c r="H451" s="150">
        <v>4</v>
      </c>
      <c r="I451" s="151"/>
      <c r="J451" s="152">
        <f>ROUND(I451*H451,2)</f>
        <v>0</v>
      </c>
      <c r="K451" s="153"/>
      <c r="L451" s="28"/>
      <c r="M451" s="154" t="s">
        <v>1</v>
      </c>
      <c r="N451" s="115" t="s">
        <v>38</v>
      </c>
      <c r="P451" s="155">
        <f>O451*H451</f>
        <v>0</v>
      </c>
      <c r="Q451" s="155">
        <v>0</v>
      </c>
      <c r="R451" s="155">
        <f>Q451*H451</f>
        <v>0</v>
      </c>
      <c r="S451" s="155">
        <v>0</v>
      </c>
      <c r="T451" s="156">
        <f>S451*H451</f>
        <v>0</v>
      </c>
      <c r="AR451" s="157" t="s">
        <v>348</v>
      </c>
      <c r="AT451" s="157" t="s">
        <v>274</v>
      </c>
      <c r="AU451" s="157" t="s">
        <v>272</v>
      </c>
      <c r="AY451" s="13" t="s">
        <v>271</v>
      </c>
      <c r="BE451" s="158">
        <f>IF(N451="základní",J451,0)</f>
        <v>0</v>
      </c>
      <c r="BF451" s="158">
        <f>IF(N451="snížená",J451,0)</f>
        <v>0</v>
      </c>
      <c r="BG451" s="158">
        <f>IF(N451="zákl. přenesená",J451,0)</f>
        <v>0</v>
      </c>
      <c r="BH451" s="158">
        <f>IF(N451="sníž. přenesená",J451,0)</f>
        <v>0</v>
      </c>
      <c r="BI451" s="158">
        <f>IF(N451="nulová",J451,0)</f>
        <v>0</v>
      </c>
      <c r="BJ451" s="13" t="s">
        <v>80</v>
      </c>
      <c r="BK451" s="158">
        <f>ROUND(I451*H451,2)</f>
        <v>0</v>
      </c>
      <c r="BL451" s="13" t="s">
        <v>348</v>
      </c>
      <c r="BM451" s="157" t="s">
        <v>1143</v>
      </c>
    </row>
    <row r="452" spans="2:65" s="1" customFormat="1" ht="38.4">
      <c r="B452" s="28"/>
      <c r="D452" s="159" t="s">
        <v>280</v>
      </c>
      <c r="F452" s="160" t="s">
        <v>1144</v>
      </c>
      <c r="I452" s="119"/>
      <c r="L452" s="28"/>
      <c r="M452" s="161"/>
      <c r="T452" s="52"/>
      <c r="AT452" s="13" t="s">
        <v>280</v>
      </c>
      <c r="AU452" s="13" t="s">
        <v>272</v>
      </c>
    </row>
    <row r="453" spans="2:65" s="1" customFormat="1" ht="33" customHeight="1">
      <c r="B453" s="28"/>
      <c r="C453" s="162" t="s">
        <v>1206</v>
      </c>
      <c r="D453" s="162" t="s">
        <v>335</v>
      </c>
      <c r="E453" s="163" t="s">
        <v>1146</v>
      </c>
      <c r="F453" s="164" t="s">
        <v>1147</v>
      </c>
      <c r="G453" s="165" t="s">
        <v>338</v>
      </c>
      <c r="H453" s="166">
        <v>4</v>
      </c>
      <c r="I453" s="167"/>
      <c r="J453" s="168">
        <f>ROUND(I453*H453,2)</f>
        <v>0</v>
      </c>
      <c r="K453" s="169"/>
      <c r="L453" s="170"/>
      <c r="M453" s="171" t="s">
        <v>1</v>
      </c>
      <c r="N453" s="172" t="s">
        <v>38</v>
      </c>
      <c r="P453" s="155">
        <f>O453*H453</f>
        <v>0</v>
      </c>
      <c r="Q453" s="155">
        <v>3.0000000000000001E-5</v>
      </c>
      <c r="R453" s="155">
        <f>Q453*H453</f>
        <v>1.2E-4</v>
      </c>
      <c r="S453" s="155">
        <v>0</v>
      </c>
      <c r="T453" s="156">
        <f>S453*H453</f>
        <v>0</v>
      </c>
      <c r="AR453" s="157" t="s">
        <v>373</v>
      </c>
      <c r="AT453" s="157" t="s">
        <v>335</v>
      </c>
      <c r="AU453" s="157" t="s">
        <v>272</v>
      </c>
      <c r="AY453" s="13" t="s">
        <v>271</v>
      </c>
      <c r="BE453" s="158">
        <f>IF(N453="základní",J453,0)</f>
        <v>0</v>
      </c>
      <c r="BF453" s="158">
        <f>IF(N453="snížená",J453,0)</f>
        <v>0</v>
      </c>
      <c r="BG453" s="158">
        <f>IF(N453="zákl. přenesená",J453,0)</f>
        <v>0</v>
      </c>
      <c r="BH453" s="158">
        <f>IF(N453="sníž. přenesená",J453,0)</f>
        <v>0</v>
      </c>
      <c r="BI453" s="158">
        <f>IF(N453="nulová",J453,0)</f>
        <v>0</v>
      </c>
      <c r="BJ453" s="13" t="s">
        <v>80</v>
      </c>
      <c r="BK453" s="158">
        <f>ROUND(I453*H453,2)</f>
        <v>0</v>
      </c>
      <c r="BL453" s="13" t="s">
        <v>348</v>
      </c>
      <c r="BM453" s="157" t="s">
        <v>1148</v>
      </c>
    </row>
    <row r="454" spans="2:65" s="1" customFormat="1" ht="28.8">
      <c r="B454" s="28"/>
      <c r="D454" s="159" t="s">
        <v>280</v>
      </c>
      <c r="F454" s="160" t="s">
        <v>1149</v>
      </c>
      <c r="I454" s="119"/>
      <c r="L454" s="28"/>
      <c r="M454" s="161"/>
      <c r="T454" s="52"/>
      <c r="AT454" s="13" t="s">
        <v>280</v>
      </c>
      <c r="AU454" s="13" t="s">
        <v>272</v>
      </c>
    </row>
    <row r="455" spans="2:65" s="1" customFormat="1" ht="24.15" customHeight="1">
      <c r="B455" s="28"/>
      <c r="C455" s="146" t="s">
        <v>1211</v>
      </c>
      <c r="D455" s="146" t="s">
        <v>274</v>
      </c>
      <c r="E455" s="147" t="s">
        <v>1082</v>
      </c>
      <c r="F455" s="148" t="s">
        <v>1083</v>
      </c>
      <c r="G455" s="149" t="s">
        <v>338</v>
      </c>
      <c r="H455" s="150">
        <v>4</v>
      </c>
      <c r="I455" s="151"/>
      <c r="J455" s="152">
        <f>ROUND(I455*H455,2)</f>
        <v>0</v>
      </c>
      <c r="K455" s="153"/>
      <c r="L455" s="28"/>
      <c r="M455" s="154" t="s">
        <v>1</v>
      </c>
      <c r="N455" s="115" t="s">
        <v>38</v>
      </c>
      <c r="P455" s="155">
        <f>O455*H455</f>
        <v>0</v>
      </c>
      <c r="Q455" s="155">
        <v>0</v>
      </c>
      <c r="R455" s="155">
        <f>Q455*H455</f>
        <v>0</v>
      </c>
      <c r="S455" s="155">
        <v>0</v>
      </c>
      <c r="T455" s="156">
        <f>S455*H455</f>
        <v>0</v>
      </c>
      <c r="AR455" s="157" t="s">
        <v>348</v>
      </c>
      <c r="AT455" s="157" t="s">
        <v>274</v>
      </c>
      <c r="AU455" s="157" t="s">
        <v>272</v>
      </c>
      <c r="AY455" s="13" t="s">
        <v>271</v>
      </c>
      <c r="BE455" s="158">
        <f>IF(N455="základní",J455,0)</f>
        <v>0</v>
      </c>
      <c r="BF455" s="158">
        <f>IF(N455="snížená",J455,0)</f>
        <v>0</v>
      </c>
      <c r="BG455" s="158">
        <f>IF(N455="zákl. přenesená",J455,0)</f>
        <v>0</v>
      </c>
      <c r="BH455" s="158">
        <f>IF(N455="sníž. přenesená",J455,0)</f>
        <v>0</v>
      </c>
      <c r="BI455" s="158">
        <f>IF(N455="nulová",J455,0)</f>
        <v>0</v>
      </c>
      <c r="BJ455" s="13" t="s">
        <v>80</v>
      </c>
      <c r="BK455" s="158">
        <f>ROUND(I455*H455,2)</f>
        <v>0</v>
      </c>
      <c r="BL455" s="13" t="s">
        <v>348</v>
      </c>
      <c r="BM455" s="157" t="s">
        <v>1151</v>
      </c>
    </row>
    <row r="456" spans="2:65" s="1" customFormat="1" ht="38.4">
      <c r="B456" s="28"/>
      <c r="D456" s="159" t="s">
        <v>280</v>
      </c>
      <c r="F456" s="160" t="s">
        <v>1085</v>
      </c>
      <c r="I456" s="119"/>
      <c r="L456" s="28"/>
      <c r="M456" s="161"/>
      <c r="T456" s="52"/>
      <c r="AT456" s="13" t="s">
        <v>280</v>
      </c>
      <c r="AU456" s="13" t="s">
        <v>272</v>
      </c>
    </row>
    <row r="457" spans="2:65" s="1" customFormat="1" ht="24.15" customHeight="1">
      <c r="B457" s="28"/>
      <c r="C457" s="162" t="s">
        <v>1216</v>
      </c>
      <c r="D457" s="162" t="s">
        <v>335</v>
      </c>
      <c r="E457" s="163" t="s">
        <v>1087</v>
      </c>
      <c r="F457" s="164" t="s">
        <v>1088</v>
      </c>
      <c r="G457" s="165" t="s">
        <v>338</v>
      </c>
      <c r="H457" s="166">
        <v>4</v>
      </c>
      <c r="I457" s="167"/>
      <c r="J457" s="168">
        <f>ROUND(I457*H457,2)</f>
        <v>0</v>
      </c>
      <c r="K457" s="169"/>
      <c r="L457" s="170"/>
      <c r="M457" s="171" t="s">
        <v>1</v>
      </c>
      <c r="N457" s="172" t="s">
        <v>38</v>
      </c>
      <c r="P457" s="155">
        <f>O457*H457</f>
        <v>0</v>
      </c>
      <c r="Q457" s="155">
        <v>1.4999999999999999E-4</v>
      </c>
      <c r="R457" s="155">
        <f>Q457*H457</f>
        <v>5.9999999999999995E-4</v>
      </c>
      <c r="S457" s="155">
        <v>0</v>
      </c>
      <c r="T457" s="156">
        <f>S457*H457</f>
        <v>0</v>
      </c>
      <c r="AR457" s="157" t="s">
        <v>373</v>
      </c>
      <c r="AT457" s="157" t="s">
        <v>335</v>
      </c>
      <c r="AU457" s="157" t="s">
        <v>272</v>
      </c>
      <c r="AY457" s="13" t="s">
        <v>271</v>
      </c>
      <c r="BE457" s="158">
        <f>IF(N457="základní",J457,0)</f>
        <v>0</v>
      </c>
      <c r="BF457" s="158">
        <f>IF(N457="snížená",J457,0)</f>
        <v>0</v>
      </c>
      <c r="BG457" s="158">
        <f>IF(N457="zákl. přenesená",J457,0)</f>
        <v>0</v>
      </c>
      <c r="BH457" s="158">
        <f>IF(N457="sníž. přenesená",J457,0)</f>
        <v>0</v>
      </c>
      <c r="BI457" s="158">
        <f>IF(N457="nulová",J457,0)</f>
        <v>0</v>
      </c>
      <c r="BJ457" s="13" t="s">
        <v>80</v>
      </c>
      <c r="BK457" s="158">
        <f>ROUND(I457*H457,2)</f>
        <v>0</v>
      </c>
      <c r="BL457" s="13" t="s">
        <v>348</v>
      </c>
      <c r="BM457" s="157" t="s">
        <v>1153</v>
      </c>
    </row>
    <row r="458" spans="2:65" s="1" customFormat="1" ht="19.2">
      <c r="B458" s="28"/>
      <c r="D458" s="159" t="s">
        <v>280</v>
      </c>
      <c r="F458" s="160" t="s">
        <v>1088</v>
      </c>
      <c r="I458" s="119"/>
      <c r="L458" s="28"/>
      <c r="M458" s="161"/>
      <c r="T458" s="52"/>
      <c r="AT458" s="13" t="s">
        <v>280</v>
      </c>
      <c r="AU458" s="13" t="s">
        <v>272</v>
      </c>
    </row>
    <row r="459" spans="2:65" s="1" customFormat="1" ht="24.15" customHeight="1">
      <c r="B459" s="28"/>
      <c r="C459" s="146" t="s">
        <v>1220</v>
      </c>
      <c r="D459" s="146" t="s">
        <v>274</v>
      </c>
      <c r="E459" s="147" t="s">
        <v>1155</v>
      </c>
      <c r="F459" s="148" t="s">
        <v>1156</v>
      </c>
      <c r="G459" s="149" t="s">
        <v>338</v>
      </c>
      <c r="H459" s="150">
        <v>3</v>
      </c>
      <c r="I459" s="151"/>
      <c r="J459" s="152">
        <f>ROUND(I459*H459,2)</f>
        <v>0</v>
      </c>
      <c r="K459" s="153"/>
      <c r="L459" s="28"/>
      <c r="M459" s="154" t="s">
        <v>1</v>
      </c>
      <c r="N459" s="115" t="s">
        <v>38</v>
      </c>
      <c r="P459" s="155">
        <f>O459*H459</f>
        <v>0</v>
      </c>
      <c r="Q459" s="155">
        <v>0</v>
      </c>
      <c r="R459" s="155">
        <f>Q459*H459</f>
        <v>0</v>
      </c>
      <c r="S459" s="155">
        <v>0</v>
      </c>
      <c r="T459" s="156">
        <f>S459*H459</f>
        <v>0</v>
      </c>
      <c r="AR459" s="157" t="s">
        <v>348</v>
      </c>
      <c r="AT459" s="157" t="s">
        <v>274</v>
      </c>
      <c r="AU459" s="157" t="s">
        <v>272</v>
      </c>
      <c r="AY459" s="13" t="s">
        <v>271</v>
      </c>
      <c r="BE459" s="158">
        <f>IF(N459="základní",J459,0)</f>
        <v>0</v>
      </c>
      <c r="BF459" s="158">
        <f>IF(N459="snížená",J459,0)</f>
        <v>0</v>
      </c>
      <c r="BG459" s="158">
        <f>IF(N459="zákl. přenesená",J459,0)</f>
        <v>0</v>
      </c>
      <c r="BH459" s="158">
        <f>IF(N459="sníž. přenesená",J459,0)</f>
        <v>0</v>
      </c>
      <c r="BI459" s="158">
        <f>IF(N459="nulová",J459,0)</f>
        <v>0</v>
      </c>
      <c r="BJ459" s="13" t="s">
        <v>80</v>
      </c>
      <c r="BK459" s="158">
        <f>ROUND(I459*H459,2)</f>
        <v>0</v>
      </c>
      <c r="BL459" s="13" t="s">
        <v>348</v>
      </c>
      <c r="BM459" s="157" t="s">
        <v>1157</v>
      </c>
    </row>
    <row r="460" spans="2:65" s="1" customFormat="1" ht="19.2">
      <c r="B460" s="28"/>
      <c r="D460" s="159" t="s">
        <v>280</v>
      </c>
      <c r="F460" s="160" t="s">
        <v>1156</v>
      </c>
      <c r="I460" s="119"/>
      <c r="L460" s="28"/>
      <c r="M460" s="161"/>
      <c r="T460" s="52"/>
      <c r="AT460" s="13" t="s">
        <v>280</v>
      </c>
      <c r="AU460" s="13" t="s">
        <v>272</v>
      </c>
    </row>
    <row r="461" spans="2:65" s="1" customFormat="1" ht="24.15" customHeight="1">
      <c r="B461" s="28"/>
      <c r="C461" s="162" t="s">
        <v>1224</v>
      </c>
      <c r="D461" s="162" t="s">
        <v>335</v>
      </c>
      <c r="E461" s="163" t="s">
        <v>1159</v>
      </c>
      <c r="F461" s="164" t="s">
        <v>1160</v>
      </c>
      <c r="G461" s="165" t="s">
        <v>338</v>
      </c>
      <c r="H461" s="166">
        <v>3</v>
      </c>
      <c r="I461" s="167"/>
      <c r="J461" s="168">
        <f>ROUND(I461*H461,2)</f>
        <v>0</v>
      </c>
      <c r="K461" s="169"/>
      <c r="L461" s="170"/>
      <c r="M461" s="171" t="s">
        <v>1</v>
      </c>
      <c r="N461" s="172" t="s">
        <v>38</v>
      </c>
      <c r="P461" s="155">
        <f>O461*H461</f>
        <v>0</v>
      </c>
      <c r="Q461" s="155">
        <v>3.0000000000000001E-5</v>
      </c>
      <c r="R461" s="155">
        <f>Q461*H461</f>
        <v>9.0000000000000006E-5</v>
      </c>
      <c r="S461" s="155">
        <v>0</v>
      </c>
      <c r="T461" s="156">
        <f>S461*H461</f>
        <v>0</v>
      </c>
      <c r="AR461" s="157" t="s">
        <v>373</v>
      </c>
      <c r="AT461" s="157" t="s">
        <v>335</v>
      </c>
      <c r="AU461" s="157" t="s">
        <v>272</v>
      </c>
      <c r="AY461" s="13" t="s">
        <v>271</v>
      </c>
      <c r="BE461" s="158">
        <f>IF(N461="základní",J461,0)</f>
        <v>0</v>
      </c>
      <c r="BF461" s="158">
        <f>IF(N461="snížená",J461,0)</f>
        <v>0</v>
      </c>
      <c r="BG461" s="158">
        <f>IF(N461="zákl. přenesená",J461,0)</f>
        <v>0</v>
      </c>
      <c r="BH461" s="158">
        <f>IF(N461="sníž. přenesená",J461,0)</f>
        <v>0</v>
      </c>
      <c r="BI461" s="158">
        <f>IF(N461="nulová",J461,0)</f>
        <v>0</v>
      </c>
      <c r="BJ461" s="13" t="s">
        <v>80</v>
      </c>
      <c r="BK461" s="158">
        <f>ROUND(I461*H461,2)</f>
        <v>0</v>
      </c>
      <c r="BL461" s="13" t="s">
        <v>348</v>
      </c>
      <c r="BM461" s="157" t="s">
        <v>1161</v>
      </c>
    </row>
    <row r="462" spans="2:65" s="1" customFormat="1" ht="19.2">
      <c r="B462" s="28"/>
      <c r="D462" s="159" t="s">
        <v>280</v>
      </c>
      <c r="F462" s="160" t="s">
        <v>1160</v>
      </c>
      <c r="I462" s="119"/>
      <c r="L462" s="28"/>
      <c r="M462" s="161"/>
      <c r="T462" s="52"/>
      <c r="AT462" s="13" t="s">
        <v>280</v>
      </c>
      <c r="AU462" s="13" t="s">
        <v>272</v>
      </c>
    </row>
    <row r="463" spans="2:65" s="11" customFormat="1" ht="22.8" customHeight="1">
      <c r="B463" s="134"/>
      <c r="D463" s="135" t="s">
        <v>72</v>
      </c>
      <c r="E463" s="144" t="s">
        <v>1162</v>
      </c>
      <c r="F463" s="144" t="s">
        <v>1163</v>
      </c>
      <c r="I463" s="137"/>
      <c r="J463" s="145">
        <f>BK463</f>
        <v>0</v>
      </c>
      <c r="L463" s="134"/>
      <c r="M463" s="139"/>
      <c r="P463" s="140">
        <f>P464+P555</f>
        <v>0</v>
      </c>
      <c r="R463" s="140">
        <f>R464+R555</f>
        <v>3.7839999999999999E-2</v>
      </c>
      <c r="T463" s="141">
        <f>T464+T555</f>
        <v>7.5999999999999991E-3</v>
      </c>
      <c r="AR463" s="135" t="s">
        <v>82</v>
      </c>
      <c r="AT463" s="142" t="s">
        <v>72</v>
      </c>
      <c r="AU463" s="142" t="s">
        <v>80</v>
      </c>
      <c r="AY463" s="135" t="s">
        <v>271</v>
      </c>
      <c r="BK463" s="143">
        <f>BK464+BK555</f>
        <v>0</v>
      </c>
    </row>
    <row r="464" spans="2:65" s="11" customFormat="1" ht="20.85" customHeight="1">
      <c r="B464" s="134"/>
      <c r="D464" s="135" t="s">
        <v>72</v>
      </c>
      <c r="E464" s="144" t="s">
        <v>1164</v>
      </c>
      <c r="F464" s="144" t="s">
        <v>1165</v>
      </c>
      <c r="I464" s="137"/>
      <c r="J464" s="145">
        <f>BK464</f>
        <v>0</v>
      </c>
      <c r="L464" s="134"/>
      <c r="M464" s="139"/>
      <c r="P464" s="140">
        <f>SUM(P465:P554)</f>
        <v>0</v>
      </c>
      <c r="R464" s="140">
        <f>SUM(R465:R554)</f>
        <v>3.3840000000000002E-2</v>
      </c>
      <c r="T464" s="141">
        <f>SUM(T465:T554)</f>
        <v>7.5999999999999991E-3</v>
      </c>
      <c r="AR464" s="135" t="s">
        <v>82</v>
      </c>
      <c r="AT464" s="142" t="s">
        <v>72</v>
      </c>
      <c r="AU464" s="142" t="s">
        <v>82</v>
      </c>
      <c r="AY464" s="135" t="s">
        <v>271</v>
      </c>
      <c r="BK464" s="143">
        <f>SUM(BK465:BK554)</f>
        <v>0</v>
      </c>
    </row>
    <row r="465" spans="2:65" s="1" customFormat="1" ht="24.15" customHeight="1">
      <c r="B465" s="28"/>
      <c r="C465" s="146" t="s">
        <v>1228</v>
      </c>
      <c r="D465" s="146" t="s">
        <v>274</v>
      </c>
      <c r="E465" s="147" t="s">
        <v>1167</v>
      </c>
      <c r="F465" s="148" t="s">
        <v>1168</v>
      </c>
      <c r="G465" s="149" t="s">
        <v>338</v>
      </c>
      <c r="H465" s="150">
        <v>19</v>
      </c>
      <c r="I465" s="151"/>
      <c r="J465" s="152">
        <f>ROUND(I465*H465,2)</f>
        <v>0</v>
      </c>
      <c r="K465" s="153"/>
      <c r="L465" s="28"/>
      <c r="M465" s="154" t="s">
        <v>1</v>
      </c>
      <c r="N465" s="115" t="s">
        <v>38</v>
      </c>
      <c r="P465" s="155">
        <f>O465*H465</f>
        <v>0</v>
      </c>
      <c r="Q465" s="155">
        <v>0</v>
      </c>
      <c r="R465" s="155">
        <f>Q465*H465</f>
        <v>0</v>
      </c>
      <c r="S465" s="155">
        <v>0</v>
      </c>
      <c r="T465" s="156">
        <f>S465*H465</f>
        <v>0</v>
      </c>
      <c r="AR465" s="157" t="s">
        <v>348</v>
      </c>
      <c r="AT465" s="157" t="s">
        <v>274</v>
      </c>
      <c r="AU465" s="157" t="s">
        <v>272</v>
      </c>
      <c r="AY465" s="13" t="s">
        <v>271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3" t="s">
        <v>80</v>
      </c>
      <c r="BK465" s="158">
        <f>ROUND(I465*H465,2)</f>
        <v>0</v>
      </c>
      <c r="BL465" s="13" t="s">
        <v>348</v>
      </c>
      <c r="BM465" s="157" t="s">
        <v>1169</v>
      </c>
    </row>
    <row r="466" spans="2:65" s="1" customFormat="1" ht="19.2">
      <c r="B466" s="28"/>
      <c r="D466" s="159" t="s">
        <v>280</v>
      </c>
      <c r="F466" s="160" t="s">
        <v>1168</v>
      </c>
      <c r="I466" s="119"/>
      <c r="L466" s="28"/>
      <c r="M466" s="161"/>
      <c r="T466" s="52"/>
      <c r="AT466" s="13" t="s">
        <v>280</v>
      </c>
      <c r="AU466" s="13" t="s">
        <v>272</v>
      </c>
    </row>
    <row r="467" spans="2:65" s="1" customFormat="1" ht="24.15" customHeight="1">
      <c r="B467" s="28"/>
      <c r="C467" s="162" t="s">
        <v>1233</v>
      </c>
      <c r="D467" s="162" t="s">
        <v>335</v>
      </c>
      <c r="E467" s="163" t="s">
        <v>1171</v>
      </c>
      <c r="F467" s="164" t="s">
        <v>1172</v>
      </c>
      <c r="G467" s="165" t="s">
        <v>338</v>
      </c>
      <c r="H467" s="166">
        <v>19</v>
      </c>
      <c r="I467" s="167"/>
      <c r="J467" s="168">
        <f>ROUND(I467*H467,2)</f>
        <v>0</v>
      </c>
      <c r="K467" s="169"/>
      <c r="L467" s="170"/>
      <c r="M467" s="171" t="s">
        <v>1</v>
      </c>
      <c r="N467" s="172" t="s">
        <v>38</v>
      </c>
      <c r="P467" s="155">
        <f>O467*H467</f>
        <v>0</v>
      </c>
      <c r="Q467" s="155">
        <v>2.0000000000000002E-5</v>
      </c>
      <c r="R467" s="155">
        <f>Q467*H467</f>
        <v>3.8000000000000002E-4</v>
      </c>
      <c r="S467" s="155">
        <v>0</v>
      </c>
      <c r="T467" s="156">
        <f>S467*H467</f>
        <v>0</v>
      </c>
      <c r="AR467" s="157" t="s">
        <v>373</v>
      </c>
      <c r="AT467" s="157" t="s">
        <v>335</v>
      </c>
      <c r="AU467" s="157" t="s">
        <v>272</v>
      </c>
      <c r="AY467" s="13" t="s">
        <v>271</v>
      </c>
      <c r="BE467" s="158">
        <f>IF(N467="základní",J467,0)</f>
        <v>0</v>
      </c>
      <c r="BF467" s="158">
        <f>IF(N467="snížená",J467,0)</f>
        <v>0</v>
      </c>
      <c r="BG467" s="158">
        <f>IF(N467="zákl. přenesená",J467,0)</f>
        <v>0</v>
      </c>
      <c r="BH467" s="158">
        <f>IF(N467="sníž. přenesená",J467,0)</f>
        <v>0</v>
      </c>
      <c r="BI467" s="158">
        <f>IF(N467="nulová",J467,0)</f>
        <v>0</v>
      </c>
      <c r="BJ467" s="13" t="s">
        <v>80</v>
      </c>
      <c r="BK467" s="158">
        <f>ROUND(I467*H467,2)</f>
        <v>0</v>
      </c>
      <c r="BL467" s="13" t="s">
        <v>348</v>
      </c>
      <c r="BM467" s="157" t="s">
        <v>1173</v>
      </c>
    </row>
    <row r="468" spans="2:65" s="1" customFormat="1" ht="19.2">
      <c r="B468" s="28"/>
      <c r="D468" s="159" t="s">
        <v>280</v>
      </c>
      <c r="F468" s="160" t="s">
        <v>1172</v>
      </c>
      <c r="I468" s="119"/>
      <c r="L468" s="28"/>
      <c r="M468" s="161"/>
      <c r="T468" s="52"/>
      <c r="AT468" s="13" t="s">
        <v>280</v>
      </c>
      <c r="AU468" s="13" t="s">
        <v>272</v>
      </c>
    </row>
    <row r="469" spans="2:65" s="1" customFormat="1" ht="24.15" customHeight="1">
      <c r="B469" s="28"/>
      <c r="C469" s="146" t="s">
        <v>1237</v>
      </c>
      <c r="D469" s="146" t="s">
        <v>274</v>
      </c>
      <c r="E469" s="147" t="s">
        <v>1175</v>
      </c>
      <c r="F469" s="148" t="s">
        <v>1176</v>
      </c>
      <c r="G469" s="149" t="s">
        <v>338</v>
      </c>
      <c r="H469" s="150">
        <v>38</v>
      </c>
      <c r="I469" s="151"/>
      <c r="J469" s="152">
        <f>ROUND(I469*H469,2)</f>
        <v>0</v>
      </c>
      <c r="K469" s="153"/>
      <c r="L469" s="28"/>
      <c r="M469" s="154" t="s">
        <v>1</v>
      </c>
      <c r="N469" s="115" t="s">
        <v>38</v>
      </c>
      <c r="P469" s="155">
        <f>O469*H469</f>
        <v>0</v>
      </c>
      <c r="Q469" s="155">
        <v>0</v>
      </c>
      <c r="R469" s="155">
        <f>Q469*H469</f>
        <v>0</v>
      </c>
      <c r="S469" s="155">
        <v>0</v>
      </c>
      <c r="T469" s="156">
        <f>S469*H469</f>
        <v>0</v>
      </c>
      <c r="AR469" s="157" t="s">
        <v>348</v>
      </c>
      <c r="AT469" s="157" t="s">
        <v>274</v>
      </c>
      <c r="AU469" s="157" t="s">
        <v>272</v>
      </c>
      <c r="AY469" s="13" t="s">
        <v>271</v>
      </c>
      <c r="BE469" s="158">
        <f>IF(N469="základní",J469,0)</f>
        <v>0</v>
      </c>
      <c r="BF469" s="158">
        <f>IF(N469="snížená",J469,0)</f>
        <v>0</v>
      </c>
      <c r="BG469" s="158">
        <f>IF(N469="zákl. přenesená",J469,0)</f>
        <v>0</v>
      </c>
      <c r="BH469" s="158">
        <f>IF(N469="sníž. přenesená",J469,0)</f>
        <v>0</v>
      </c>
      <c r="BI469" s="158">
        <f>IF(N469="nulová",J469,0)</f>
        <v>0</v>
      </c>
      <c r="BJ469" s="13" t="s">
        <v>80</v>
      </c>
      <c r="BK469" s="158">
        <f>ROUND(I469*H469,2)</f>
        <v>0</v>
      </c>
      <c r="BL469" s="13" t="s">
        <v>348</v>
      </c>
      <c r="BM469" s="157" t="s">
        <v>1177</v>
      </c>
    </row>
    <row r="470" spans="2:65" s="1" customFormat="1" ht="19.2">
      <c r="B470" s="28"/>
      <c r="D470" s="159" t="s">
        <v>280</v>
      </c>
      <c r="F470" s="160" t="s">
        <v>1176</v>
      </c>
      <c r="I470" s="119"/>
      <c r="L470" s="28"/>
      <c r="M470" s="161"/>
      <c r="T470" s="52"/>
      <c r="AT470" s="13" t="s">
        <v>280</v>
      </c>
      <c r="AU470" s="13" t="s">
        <v>272</v>
      </c>
    </row>
    <row r="471" spans="2:65" s="1" customFormat="1" ht="24.15" customHeight="1">
      <c r="B471" s="28"/>
      <c r="C471" s="146" t="s">
        <v>1241</v>
      </c>
      <c r="D471" s="146" t="s">
        <v>274</v>
      </c>
      <c r="E471" s="147" t="s">
        <v>1179</v>
      </c>
      <c r="F471" s="148" t="s">
        <v>1180</v>
      </c>
      <c r="G471" s="149" t="s">
        <v>338</v>
      </c>
      <c r="H471" s="150">
        <v>15</v>
      </c>
      <c r="I471" s="151"/>
      <c r="J471" s="152">
        <f>ROUND(I471*H471,2)</f>
        <v>0</v>
      </c>
      <c r="K471" s="153"/>
      <c r="L471" s="28"/>
      <c r="M471" s="154" t="s">
        <v>1</v>
      </c>
      <c r="N471" s="115" t="s">
        <v>38</v>
      </c>
      <c r="P471" s="155">
        <f>O471*H471</f>
        <v>0</v>
      </c>
      <c r="Q471" s="155">
        <v>0</v>
      </c>
      <c r="R471" s="155">
        <f>Q471*H471</f>
        <v>0</v>
      </c>
      <c r="S471" s="155">
        <v>0</v>
      </c>
      <c r="T471" s="156">
        <f>S471*H471</f>
        <v>0</v>
      </c>
      <c r="AR471" s="157" t="s">
        <v>348</v>
      </c>
      <c r="AT471" s="157" t="s">
        <v>274</v>
      </c>
      <c r="AU471" s="157" t="s">
        <v>272</v>
      </c>
      <c r="AY471" s="13" t="s">
        <v>271</v>
      </c>
      <c r="BE471" s="158">
        <f>IF(N471="základní",J471,0)</f>
        <v>0</v>
      </c>
      <c r="BF471" s="158">
        <f>IF(N471="snížená",J471,0)</f>
        <v>0</v>
      </c>
      <c r="BG471" s="158">
        <f>IF(N471="zákl. přenesená",J471,0)</f>
        <v>0</v>
      </c>
      <c r="BH471" s="158">
        <f>IF(N471="sníž. přenesená",J471,0)</f>
        <v>0</v>
      </c>
      <c r="BI471" s="158">
        <f>IF(N471="nulová",J471,0)</f>
        <v>0</v>
      </c>
      <c r="BJ471" s="13" t="s">
        <v>80</v>
      </c>
      <c r="BK471" s="158">
        <f>ROUND(I471*H471,2)</f>
        <v>0</v>
      </c>
      <c r="BL471" s="13" t="s">
        <v>348</v>
      </c>
      <c r="BM471" s="157" t="s">
        <v>1181</v>
      </c>
    </row>
    <row r="472" spans="2:65" s="1" customFormat="1" ht="19.2">
      <c r="B472" s="28"/>
      <c r="D472" s="159" t="s">
        <v>280</v>
      </c>
      <c r="F472" s="160" t="s">
        <v>1180</v>
      </c>
      <c r="I472" s="119"/>
      <c r="L472" s="28"/>
      <c r="M472" s="161"/>
      <c r="T472" s="52"/>
      <c r="AT472" s="13" t="s">
        <v>280</v>
      </c>
      <c r="AU472" s="13" t="s">
        <v>272</v>
      </c>
    </row>
    <row r="473" spans="2:65" s="1" customFormat="1" ht="24.15" customHeight="1">
      <c r="B473" s="28"/>
      <c r="C473" s="162" t="s">
        <v>1246</v>
      </c>
      <c r="D473" s="162" t="s">
        <v>335</v>
      </c>
      <c r="E473" s="163" t="s">
        <v>1183</v>
      </c>
      <c r="F473" s="164" t="s">
        <v>1184</v>
      </c>
      <c r="G473" s="165" t="s">
        <v>338</v>
      </c>
      <c r="H473" s="166">
        <v>1</v>
      </c>
      <c r="I473" s="167"/>
      <c r="J473" s="168">
        <f>ROUND(I473*H473,2)</f>
        <v>0</v>
      </c>
      <c r="K473" s="169"/>
      <c r="L473" s="170"/>
      <c r="M473" s="171" t="s">
        <v>1</v>
      </c>
      <c r="N473" s="172" t="s">
        <v>38</v>
      </c>
      <c r="P473" s="155">
        <f>O473*H473</f>
        <v>0</v>
      </c>
      <c r="Q473" s="155">
        <v>1E-4</v>
      </c>
      <c r="R473" s="155">
        <f>Q473*H473</f>
        <v>1E-4</v>
      </c>
      <c r="S473" s="155">
        <v>0</v>
      </c>
      <c r="T473" s="156">
        <f>S473*H473</f>
        <v>0</v>
      </c>
      <c r="AR473" s="157" t="s">
        <v>373</v>
      </c>
      <c r="AT473" s="157" t="s">
        <v>335</v>
      </c>
      <c r="AU473" s="157" t="s">
        <v>272</v>
      </c>
      <c r="AY473" s="13" t="s">
        <v>271</v>
      </c>
      <c r="BE473" s="158">
        <f>IF(N473="základní",J473,0)</f>
        <v>0</v>
      </c>
      <c r="BF473" s="158">
        <f>IF(N473="snížená",J473,0)</f>
        <v>0</v>
      </c>
      <c r="BG473" s="158">
        <f>IF(N473="zákl. přenesená",J473,0)</f>
        <v>0</v>
      </c>
      <c r="BH473" s="158">
        <f>IF(N473="sníž. přenesená",J473,0)</f>
        <v>0</v>
      </c>
      <c r="BI473" s="158">
        <f>IF(N473="nulová",J473,0)</f>
        <v>0</v>
      </c>
      <c r="BJ473" s="13" t="s">
        <v>80</v>
      </c>
      <c r="BK473" s="158">
        <f>ROUND(I473*H473,2)</f>
        <v>0</v>
      </c>
      <c r="BL473" s="13" t="s">
        <v>348</v>
      </c>
      <c r="BM473" s="157" t="s">
        <v>1185</v>
      </c>
    </row>
    <row r="474" spans="2:65" s="1" customFormat="1" ht="19.2">
      <c r="B474" s="28"/>
      <c r="D474" s="159" t="s">
        <v>280</v>
      </c>
      <c r="F474" s="160" t="s">
        <v>1184</v>
      </c>
      <c r="I474" s="119"/>
      <c r="L474" s="28"/>
      <c r="M474" s="161"/>
      <c r="T474" s="52"/>
      <c r="AT474" s="13" t="s">
        <v>280</v>
      </c>
      <c r="AU474" s="13" t="s">
        <v>272</v>
      </c>
    </row>
    <row r="475" spans="2:65" s="1" customFormat="1" ht="24.15" customHeight="1">
      <c r="B475" s="28"/>
      <c r="C475" s="162" t="s">
        <v>1248</v>
      </c>
      <c r="D475" s="162" t="s">
        <v>335</v>
      </c>
      <c r="E475" s="163" t="s">
        <v>1187</v>
      </c>
      <c r="F475" s="164" t="s">
        <v>1188</v>
      </c>
      <c r="G475" s="165" t="s">
        <v>338</v>
      </c>
      <c r="H475" s="166">
        <v>14</v>
      </c>
      <c r="I475" s="167"/>
      <c r="J475" s="168">
        <f>ROUND(I475*H475,2)</f>
        <v>0</v>
      </c>
      <c r="K475" s="169"/>
      <c r="L475" s="170"/>
      <c r="M475" s="171" t="s">
        <v>1</v>
      </c>
      <c r="N475" s="172" t="s">
        <v>38</v>
      </c>
      <c r="P475" s="155">
        <f>O475*H475</f>
        <v>0</v>
      </c>
      <c r="Q475" s="155">
        <v>0</v>
      </c>
      <c r="R475" s="155">
        <f>Q475*H475</f>
        <v>0</v>
      </c>
      <c r="S475" s="155">
        <v>0</v>
      </c>
      <c r="T475" s="156">
        <f>S475*H475</f>
        <v>0</v>
      </c>
      <c r="AR475" s="157" t="s">
        <v>373</v>
      </c>
      <c r="AT475" s="157" t="s">
        <v>335</v>
      </c>
      <c r="AU475" s="157" t="s">
        <v>272</v>
      </c>
      <c r="AY475" s="13" t="s">
        <v>271</v>
      </c>
      <c r="BE475" s="158">
        <f>IF(N475="základní",J475,0)</f>
        <v>0</v>
      </c>
      <c r="BF475" s="158">
        <f>IF(N475="snížená",J475,0)</f>
        <v>0</v>
      </c>
      <c r="BG475" s="158">
        <f>IF(N475="zákl. přenesená",J475,0)</f>
        <v>0</v>
      </c>
      <c r="BH475" s="158">
        <f>IF(N475="sníž. přenesená",J475,0)</f>
        <v>0</v>
      </c>
      <c r="BI475" s="158">
        <f>IF(N475="nulová",J475,0)</f>
        <v>0</v>
      </c>
      <c r="BJ475" s="13" t="s">
        <v>80</v>
      </c>
      <c r="BK475" s="158">
        <f>ROUND(I475*H475,2)</f>
        <v>0</v>
      </c>
      <c r="BL475" s="13" t="s">
        <v>348</v>
      </c>
      <c r="BM475" s="157" t="s">
        <v>1189</v>
      </c>
    </row>
    <row r="476" spans="2:65" s="1" customFormat="1" ht="19.2">
      <c r="B476" s="28"/>
      <c r="D476" s="159" t="s">
        <v>280</v>
      </c>
      <c r="F476" s="160" t="s">
        <v>1188</v>
      </c>
      <c r="I476" s="119"/>
      <c r="L476" s="28"/>
      <c r="M476" s="161"/>
      <c r="T476" s="52"/>
      <c r="AT476" s="13" t="s">
        <v>280</v>
      </c>
      <c r="AU476" s="13" t="s">
        <v>272</v>
      </c>
    </row>
    <row r="477" spans="2:65" s="1" customFormat="1" ht="24.15" customHeight="1">
      <c r="B477" s="28"/>
      <c r="C477" s="146" t="s">
        <v>1253</v>
      </c>
      <c r="D477" s="146" t="s">
        <v>274</v>
      </c>
      <c r="E477" s="147" t="s">
        <v>1191</v>
      </c>
      <c r="F477" s="148" t="s">
        <v>1192</v>
      </c>
      <c r="G477" s="149" t="s">
        <v>338</v>
      </c>
      <c r="H477" s="150">
        <v>2</v>
      </c>
      <c r="I477" s="151"/>
      <c r="J477" s="152">
        <f>ROUND(I477*H477,2)</f>
        <v>0</v>
      </c>
      <c r="K477" s="153"/>
      <c r="L477" s="28"/>
      <c r="M477" s="154" t="s">
        <v>1</v>
      </c>
      <c r="N477" s="115" t="s">
        <v>38</v>
      </c>
      <c r="P477" s="155">
        <f>O477*H477</f>
        <v>0</v>
      </c>
      <c r="Q477" s="155">
        <v>0</v>
      </c>
      <c r="R477" s="155">
        <f>Q477*H477</f>
        <v>0</v>
      </c>
      <c r="S477" s="155">
        <v>0</v>
      </c>
      <c r="T477" s="156">
        <f>S477*H477</f>
        <v>0</v>
      </c>
      <c r="AR477" s="157" t="s">
        <v>348</v>
      </c>
      <c r="AT477" s="157" t="s">
        <v>274</v>
      </c>
      <c r="AU477" s="157" t="s">
        <v>272</v>
      </c>
      <c r="AY477" s="13" t="s">
        <v>271</v>
      </c>
      <c r="BE477" s="158">
        <f>IF(N477="základní",J477,0)</f>
        <v>0</v>
      </c>
      <c r="BF477" s="158">
        <f>IF(N477="snížená",J477,0)</f>
        <v>0</v>
      </c>
      <c r="BG477" s="158">
        <f>IF(N477="zákl. přenesená",J477,0)</f>
        <v>0</v>
      </c>
      <c r="BH477" s="158">
        <f>IF(N477="sníž. přenesená",J477,0)</f>
        <v>0</v>
      </c>
      <c r="BI477" s="158">
        <f>IF(N477="nulová",J477,0)</f>
        <v>0</v>
      </c>
      <c r="BJ477" s="13" t="s">
        <v>80</v>
      </c>
      <c r="BK477" s="158">
        <f>ROUND(I477*H477,2)</f>
        <v>0</v>
      </c>
      <c r="BL477" s="13" t="s">
        <v>348</v>
      </c>
      <c r="BM477" s="157" t="s">
        <v>1193</v>
      </c>
    </row>
    <row r="478" spans="2:65" s="1" customFormat="1" ht="19.2">
      <c r="B478" s="28"/>
      <c r="D478" s="159" t="s">
        <v>280</v>
      </c>
      <c r="F478" s="160" t="s">
        <v>1192</v>
      </c>
      <c r="I478" s="119"/>
      <c r="L478" s="28"/>
      <c r="M478" s="161"/>
      <c r="T478" s="52"/>
      <c r="AT478" s="13" t="s">
        <v>280</v>
      </c>
      <c r="AU478" s="13" t="s">
        <v>272</v>
      </c>
    </row>
    <row r="479" spans="2:65" s="1" customFormat="1" ht="33" customHeight="1">
      <c r="B479" s="28"/>
      <c r="C479" s="162" t="s">
        <v>1258</v>
      </c>
      <c r="D479" s="162" t="s">
        <v>335</v>
      </c>
      <c r="E479" s="163" t="s">
        <v>1195</v>
      </c>
      <c r="F479" s="164" t="s">
        <v>1196</v>
      </c>
      <c r="G479" s="165" t="s">
        <v>338</v>
      </c>
      <c r="H479" s="166">
        <v>2</v>
      </c>
      <c r="I479" s="167"/>
      <c r="J479" s="168">
        <f>ROUND(I479*H479,2)</f>
        <v>0</v>
      </c>
      <c r="K479" s="169"/>
      <c r="L479" s="170"/>
      <c r="M479" s="171" t="s">
        <v>1</v>
      </c>
      <c r="N479" s="172" t="s">
        <v>38</v>
      </c>
      <c r="P479" s="155">
        <f>O479*H479</f>
        <v>0</v>
      </c>
      <c r="Q479" s="155">
        <v>1E-4</v>
      </c>
      <c r="R479" s="155">
        <f>Q479*H479</f>
        <v>2.0000000000000001E-4</v>
      </c>
      <c r="S479" s="155">
        <v>0</v>
      </c>
      <c r="T479" s="156">
        <f>S479*H479</f>
        <v>0</v>
      </c>
      <c r="AR479" s="157" t="s">
        <v>373</v>
      </c>
      <c r="AT479" s="157" t="s">
        <v>335</v>
      </c>
      <c r="AU479" s="157" t="s">
        <v>272</v>
      </c>
      <c r="AY479" s="13" t="s">
        <v>271</v>
      </c>
      <c r="BE479" s="158">
        <f>IF(N479="základní",J479,0)</f>
        <v>0</v>
      </c>
      <c r="BF479" s="158">
        <f>IF(N479="snížená",J479,0)</f>
        <v>0</v>
      </c>
      <c r="BG479" s="158">
        <f>IF(N479="zákl. přenesená",J479,0)</f>
        <v>0</v>
      </c>
      <c r="BH479" s="158">
        <f>IF(N479="sníž. přenesená",J479,0)</f>
        <v>0</v>
      </c>
      <c r="BI479" s="158">
        <f>IF(N479="nulová",J479,0)</f>
        <v>0</v>
      </c>
      <c r="BJ479" s="13" t="s">
        <v>80</v>
      </c>
      <c r="BK479" s="158">
        <f>ROUND(I479*H479,2)</f>
        <v>0</v>
      </c>
      <c r="BL479" s="13" t="s">
        <v>348</v>
      </c>
      <c r="BM479" s="157" t="s">
        <v>1197</v>
      </c>
    </row>
    <row r="480" spans="2:65" s="1" customFormat="1" ht="19.2">
      <c r="B480" s="28"/>
      <c r="D480" s="159" t="s">
        <v>280</v>
      </c>
      <c r="F480" s="160" t="s">
        <v>1196</v>
      </c>
      <c r="I480" s="119"/>
      <c r="L480" s="28"/>
      <c r="M480" s="161"/>
      <c r="T480" s="52"/>
      <c r="AT480" s="13" t="s">
        <v>280</v>
      </c>
      <c r="AU480" s="13" t="s">
        <v>272</v>
      </c>
    </row>
    <row r="481" spans="2:65" s="1" customFormat="1" ht="24.15" customHeight="1">
      <c r="B481" s="28"/>
      <c r="C481" s="146" t="s">
        <v>1262</v>
      </c>
      <c r="D481" s="146" t="s">
        <v>274</v>
      </c>
      <c r="E481" s="147" t="s">
        <v>1199</v>
      </c>
      <c r="F481" s="148" t="s">
        <v>1200</v>
      </c>
      <c r="G481" s="149" t="s">
        <v>412</v>
      </c>
      <c r="H481" s="150">
        <v>300</v>
      </c>
      <c r="I481" s="151"/>
      <c r="J481" s="152">
        <f>ROUND(I481*H481,2)</f>
        <v>0</v>
      </c>
      <c r="K481" s="153"/>
      <c r="L481" s="28"/>
      <c r="M481" s="154" t="s">
        <v>1</v>
      </c>
      <c r="N481" s="115" t="s">
        <v>38</v>
      </c>
      <c r="P481" s="155">
        <f>O481*H481</f>
        <v>0</v>
      </c>
      <c r="Q481" s="155">
        <v>0</v>
      </c>
      <c r="R481" s="155">
        <f>Q481*H481</f>
        <v>0</v>
      </c>
      <c r="S481" s="155">
        <v>0</v>
      </c>
      <c r="T481" s="156">
        <f>S481*H481</f>
        <v>0</v>
      </c>
      <c r="AR481" s="157" t="s">
        <v>348</v>
      </c>
      <c r="AT481" s="157" t="s">
        <v>274</v>
      </c>
      <c r="AU481" s="157" t="s">
        <v>272</v>
      </c>
      <c r="AY481" s="13" t="s">
        <v>271</v>
      </c>
      <c r="BE481" s="158">
        <f>IF(N481="základní",J481,0)</f>
        <v>0</v>
      </c>
      <c r="BF481" s="158">
        <f>IF(N481="snížená",J481,0)</f>
        <v>0</v>
      </c>
      <c r="BG481" s="158">
        <f>IF(N481="zákl. přenesená",J481,0)</f>
        <v>0</v>
      </c>
      <c r="BH481" s="158">
        <f>IF(N481="sníž. přenesená",J481,0)</f>
        <v>0</v>
      </c>
      <c r="BI481" s="158">
        <f>IF(N481="nulová",J481,0)</f>
        <v>0</v>
      </c>
      <c r="BJ481" s="13" t="s">
        <v>80</v>
      </c>
      <c r="BK481" s="158">
        <f>ROUND(I481*H481,2)</f>
        <v>0</v>
      </c>
      <c r="BL481" s="13" t="s">
        <v>348</v>
      </c>
      <c r="BM481" s="157" t="s">
        <v>1201</v>
      </c>
    </row>
    <row r="482" spans="2:65" s="1" customFormat="1" ht="19.2">
      <c r="B482" s="28"/>
      <c r="D482" s="159" t="s">
        <v>280</v>
      </c>
      <c r="F482" s="160" t="s">
        <v>1200</v>
      </c>
      <c r="I482" s="119"/>
      <c r="L482" s="28"/>
      <c r="M482" s="161"/>
      <c r="T482" s="52"/>
      <c r="AT482" s="13" t="s">
        <v>280</v>
      </c>
      <c r="AU482" s="13" t="s">
        <v>272</v>
      </c>
    </row>
    <row r="483" spans="2:65" s="1" customFormat="1" ht="24.15" customHeight="1">
      <c r="B483" s="28"/>
      <c r="C483" s="162" t="s">
        <v>1264</v>
      </c>
      <c r="D483" s="162" t="s">
        <v>335</v>
      </c>
      <c r="E483" s="163" t="s">
        <v>1203</v>
      </c>
      <c r="F483" s="164" t="s">
        <v>1204</v>
      </c>
      <c r="G483" s="165" t="s">
        <v>412</v>
      </c>
      <c r="H483" s="166">
        <v>300</v>
      </c>
      <c r="I483" s="167"/>
      <c r="J483" s="168">
        <f>ROUND(I483*H483,2)</f>
        <v>0</v>
      </c>
      <c r="K483" s="169"/>
      <c r="L483" s="170"/>
      <c r="M483" s="171" t="s">
        <v>1</v>
      </c>
      <c r="N483" s="172" t="s">
        <v>38</v>
      </c>
      <c r="P483" s="155">
        <f>O483*H483</f>
        <v>0</v>
      </c>
      <c r="Q483" s="155">
        <v>4.0000000000000003E-5</v>
      </c>
      <c r="R483" s="155">
        <f>Q483*H483</f>
        <v>1.2E-2</v>
      </c>
      <c r="S483" s="155">
        <v>0</v>
      </c>
      <c r="T483" s="156">
        <f>S483*H483</f>
        <v>0</v>
      </c>
      <c r="AR483" s="157" t="s">
        <v>373</v>
      </c>
      <c r="AT483" s="157" t="s">
        <v>335</v>
      </c>
      <c r="AU483" s="157" t="s">
        <v>272</v>
      </c>
      <c r="AY483" s="13" t="s">
        <v>271</v>
      </c>
      <c r="BE483" s="158">
        <f>IF(N483="základní",J483,0)</f>
        <v>0</v>
      </c>
      <c r="BF483" s="158">
        <f>IF(N483="snížená",J483,0)</f>
        <v>0</v>
      </c>
      <c r="BG483" s="158">
        <f>IF(N483="zákl. přenesená",J483,0)</f>
        <v>0</v>
      </c>
      <c r="BH483" s="158">
        <f>IF(N483="sníž. přenesená",J483,0)</f>
        <v>0</v>
      </c>
      <c r="BI483" s="158">
        <f>IF(N483="nulová",J483,0)</f>
        <v>0</v>
      </c>
      <c r="BJ483" s="13" t="s">
        <v>80</v>
      </c>
      <c r="BK483" s="158">
        <f>ROUND(I483*H483,2)</f>
        <v>0</v>
      </c>
      <c r="BL483" s="13" t="s">
        <v>348</v>
      </c>
      <c r="BM483" s="157" t="s">
        <v>1205</v>
      </c>
    </row>
    <row r="484" spans="2:65" s="1" customFormat="1" ht="19.2">
      <c r="B484" s="28"/>
      <c r="D484" s="159" t="s">
        <v>280</v>
      </c>
      <c r="F484" s="160" t="s">
        <v>1204</v>
      </c>
      <c r="I484" s="119"/>
      <c r="L484" s="28"/>
      <c r="M484" s="161"/>
      <c r="T484" s="52"/>
      <c r="AT484" s="13" t="s">
        <v>280</v>
      </c>
      <c r="AU484" s="13" t="s">
        <v>272</v>
      </c>
    </row>
    <row r="485" spans="2:65" s="1" customFormat="1" ht="24.15" customHeight="1">
      <c r="B485" s="28"/>
      <c r="C485" s="146" t="s">
        <v>1269</v>
      </c>
      <c r="D485" s="146" t="s">
        <v>274</v>
      </c>
      <c r="E485" s="147" t="s">
        <v>1207</v>
      </c>
      <c r="F485" s="148" t="s">
        <v>1208</v>
      </c>
      <c r="G485" s="149" t="s">
        <v>338</v>
      </c>
      <c r="H485" s="150">
        <v>19</v>
      </c>
      <c r="I485" s="151"/>
      <c r="J485" s="152">
        <f>ROUND(I485*H485,2)</f>
        <v>0</v>
      </c>
      <c r="K485" s="153"/>
      <c r="L485" s="28"/>
      <c r="M485" s="154" t="s">
        <v>1</v>
      </c>
      <c r="N485" s="115" t="s">
        <v>38</v>
      </c>
      <c r="P485" s="155">
        <f>O485*H485</f>
        <v>0</v>
      </c>
      <c r="Q485" s="155">
        <v>0</v>
      </c>
      <c r="R485" s="155">
        <f>Q485*H485</f>
        <v>0</v>
      </c>
      <c r="S485" s="155">
        <v>0</v>
      </c>
      <c r="T485" s="156">
        <f>S485*H485</f>
        <v>0</v>
      </c>
      <c r="AR485" s="157" t="s">
        <v>348</v>
      </c>
      <c r="AT485" s="157" t="s">
        <v>274</v>
      </c>
      <c r="AU485" s="157" t="s">
        <v>272</v>
      </c>
      <c r="AY485" s="13" t="s">
        <v>271</v>
      </c>
      <c r="BE485" s="158">
        <f>IF(N485="základní",J485,0)</f>
        <v>0</v>
      </c>
      <c r="BF485" s="158">
        <f>IF(N485="snížená",J485,0)</f>
        <v>0</v>
      </c>
      <c r="BG485" s="158">
        <f>IF(N485="zákl. přenesená",J485,0)</f>
        <v>0</v>
      </c>
      <c r="BH485" s="158">
        <f>IF(N485="sníž. přenesená",J485,0)</f>
        <v>0</v>
      </c>
      <c r="BI485" s="158">
        <f>IF(N485="nulová",J485,0)</f>
        <v>0</v>
      </c>
      <c r="BJ485" s="13" t="s">
        <v>80</v>
      </c>
      <c r="BK485" s="158">
        <f>ROUND(I485*H485,2)</f>
        <v>0</v>
      </c>
      <c r="BL485" s="13" t="s">
        <v>348</v>
      </c>
      <c r="BM485" s="157" t="s">
        <v>1209</v>
      </c>
    </row>
    <row r="486" spans="2:65" s="1" customFormat="1" ht="19.2">
      <c r="B486" s="28"/>
      <c r="D486" s="159" t="s">
        <v>280</v>
      </c>
      <c r="F486" s="160" t="s">
        <v>1210</v>
      </c>
      <c r="I486" s="119"/>
      <c r="L486" s="28"/>
      <c r="M486" s="161"/>
      <c r="T486" s="52"/>
      <c r="AT486" s="13" t="s">
        <v>280</v>
      </c>
      <c r="AU486" s="13" t="s">
        <v>272</v>
      </c>
    </row>
    <row r="487" spans="2:65" s="1" customFormat="1" ht="16.5" customHeight="1">
      <c r="B487" s="28"/>
      <c r="C487" s="146" t="s">
        <v>1274</v>
      </c>
      <c r="D487" s="146" t="s">
        <v>274</v>
      </c>
      <c r="E487" s="147" t="s">
        <v>1212</v>
      </c>
      <c r="F487" s="148" t="s">
        <v>1213</v>
      </c>
      <c r="G487" s="149" t="s">
        <v>338</v>
      </c>
      <c r="H487" s="150">
        <v>1</v>
      </c>
      <c r="I487" s="151"/>
      <c r="J487" s="152">
        <f>ROUND(I487*H487,2)</f>
        <v>0</v>
      </c>
      <c r="K487" s="153"/>
      <c r="L487" s="28"/>
      <c r="M487" s="154" t="s">
        <v>1</v>
      </c>
      <c r="N487" s="115" t="s">
        <v>38</v>
      </c>
      <c r="P487" s="155">
        <f>O487*H487</f>
        <v>0</v>
      </c>
      <c r="Q487" s="155">
        <v>0</v>
      </c>
      <c r="R487" s="155">
        <f>Q487*H487</f>
        <v>0</v>
      </c>
      <c r="S487" s="155">
        <v>0</v>
      </c>
      <c r="T487" s="156">
        <f>S487*H487</f>
        <v>0</v>
      </c>
      <c r="AR487" s="157" t="s">
        <v>348</v>
      </c>
      <c r="AT487" s="157" t="s">
        <v>274</v>
      </c>
      <c r="AU487" s="157" t="s">
        <v>272</v>
      </c>
      <c r="AY487" s="13" t="s">
        <v>271</v>
      </c>
      <c r="BE487" s="158">
        <f>IF(N487="základní",J487,0)</f>
        <v>0</v>
      </c>
      <c r="BF487" s="158">
        <f>IF(N487="snížená",J487,0)</f>
        <v>0</v>
      </c>
      <c r="BG487" s="158">
        <f>IF(N487="zákl. přenesená",J487,0)</f>
        <v>0</v>
      </c>
      <c r="BH487" s="158">
        <f>IF(N487="sníž. přenesená",J487,0)</f>
        <v>0</v>
      </c>
      <c r="BI487" s="158">
        <f>IF(N487="nulová",J487,0)</f>
        <v>0</v>
      </c>
      <c r="BJ487" s="13" t="s">
        <v>80</v>
      </c>
      <c r="BK487" s="158">
        <f>ROUND(I487*H487,2)</f>
        <v>0</v>
      </c>
      <c r="BL487" s="13" t="s">
        <v>348</v>
      </c>
      <c r="BM487" s="157" t="s">
        <v>1214</v>
      </c>
    </row>
    <row r="488" spans="2:65" s="1" customFormat="1" ht="19.2">
      <c r="B488" s="28"/>
      <c r="D488" s="159" t="s">
        <v>280</v>
      </c>
      <c r="F488" s="160" t="s">
        <v>1215</v>
      </c>
      <c r="I488" s="119"/>
      <c r="L488" s="28"/>
      <c r="M488" s="161"/>
      <c r="T488" s="52"/>
      <c r="AT488" s="13" t="s">
        <v>280</v>
      </c>
      <c r="AU488" s="13" t="s">
        <v>272</v>
      </c>
    </row>
    <row r="489" spans="2:65" s="1" customFormat="1" ht="24.15" customHeight="1">
      <c r="B489" s="28"/>
      <c r="C489" s="162" t="s">
        <v>1278</v>
      </c>
      <c r="D489" s="162" t="s">
        <v>335</v>
      </c>
      <c r="E489" s="163" t="s">
        <v>1217</v>
      </c>
      <c r="F489" s="164" t="s">
        <v>1218</v>
      </c>
      <c r="G489" s="165" t="s">
        <v>338</v>
      </c>
      <c r="H489" s="166">
        <v>1</v>
      </c>
      <c r="I489" s="167"/>
      <c r="J489" s="168">
        <f>ROUND(I489*H489,2)</f>
        <v>0</v>
      </c>
      <c r="K489" s="169"/>
      <c r="L489" s="170"/>
      <c r="M489" s="171" t="s">
        <v>1</v>
      </c>
      <c r="N489" s="172" t="s">
        <v>38</v>
      </c>
      <c r="P489" s="155">
        <f>O489*H489</f>
        <v>0</v>
      </c>
      <c r="Q489" s="155">
        <v>1E-4</v>
      </c>
      <c r="R489" s="155">
        <f>Q489*H489</f>
        <v>1E-4</v>
      </c>
      <c r="S489" s="155">
        <v>0</v>
      </c>
      <c r="T489" s="156">
        <f>S489*H489</f>
        <v>0</v>
      </c>
      <c r="AR489" s="157" t="s">
        <v>373</v>
      </c>
      <c r="AT489" s="157" t="s">
        <v>335</v>
      </c>
      <c r="AU489" s="157" t="s">
        <v>272</v>
      </c>
      <c r="AY489" s="13" t="s">
        <v>271</v>
      </c>
      <c r="BE489" s="158">
        <f>IF(N489="základní",J489,0)</f>
        <v>0</v>
      </c>
      <c r="BF489" s="158">
        <f>IF(N489="snížená",J489,0)</f>
        <v>0</v>
      </c>
      <c r="BG489" s="158">
        <f>IF(N489="zákl. přenesená",J489,0)</f>
        <v>0</v>
      </c>
      <c r="BH489" s="158">
        <f>IF(N489="sníž. přenesená",J489,0)</f>
        <v>0</v>
      </c>
      <c r="BI489" s="158">
        <f>IF(N489="nulová",J489,0)</f>
        <v>0</v>
      </c>
      <c r="BJ489" s="13" t="s">
        <v>80</v>
      </c>
      <c r="BK489" s="158">
        <f>ROUND(I489*H489,2)</f>
        <v>0</v>
      </c>
      <c r="BL489" s="13" t="s">
        <v>348</v>
      </c>
      <c r="BM489" s="157" t="s">
        <v>1219</v>
      </c>
    </row>
    <row r="490" spans="2:65" s="1" customFormat="1" ht="10.199999999999999">
      <c r="B490" s="28"/>
      <c r="D490" s="159" t="s">
        <v>280</v>
      </c>
      <c r="F490" s="160" t="s">
        <v>1218</v>
      </c>
      <c r="I490" s="119"/>
      <c r="L490" s="28"/>
      <c r="M490" s="161"/>
      <c r="T490" s="52"/>
      <c r="AT490" s="13" t="s">
        <v>280</v>
      </c>
      <c r="AU490" s="13" t="s">
        <v>272</v>
      </c>
    </row>
    <row r="491" spans="2:65" s="1" customFormat="1" ht="33" customHeight="1">
      <c r="B491" s="28"/>
      <c r="C491" s="146" t="s">
        <v>1282</v>
      </c>
      <c r="D491" s="146" t="s">
        <v>274</v>
      </c>
      <c r="E491" s="147" t="s">
        <v>1229</v>
      </c>
      <c r="F491" s="148" t="s">
        <v>1230</v>
      </c>
      <c r="G491" s="149" t="s">
        <v>969</v>
      </c>
      <c r="H491" s="150">
        <v>1</v>
      </c>
      <c r="I491" s="151"/>
      <c r="J491" s="152">
        <f>ROUND(I491*H491,2)</f>
        <v>0</v>
      </c>
      <c r="K491" s="153"/>
      <c r="L491" s="28"/>
      <c r="M491" s="154" t="s">
        <v>1</v>
      </c>
      <c r="N491" s="115" t="s">
        <v>38</v>
      </c>
      <c r="P491" s="155">
        <f>O491*H491</f>
        <v>0</v>
      </c>
      <c r="Q491" s="155">
        <v>0</v>
      </c>
      <c r="R491" s="155">
        <f>Q491*H491</f>
        <v>0</v>
      </c>
      <c r="S491" s="155">
        <v>0</v>
      </c>
      <c r="T491" s="156">
        <f>S491*H491</f>
        <v>0</v>
      </c>
      <c r="AR491" s="157" t="s">
        <v>348</v>
      </c>
      <c r="AT491" s="157" t="s">
        <v>274</v>
      </c>
      <c r="AU491" s="157" t="s">
        <v>272</v>
      </c>
      <c r="AY491" s="13" t="s">
        <v>271</v>
      </c>
      <c r="BE491" s="158">
        <f>IF(N491="základní",J491,0)</f>
        <v>0</v>
      </c>
      <c r="BF491" s="158">
        <f>IF(N491="snížená",J491,0)</f>
        <v>0</v>
      </c>
      <c r="BG491" s="158">
        <f>IF(N491="zákl. přenesená",J491,0)</f>
        <v>0</v>
      </c>
      <c r="BH491" s="158">
        <f>IF(N491="sníž. přenesená",J491,0)</f>
        <v>0</v>
      </c>
      <c r="BI491" s="158">
        <f>IF(N491="nulová",J491,0)</f>
        <v>0</v>
      </c>
      <c r="BJ491" s="13" t="s">
        <v>80</v>
      </c>
      <c r="BK491" s="158">
        <f>ROUND(I491*H491,2)</f>
        <v>0</v>
      </c>
      <c r="BL491" s="13" t="s">
        <v>348</v>
      </c>
      <c r="BM491" s="157" t="s">
        <v>1231</v>
      </c>
    </row>
    <row r="492" spans="2:65" s="1" customFormat="1" ht="28.8">
      <c r="B492" s="28"/>
      <c r="D492" s="159" t="s">
        <v>280</v>
      </c>
      <c r="F492" s="160" t="s">
        <v>1232</v>
      </c>
      <c r="I492" s="119"/>
      <c r="L492" s="28"/>
      <c r="M492" s="161"/>
      <c r="T492" s="52"/>
      <c r="AT492" s="13" t="s">
        <v>280</v>
      </c>
      <c r="AU492" s="13" t="s">
        <v>272</v>
      </c>
    </row>
    <row r="493" spans="2:65" s="1" customFormat="1" ht="24.15" customHeight="1">
      <c r="B493" s="28"/>
      <c r="C493" s="146" t="s">
        <v>1286</v>
      </c>
      <c r="D493" s="146" t="s">
        <v>274</v>
      </c>
      <c r="E493" s="147" t="s">
        <v>1234</v>
      </c>
      <c r="F493" s="148" t="s">
        <v>1235</v>
      </c>
      <c r="G493" s="149" t="s">
        <v>338</v>
      </c>
      <c r="H493" s="150">
        <v>1</v>
      </c>
      <c r="I493" s="151"/>
      <c r="J493" s="152">
        <f>ROUND(I493*H493,2)</f>
        <v>0</v>
      </c>
      <c r="K493" s="153"/>
      <c r="L493" s="28"/>
      <c r="M493" s="154" t="s">
        <v>1</v>
      </c>
      <c r="N493" s="115" t="s">
        <v>38</v>
      </c>
      <c r="P493" s="155">
        <f>O493*H493</f>
        <v>0</v>
      </c>
      <c r="Q493" s="155">
        <v>0</v>
      </c>
      <c r="R493" s="155">
        <f>Q493*H493</f>
        <v>0</v>
      </c>
      <c r="S493" s="155">
        <v>0</v>
      </c>
      <c r="T493" s="156">
        <f>S493*H493</f>
        <v>0</v>
      </c>
      <c r="AR493" s="157" t="s">
        <v>348</v>
      </c>
      <c r="AT493" s="157" t="s">
        <v>274</v>
      </c>
      <c r="AU493" s="157" t="s">
        <v>272</v>
      </c>
      <c r="AY493" s="13" t="s">
        <v>271</v>
      </c>
      <c r="BE493" s="158">
        <f>IF(N493="základní",J493,0)</f>
        <v>0</v>
      </c>
      <c r="BF493" s="158">
        <f>IF(N493="snížená",J493,0)</f>
        <v>0</v>
      </c>
      <c r="BG493" s="158">
        <f>IF(N493="zákl. přenesená",J493,0)</f>
        <v>0</v>
      </c>
      <c r="BH493" s="158">
        <f>IF(N493="sníž. přenesená",J493,0)</f>
        <v>0</v>
      </c>
      <c r="BI493" s="158">
        <f>IF(N493="nulová",J493,0)</f>
        <v>0</v>
      </c>
      <c r="BJ493" s="13" t="s">
        <v>80</v>
      </c>
      <c r="BK493" s="158">
        <f>ROUND(I493*H493,2)</f>
        <v>0</v>
      </c>
      <c r="BL493" s="13" t="s">
        <v>348</v>
      </c>
      <c r="BM493" s="157" t="s">
        <v>1236</v>
      </c>
    </row>
    <row r="494" spans="2:65" s="1" customFormat="1" ht="19.2">
      <c r="B494" s="28"/>
      <c r="D494" s="159" t="s">
        <v>280</v>
      </c>
      <c r="F494" s="160" t="s">
        <v>1235</v>
      </c>
      <c r="I494" s="119"/>
      <c r="L494" s="28"/>
      <c r="M494" s="161"/>
      <c r="T494" s="52"/>
      <c r="AT494" s="13" t="s">
        <v>280</v>
      </c>
      <c r="AU494" s="13" t="s">
        <v>272</v>
      </c>
    </row>
    <row r="495" spans="2:65" s="1" customFormat="1" ht="24.15" customHeight="1">
      <c r="B495" s="28"/>
      <c r="C495" s="162" t="s">
        <v>1291</v>
      </c>
      <c r="D495" s="162" t="s">
        <v>335</v>
      </c>
      <c r="E495" s="163" t="s">
        <v>1238</v>
      </c>
      <c r="F495" s="164" t="s">
        <v>1239</v>
      </c>
      <c r="G495" s="165" t="s">
        <v>338</v>
      </c>
      <c r="H495" s="166">
        <v>1</v>
      </c>
      <c r="I495" s="167"/>
      <c r="J495" s="168">
        <f>ROUND(I495*H495,2)</f>
        <v>0</v>
      </c>
      <c r="K495" s="169"/>
      <c r="L495" s="170"/>
      <c r="M495" s="171" t="s">
        <v>1</v>
      </c>
      <c r="N495" s="172" t="s">
        <v>38</v>
      </c>
      <c r="P495" s="155">
        <f>O495*H495</f>
        <v>0</v>
      </c>
      <c r="Q495" s="155">
        <v>1E-4</v>
      </c>
      <c r="R495" s="155">
        <f>Q495*H495</f>
        <v>1E-4</v>
      </c>
      <c r="S495" s="155">
        <v>0</v>
      </c>
      <c r="T495" s="156">
        <f>S495*H495</f>
        <v>0</v>
      </c>
      <c r="AR495" s="157" t="s">
        <v>373</v>
      </c>
      <c r="AT495" s="157" t="s">
        <v>335</v>
      </c>
      <c r="AU495" s="157" t="s">
        <v>272</v>
      </c>
      <c r="AY495" s="13" t="s">
        <v>271</v>
      </c>
      <c r="BE495" s="158">
        <f>IF(N495="základní",J495,0)</f>
        <v>0</v>
      </c>
      <c r="BF495" s="158">
        <f>IF(N495="snížená",J495,0)</f>
        <v>0</v>
      </c>
      <c r="BG495" s="158">
        <f>IF(N495="zákl. přenesená",J495,0)</f>
        <v>0</v>
      </c>
      <c r="BH495" s="158">
        <f>IF(N495="sníž. přenesená",J495,0)</f>
        <v>0</v>
      </c>
      <c r="BI495" s="158">
        <f>IF(N495="nulová",J495,0)</f>
        <v>0</v>
      </c>
      <c r="BJ495" s="13" t="s">
        <v>80</v>
      </c>
      <c r="BK495" s="158">
        <f>ROUND(I495*H495,2)</f>
        <v>0</v>
      </c>
      <c r="BL495" s="13" t="s">
        <v>348</v>
      </c>
      <c r="BM495" s="157" t="s">
        <v>1240</v>
      </c>
    </row>
    <row r="496" spans="2:65" s="1" customFormat="1" ht="19.2">
      <c r="B496" s="28"/>
      <c r="D496" s="159" t="s">
        <v>280</v>
      </c>
      <c r="F496" s="160" t="s">
        <v>1239</v>
      </c>
      <c r="I496" s="119"/>
      <c r="L496" s="28"/>
      <c r="M496" s="161"/>
      <c r="T496" s="52"/>
      <c r="AT496" s="13" t="s">
        <v>280</v>
      </c>
      <c r="AU496" s="13" t="s">
        <v>272</v>
      </c>
    </row>
    <row r="497" spans="2:65" s="1" customFormat="1" ht="21.75" customHeight="1">
      <c r="B497" s="28"/>
      <c r="C497" s="146" t="s">
        <v>1296</v>
      </c>
      <c r="D497" s="146" t="s">
        <v>274</v>
      </c>
      <c r="E497" s="147" t="s">
        <v>1242</v>
      </c>
      <c r="F497" s="148" t="s">
        <v>1243</v>
      </c>
      <c r="G497" s="149" t="s">
        <v>338</v>
      </c>
      <c r="H497" s="150">
        <v>25</v>
      </c>
      <c r="I497" s="151"/>
      <c r="J497" s="152">
        <f>ROUND(I497*H497,2)</f>
        <v>0</v>
      </c>
      <c r="K497" s="153"/>
      <c r="L497" s="28"/>
      <c r="M497" s="154" t="s">
        <v>1</v>
      </c>
      <c r="N497" s="115" t="s">
        <v>38</v>
      </c>
      <c r="P497" s="155">
        <f>O497*H497</f>
        <v>0</v>
      </c>
      <c r="Q497" s="155">
        <v>0</v>
      </c>
      <c r="R497" s="155">
        <f>Q497*H497</f>
        <v>0</v>
      </c>
      <c r="S497" s="155">
        <v>0</v>
      </c>
      <c r="T497" s="156">
        <f>S497*H497</f>
        <v>0</v>
      </c>
      <c r="AR497" s="157" t="s">
        <v>348</v>
      </c>
      <c r="AT497" s="157" t="s">
        <v>274</v>
      </c>
      <c r="AU497" s="157" t="s">
        <v>272</v>
      </c>
      <c r="AY497" s="13" t="s">
        <v>271</v>
      </c>
      <c r="BE497" s="158">
        <f>IF(N497="základní",J497,0)</f>
        <v>0</v>
      </c>
      <c r="BF497" s="158">
        <f>IF(N497="snížená",J497,0)</f>
        <v>0</v>
      </c>
      <c r="BG497" s="158">
        <f>IF(N497="zákl. přenesená",J497,0)</f>
        <v>0</v>
      </c>
      <c r="BH497" s="158">
        <f>IF(N497="sníž. přenesená",J497,0)</f>
        <v>0</v>
      </c>
      <c r="BI497" s="158">
        <f>IF(N497="nulová",J497,0)</f>
        <v>0</v>
      </c>
      <c r="BJ497" s="13" t="s">
        <v>80</v>
      </c>
      <c r="BK497" s="158">
        <f>ROUND(I497*H497,2)</f>
        <v>0</v>
      </c>
      <c r="BL497" s="13" t="s">
        <v>348</v>
      </c>
      <c r="BM497" s="157" t="s">
        <v>1244</v>
      </c>
    </row>
    <row r="498" spans="2:65" s="1" customFormat="1" ht="10.199999999999999">
      <c r="B498" s="28"/>
      <c r="D498" s="159" t="s">
        <v>280</v>
      </c>
      <c r="F498" s="160" t="s">
        <v>1245</v>
      </c>
      <c r="I498" s="119"/>
      <c r="L498" s="28"/>
      <c r="M498" s="161"/>
      <c r="T498" s="52"/>
      <c r="AT498" s="13" t="s">
        <v>280</v>
      </c>
      <c r="AU498" s="13" t="s">
        <v>272</v>
      </c>
    </row>
    <row r="499" spans="2:65" s="1" customFormat="1" ht="16.5" customHeight="1">
      <c r="B499" s="28"/>
      <c r="C499" s="162" t="s">
        <v>1301</v>
      </c>
      <c r="D499" s="162" t="s">
        <v>335</v>
      </c>
      <c r="E499" s="163" t="s">
        <v>958</v>
      </c>
      <c r="F499" s="164" t="s">
        <v>959</v>
      </c>
      <c r="G499" s="165" t="s">
        <v>338</v>
      </c>
      <c r="H499" s="166">
        <v>25</v>
      </c>
      <c r="I499" s="167"/>
      <c r="J499" s="168">
        <f>ROUND(I499*H499,2)</f>
        <v>0</v>
      </c>
      <c r="K499" s="169"/>
      <c r="L499" s="170"/>
      <c r="M499" s="171" t="s">
        <v>1</v>
      </c>
      <c r="N499" s="172" t="s">
        <v>38</v>
      </c>
      <c r="P499" s="155">
        <f>O499*H499</f>
        <v>0</v>
      </c>
      <c r="Q499" s="155">
        <v>9.0000000000000006E-5</v>
      </c>
      <c r="R499" s="155">
        <f>Q499*H499</f>
        <v>2.2500000000000003E-3</v>
      </c>
      <c r="S499" s="155">
        <v>0</v>
      </c>
      <c r="T499" s="156">
        <f>S499*H499</f>
        <v>0</v>
      </c>
      <c r="AR499" s="157" t="s">
        <v>373</v>
      </c>
      <c r="AT499" s="157" t="s">
        <v>335</v>
      </c>
      <c r="AU499" s="157" t="s">
        <v>272</v>
      </c>
      <c r="AY499" s="13" t="s">
        <v>271</v>
      </c>
      <c r="BE499" s="158">
        <f>IF(N499="základní",J499,0)</f>
        <v>0</v>
      </c>
      <c r="BF499" s="158">
        <f>IF(N499="snížená",J499,0)</f>
        <v>0</v>
      </c>
      <c r="BG499" s="158">
        <f>IF(N499="zákl. přenesená",J499,0)</f>
        <v>0</v>
      </c>
      <c r="BH499" s="158">
        <f>IF(N499="sníž. přenesená",J499,0)</f>
        <v>0</v>
      </c>
      <c r="BI499" s="158">
        <f>IF(N499="nulová",J499,0)</f>
        <v>0</v>
      </c>
      <c r="BJ499" s="13" t="s">
        <v>80</v>
      </c>
      <c r="BK499" s="158">
        <f>ROUND(I499*H499,2)</f>
        <v>0</v>
      </c>
      <c r="BL499" s="13" t="s">
        <v>348</v>
      </c>
      <c r="BM499" s="157" t="s">
        <v>1247</v>
      </c>
    </row>
    <row r="500" spans="2:65" s="1" customFormat="1" ht="10.199999999999999">
      <c r="B500" s="28"/>
      <c r="D500" s="159" t="s">
        <v>280</v>
      </c>
      <c r="F500" s="160" t="s">
        <v>959</v>
      </c>
      <c r="I500" s="119"/>
      <c r="L500" s="28"/>
      <c r="M500" s="161"/>
      <c r="T500" s="52"/>
      <c r="AT500" s="13" t="s">
        <v>280</v>
      </c>
      <c r="AU500" s="13" t="s">
        <v>272</v>
      </c>
    </row>
    <row r="501" spans="2:65" s="1" customFormat="1" ht="24.15" customHeight="1">
      <c r="B501" s="28"/>
      <c r="C501" s="146" t="s">
        <v>1306</v>
      </c>
      <c r="D501" s="146" t="s">
        <v>274</v>
      </c>
      <c r="E501" s="147" t="s">
        <v>1249</v>
      </c>
      <c r="F501" s="148" t="s">
        <v>1250</v>
      </c>
      <c r="G501" s="149" t="s">
        <v>412</v>
      </c>
      <c r="H501" s="150">
        <v>50</v>
      </c>
      <c r="I501" s="151"/>
      <c r="J501" s="152">
        <f>ROUND(I501*H501,2)</f>
        <v>0</v>
      </c>
      <c r="K501" s="153"/>
      <c r="L501" s="28"/>
      <c r="M501" s="154" t="s">
        <v>1</v>
      </c>
      <c r="N501" s="115" t="s">
        <v>38</v>
      </c>
      <c r="P501" s="155">
        <f>O501*H501</f>
        <v>0</v>
      </c>
      <c r="Q501" s="155">
        <v>0</v>
      </c>
      <c r="R501" s="155">
        <f>Q501*H501</f>
        <v>0</v>
      </c>
      <c r="S501" s="155">
        <v>0</v>
      </c>
      <c r="T501" s="156">
        <f>S501*H501</f>
        <v>0</v>
      </c>
      <c r="AR501" s="157" t="s">
        <v>348</v>
      </c>
      <c r="AT501" s="157" t="s">
        <v>274</v>
      </c>
      <c r="AU501" s="157" t="s">
        <v>272</v>
      </c>
      <c r="AY501" s="13" t="s">
        <v>271</v>
      </c>
      <c r="BE501" s="158">
        <f>IF(N501="základní",J501,0)</f>
        <v>0</v>
      </c>
      <c r="BF501" s="158">
        <f>IF(N501="snížená",J501,0)</f>
        <v>0</v>
      </c>
      <c r="BG501" s="158">
        <f>IF(N501="zákl. přenesená",J501,0)</f>
        <v>0</v>
      </c>
      <c r="BH501" s="158">
        <f>IF(N501="sníž. přenesená",J501,0)</f>
        <v>0</v>
      </c>
      <c r="BI501" s="158">
        <f>IF(N501="nulová",J501,0)</f>
        <v>0</v>
      </c>
      <c r="BJ501" s="13" t="s">
        <v>80</v>
      </c>
      <c r="BK501" s="158">
        <f>ROUND(I501*H501,2)</f>
        <v>0</v>
      </c>
      <c r="BL501" s="13" t="s">
        <v>348</v>
      </c>
      <c r="BM501" s="157" t="s">
        <v>1251</v>
      </c>
    </row>
    <row r="502" spans="2:65" s="1" customFormat="1" ht="19.2">
      <c r="B502" s="28"/>
      <c r="D502" s="159" t="s">
        <v>280</v>
      </c>
      <c r="F502" s="160" t="s">
        <v>1252</v>
      </c>
      <c r="I502" s="119"/>
      <c r="L502" s="28"/>
      <c r="M502" s="161"/>
      <c r="T502" s="52"/>
      <c r="AT502" s="13" t="s">
        <v>280</v>
      </c>
      <c r="AU502" s="13" t="s">
        <v>272</v>
      </c>
    </row>
    <row r="503" spans="2:65" s="1" customFormat="1" ht="24.15" customHeight="1">
      <c r="B503" s="28"/>
      <c r="C503" s="146" t="s">
        <v>1308</v>
      </c>
      <c r="D503" s="146" t="s">
        <v>274</v>
      </c>
      <c r="E503" s="147" t="s">
        <v>1254</v>
      </c>
      <c r="F503" s="148" t="s">
        <v>1255</v>
      </c>
      <c r="G503" s="149" t="s">
        <v>412</v>
      </c>
      <c r="H503" s="150">
        <v>35</v>
      </c>
      <c r="I503" s="151"/>
      <c r="J503" s="152">
        <f>ROUND(I503*H503,2)</f>
        <v>0</v>
      </c>
      <c r="K503" s="153"/>
      <c r="L503" s="28"/>
      <c r="M503" s="154" t="s">
        <v>1</v>
      </c>
      <c r="N503" s="115" t="s">
        <v>38</v>
      </c>
      <c r="P503" s="155">
        <f>O503*H503</f>
        <v>0</v>
      </c>
      <c r="Q503" s="155">
        <v>0</v>
      </c>
      <c r="R503" s="155">
        <f>Q503*H503</f>
        <v>0</v>
      </c>
      <c r="S503" s="155">
        <v>0</v>
      </c>
      <c r="T503" s="156">
        <f>S503*H503</f>
        <v>0</v>
      </c>
      <c r="AR503" s="157" t="s">
        <v>348</v>
      </c>
      <c r="AT503" s="157" t="s">
        <v>274</v>
      </c>
      <c r="AU503" s="157" t="s">
        <v>272</v>
      </c>
      <c r="AY503" s="13" t="s">
        <v>271</v>
      </c>
      <c r="BE503" s="158">
        <f>IF(N503="základní",J503,0)</f>
        <v>0</v>
      </c>
      <c r="BF503" s="158">
        <f>IF(N503="snížená",J503,0)</f>
        <v>0</v>
      </c>
      <c r="BG503" s="158">
        <f>IF(N503="zákl. přenesená",J503,0)</f>
        <v>0</v>
      </c>
      <c r="BH503" s="158">
        <f>IF(N503="sníž. přenesená",J503,0)</f>
        <v>0</v>
      </c>
      <c r="BI503" s="158">
        <f>IF(N503="nulová",J503,0)</f>
        <v>0</v>
      </c>
      <c r="BJ503" s="13" t="s">
        <v>80</v>
      </c>
      <c r="BK503" s="158">
        <f>ROUND(I503*H503,2)</f>
        <v>0</v>
      </c>
      <c r="BL503" s="13" t="s">
        <v>348</v>
      </c>
      <c r="BM503" s="157" t="s">
        <v>1256</v>
      </c>
    </row>
    <row r="504" spans="2:65" s="1" customFormat="1" ht="19.2">
      <c r="B504" s="28"/>
      <c r="D504" s="159" t="s">
        <v>280</v>
      </c>
      <c r="F504" s="160" t="s">
        <v>1257</v>
      </c>
      <c r="I504" s="119"/>
      <c r="L504" s="28"/>
      <c r="M504" s="161"/>
      <c r="T504" s="52"/>
      <c r="AT504" s="13" t="s">
        <v>280</v>
      </c>
      <c r="AU504" s="13" t="s">
        <v>272</v>
      </c>
    </row>
    <row r="505" spans="2:65" s="1" customFormat="1" ht="24.15" customHeight="1">
      <c r="B505" s="28"/>
      <c r="C505" s="162" t="s">
        <v>1310</v>
      </c>
      <c r="D505" s="162" t="s">
        <v>335</v>
      </c>
      <c r="E505" s="163" t="s">
        <v>927</v>
      </c>
      <c r="F505" s="164" t="s">
        <v>928</v>
      </c>
      <c r="G505" s="165" t="s">
        <v>412</v>
      </c>
      <c r="H505" s="166">
        <v>85</v>
      </c>
      <c r="I505" s="167"/>
      <c r="J505" s="168">
        <f>ROUND(I505*H505,2)</f>
        <v>0</v>
      </c>
      <c r="K505" s="169"/>
      <c r="L505" s="170"/>
      <c r="M505" s="171" t="s">
        <v>1</v>
      </c>
      <c r="N505" s="172" t="s">
        <v>38</v>
      </c>
      <c r="P505" s="155">
        <f>O505*H505</f>
        <v>0</v>
      </c>
      <c r="Q505" s="155">
        <v>6.9999999999999994E-5</v>
      </c>
      <c r="R505" s="155">
        <f>Q505*H505</f>
        <v>5.9499999999999996E-3</v>
      </c>
      <c r="S505" s="155">
        <v>0</v>
      </c>
      <c r="T505" s="156">
        <f>S505*H505</f>
        <v>0</v>
      </c>
      <c r="AR505" s="157" t="s">
        <v>373</v>
      </c>
      <c r="AT505" s="157" t="s">
        <v>335</v>
      </c>
      <c r="AU505" s="157" t="s">
        <v>272</v>
      </c>
      <c r="AY505" s="13" t="s">
        <v>271</v>
      </c>
      <c r="BE505" s="158">
        <f>IF(N505="základní",J505,0)</f>
        <v>0</v>
      </c>
      <c r="BF505" s="158">
        <f>IF(N505="snížená",J505,0)</f>
        <v>0</v>
      </c>
      <c r="BG505" s="158">
        <f>IF(N505="zákl. přenesená",J505,0)</f>
        <v>0</v>
      </c>
      <c r="BH505" s="158">
        <f>IF(N505="sníž. přenesená",J505,0)</f>
        <v>0</v>
      </c>
      <c r="BI505" s="158">
        <f>IF(N505="nulová",J505,0)</f>
        <v>0</v>
      </c>
      <c r="BJ505" s="13" t="s">
        <v>80</v>
      </c>
      <c r="BK505" s="158">
        <f>ROUND(I505*H505,2)</f>
        <v>0</v>
      </c>
      <c r="BL505" s="13" t="s">
        <v>348</v>
      </c>
      <c r="BM505" s="157" t="s">
        <v>1263</v>
      </c>
    </row>
    <row r="506" spans="2:65" s="1" customFormat="1" ht="10.199999999999999">
      <c r="B506" s="28"/>
      <c r="D506" s="159" t="s">
        <v>280</v>
      </c>
      <c r="F506" s="160" t="s">
        <v>928</v>
      </c>
      <c r="I506" s="119"/>
      <c r="L506" s="28"/>
      <c r="M506" s="161"/>
      <c r="T506" s="52"/>
      <c r="AT506" s="13" t="s">
        <v>280</v>
      </c>
      <c r="AU506" s="13" t="s">
        <v>272</v>
      </c>
    </row>
    <row r="507" spans="2:65" s="1" customFormat="1" ht="24.15" customHeight="1">
      <c r="B507" s="28"/>
      <c r="C507" s="146" t="s">
        <v>1314</v>
      </c>
      <c r="D507" s="146" t="s">
        <v>274</v>
      </c>
      <c r="E507" s="147" t="s">
        <v>1265</v>
      </c>
      <c r="F507" s="148" t="s">
        <v>1266</v>
      </c>
      <c r="G507" s="149" t="s">
        <v>338</v>
      </c>
      <c r="H507" s="150">
        <v>1</v>
      </c>
      <c r="I507" s="151"/>
      <c r="J507" s="152">
        <f>ROUND(I507*H507,2)</f>
        <v>0</v>
      </c>
      <c r="K507" s="153"/>
      <c r="L507" s="28"/>
      <c r="M507" s="154" t="s">
        <v>1</v>
      </c>
      <c r="N507" s="115" t="s">
        <v>38</v>
      </c>
      <c r="P507" s="155">
        <f>O507*H507</f>
        <v>0</v>
      </c>
      <c r="Q507" s="155">
        <v>0</v>
      </c>
      <c r="R507" s="155">
        <f>Q507*H507</f>
        <v>0</v>
      </c>
      <c r="S507" s="155">
        <v>0</v>
      </c>
      <c r="T507" s="156">
        <f>S507*H507</f>
        <v>0</v>
      </c>
      <c r="AR507" s="157" t="s">
        <v>348</v>
      </c>
      <c r="AT507" s="157" t="s">
        <v>274</v>
      </c>
      <c r="AU507" s="157" t="s">
        <v>272</v>
      </c>
      <c r="AY507" s="13" t="s">
        <v>271</v>
      </c>
      <c r="BE507" s="158">
        <f>IF(N507="základní",J507,0)</f>
        <v>0</v>
      </c>
      <c r="BF507" s="158">
        <f>IF(N507="snížená",J507,0)</f>
        <v>0</v>
      </c>
      <c r="BG507" s="158">
        <f>IF(N507="zákl. přenesená",J507,0)</f>
        <v>0</v>
      </c>
      <c r="BH507" s="158">
        <f>IF(N507="sníž. přenesená",J507,0)</f>
        <v>0</v>
      </c>
      <c r="BI507" s="158">
        <f>IF(N507="nulová",J507,0)</f>
        <v>0</v>
      </c>
      <c r="BJ507" s="13" t="s">
        <v>80</v>
      </c>
      <c r="BK507" s="158">
        <f>ROUND(I507*H507,2)</f>
        <v>0</v>
      </c>
      <c r="BL507" s="13" t="s">
        <v>348</v>
      </c>
      <c r="BM507" s="157" t="s">
        <v>1267</v>
      </c>
    </row>
    <row r="508" spans="2:65" s="1" customFormat="1" ht="10.199999999999999">
      <c r="B508" s="28"/>
      <c r="D508" s="159" t="s">
        <v>280</v>
      </c>
      <c r="F508" s="160" t="s">
        <v>1268</v>
      </c>
      <c r="I508" s="119"/>
      <c r="L508" s="28"/>
      <c r="M508" s="161"/>
      <c r="T508" s="52"/>
      <c r="AT508" s="13" t="s">
        <v>280</v>
      </c>
      <c r="AU508" s="13" t="s">
        <v>272</v>
      </c>
    </row>
    <row r="509" spans="2:65" s="1" customFormat="1" ht="16.5" customHeight="1">
      <c r="B509" s="28"/>
      <c r="C509" s="162" t="s">
        <v>1319</v>
      </c>
      <c r="D509" s="162" t="s">
        <v>335</v>
      </c>
      <c r="E509" s="163" t="s">
        <v>1270</v>
      </c>
      <c r="F509" s="164" t="s">
        <v>1271</v>
      </c>
      <c r="G509" s="165" t="s">
        <v>1272</v>
      </c>
      <c r="H509" s="166">
        <v>1</v>
      </c>
      <c r="I509" s="167"/>
      <c r="J509" s="168">
        <f>ROUND(I509*H509,2)</f>
        <v>0</v>
      </c>
      <c r="K509" s="169"/>
      <c r="L509" s="170"/>
      <c r="M509" s="171" t="s">
        <v>1</v>
      </c>
      <c r="N509" s="172" t="s">
        <v>38</v>
      </c>
      <c r="P509" s="155">
        <f>O509*H509</f>
        <v>0</v>
      </c>
      <c r="Q509" s="155">
        <v>6.7000000000000002E-3</v>
      </c>
      <c r="R509" s="155">
        <f>Q509*H509</f>
        <v>6.7000000000000002E-3</v>
      </c>
      <c r="S509" s="155">
        <v>0</v>
      </c>
      <c r="T509" s="156">
        <f>S509*H509</f>
        <v>0</v>
      </c>
      <c r="AR509" s="157" t="s">
        <v>373</v>
      </c>
      <c r="AT509" s="157" t="s">
        <v>335</v>
      </c>
      <c r="AU509" s="157" t="s">
        <v>272</v>
      </c>
      <c r="AY509" s="13" t="s">
        <v>271</v>
      </c>
      <c r="BE509" s="158">
        <f>IF(N509="základní",J509,0)</f>
        <v>0</v>
      </c>
      <c r="BF509" s="158">
        <f>IF(N509="snížená",J509,0)</f>
        <v>0</v>
      </c>
      <c r="BG509" s="158">
        <f>IF(N509="zákl. přenesená",J509,0)</f>
        <v>0</v>
      </c>
      <c r="BH509" s="158">
        <f>IF(N509="sníž. přenesená",J509,0)</f>
        <v>0</v>
      </c>
      <c r="BI509" s="158">
        <f>IF(N509="nulová",J509,0)</f>
        <v>0</v>
      </c>
      <c r="BJ509" s="13" t="s">
        <v>80</v>
      </c>
      <c r="BK509" s="158">
        <f>ROUND(I509*H509,2)</f>
        <v>0</v>
      </c>
      <c r="BL509" s="13" t="s">
        <v>348</v>
      </c>
      <c r="BM509" s="157" t="s">
        <v>1273</v>
      </c>
    </row>
    <row r="510" spans="2:65" s="1" customFormat="1" ht="10.199999999999999">
      <c r="B510" s="28"/>
      <c r="D510" s="159" t="s">
        <v>280</v>
      </c>
      <c r="F510" s="160" t="s">
        <v>1271</v>
      </c>
      <c r="I510" s="119"/>
      <c r="L510" s="28"/>
      <c r="M510" s="161"/>
      <c r="T510" s="52"/>
      <c r="AT510" s="13" t="s">
        <v>280</v>
      </c>
      <c r="AU510" s="13" t="s">
        <v>272</v>
      </c>
    </row>
    <row r="511" spans="2:65" s="1" customFormat="1" ht="24.15" customHeight="1">
      <c r="B511" s="28"/>
      <c r="C511" s="162" t="s">
        <v>1324</v>
      </c>
      <c r="D511" s="162" t="s">
        <v>335</v>
      </c>
      <c r="E511" s="163" t="s">
        <v>1275</v>
      </c>
      <c r="F511" s="164" t="s">
        <v>1276</v>
      </c>
      <c r="G511" s="165" t="s">
        <v>338</v>
      </c>
      <c r="H511" s="166">
        <v>1</v>
      </c>
      <c r="I511" s="167"/>
      <c r="J511" s="168">
        <f>ROUND(I511*H511,2)</f>
        <v>0</v>
      </c>
      <c r="K511" s="169"/>
      <c r="L511" s="170"/>
      <c r="M511" s="171" t="s">
        <v>1</v>
      </c>
      <c r="N511" s="172" t="s">
        <v>38</v>
      </c>
      <c r="P511" s="155">
        <f>O511*H511</f>
        <v>0</v>
      </c>
      <c r="Q511" s="155">
        <v>1.4300000000000001E-3</v>
      </c>
      <c r="R511" s="155">
        <f>Q511*H511</f>
        <v>1.4300000000000001E-3</v>
      </c>
      <c r="S511" s="155">
        <v>0</v>
      </c>
      <c r="T511" s="156">
        <f>S511*H511</f>
        <v>0</v>
      </c>
      <c r="AR511" s="157" t="s">
        <v>373</v>
      </c>
      <c r="AT511" s="157" t="s">
        <v>335</v>
      </c>
      <c r="AU511" s="157" t="s">
        <v>272</v>
      </c>
      <c r="AY511" s="13" t="s">
        <v>271</v>
      </c>
      <c r="BE511" s="158">
        <f>IF(N511="základní",J511,0)</f>
        <v>0</v>
      </c>
      <c r="BF511" s="158">
        <f>IF(N511="snížená",J511,0)</f>
        <v>0</v>
      </c>
      <c r="BG511" s="158">
        <f>IF(N511="zákl. přenesená",J511,0)</f>
        <v>0</v>
      </c>
      <c r="BH511" s="158">
        <f>IF(N511="sníž. přenesená",J511,0)</f>
        <v>0</v>
      </c>
      <c r="BI511" s="158">
        <f>IF(N511="nulová",J511,0)</f>
        <v>0</v>
      </c>
      <c r="BJ511" s="13" t="s">
        <v>80</v>
      </c>
      <c r="BK511" s="158">
        <f>ROUND(I511*H511,2)</f>
        <v>0</v>
      </c>
      <c r="BL511" s="13" t="s">
        <v>348</v>
      </c>
      <c r="BM511" s="157" t="s">
        <v>1277</v>
      </c>
    </row>
    <row r="512" spans="2:65" s="1" customFormat="1" ht="19.2">
      <c r="B512" s="28"/>
      <c r="D512" s="159" t="s">
        <v>280</v>
      </c>
      <c r="F512" s="160" t="s">
        <v>1276</v>
      </c>
      <c r="I512" s="119"/>
      <c r="L512" s="28"/>
      <c r="M512" s="161"/>
      <c r="T512" s="52"/>
      <c r="AT512" s="13" t="s">
        <v>280</v>
      </c>
      <c r="AU512" s="13" t="s">
        <v>272</v>
      </c>
    </row>
    <row r="513" spans="2:65" s="1" customFormat="1" ht="24.15" customHeight="1">
      <c r="B513" s="28"/>
      <c r="C513" s="162" t="s">
        <v>1329</v>
      </c>
      <c r="D513" s="162" t="s">
        <v>335</v>
      </c>
      <c r="E513" s="163" t="s">
        <v>1279</v>
      </c>
      <c r="F513" s="164" t="s">
        <v>1280</v>
      </c>
      <c r="G513" s="165" t="s">
        <v>338</v>
      </c>
      <c r="H513" s="166">
        <v>1</v>
      </c>
      <c r="I513" s="167"/>
      <c r="J513" s="168">
        <f>ROUND(I513*H513,2)</f>
        <v>0</v>
      </c>
      <c r="K513" s="169"/>
      <c r="L513" s="170"/>
      <c r="M513" s="171" t="s">
        <v>1</v>
      </c>
      <c r="N513" s="172" t="s">
        <v>38</v>
      </c>
      <c r="P513" s="155">
        <f>O513*H513</f>
        <v>0</v>
      </c>
      <c r="Q513" s="155">
        <v>3.5000000000000001E-3</v>
      </c>
      <c r="R513" s="155">
        <f>Q513*H513</f>
        <v>3.5000000000000001E-3</v>
      </c>
      <c r="S513" s="155">
        <v>0</v>
      </c>
      <c r="T513" s="156">
        <f>S513*H513</f>
        <v>0</v>
      </c>
      <c r="AR513" s="157" t="s">
        <v>373</v>
      </c>
      <c r="AT513" s="157" t="s">
        <v>335</v>
      </c>
      <c r="AU513" s="157" t="s">
        <v>272</v>
      </c>
      <c r="AY513" s="13" t="s">
        <v>271</v>
      </c>
      <c r="BE513" s="158">
        <f>IF(N513="základní",J513,0)</f>
        <v>0</v>
      </c>
      <c r="BF513" s="158">
        <f>IF(N513="snížená",J513,0)</f>
        <v>0</v>
      </c>
      <c r="BG513" s="158">
        <f>IF(N513="zákl. přenesená",J513,0)</f>
        <v>0</v>
      </c>
      <c r="BH513" s="158">
        <f>IF(N513="sníž. přenesená",J513,0)</f>
        <v>0</v>
      </c>
      <c r="BI513" s="158">
        <f>IF(N513="nulová",J513,0)</f>
        <v>0</v>
      </c>
      <c r="BJ513" s="13" t="s">
        <v>80</v>
      </c>
      <c r="BK513" s="158">
        <f>ROUND(I513*H513,2)</f>
        <v>0</v>
      </c>
      <c r="BL513" s="13" t="s">
        <v>348</v>
      </c>
      <c r="BM513" s="157" t="s">
        <v>1281</v>
      </c>
    </row>
    <row r="514" spans="2:65" s="1" customFormat="1" ht="19.2">
      <c r="B514" s="28"/>
      <c r="D514" s="159" t="s">
        <v>280</v>
      </c>
      <c r="F514" s="160" t="s">
        <v>1280</v>
      </c>
      <c r="I514" s="119"/>
      <c r="L514" s="28"/>
      <c r="M514" s="161"/>
      <c r="T514" s="52"/>
      <c r="AT514" s="13" t="s">
        <v>280</v>
      </c>
      <c r="AU514" s="13" t="s">
        <v>272</v>
      </c>
    </row>
    <row r="515" spans="2:65" s="1" customFormat="1" ht="24.15" customHeight="1">
      <c r="B515" s="28"/>
      <c r="C515" s="162" t="s">
        <v>1333</v>
      </c>
      <c r="D515" s="162" t="s">
        <v>335</v>
      </c>
      <c r="E515" s="163" t="s">
        <v>1283</v>
      </c>
      <c r="F515" s="164" t="s">
        <v>1284</v>
      </c>
      <c r="G515" s="165" t="s">
        <v>1272</v>
      </c>
      <c r="H515" s="166">
        <v>1</v>
      </c>
      <c r="I515" s="167"/>
      <c r="J515" s="168">
        <f>ROUND(I515*H515,2)</f>
        <v>0</v>
      </c>
      <c r="K515" s="169"/>
      <c r="L515" s="170"/>
      <c r="M515" s="171" t="s">
        <v>1</v>
      </c>
      <c r="N515" s="172" t="s">
        <v>38</v>
      </c>
      <c r="P515" s="155">
        <f>O515*H515</f>
        <v>0</v>
      </c>
      <c r="Q515" s="155">
        <v>6.9999999999999999E-4</v>
      </c>
      <c r="R515" s="155">
        <f>Q515*H515</f>
        <v>6.9999999999999999E-4</v>
      </c>
      <c r="S515" s="155">
        <v>0</v>
      </c>
      <c r="T515" s="156">
        <f>S515*H515</f>
        <v>0</v>
      </c>
      <c r="AR515" s="157" t="s">
        <v>373</v>
      </c>
      <c r="AT515" s="157" t="s">
        <v>335</v>
      </c>
      <c r="AU515" s="157" t="s">
        <v>272</v>
      </c>
      <c r="AY515" s="13" t="s">
        <v>271</v>
      </c>
      <c r="BE515" s="158">
        <f>IF(N515="základní",J515,0)</f>
        <v>0</v>
      </c>
      <c r="BF515" s="158">
        <f>IF(N515="snížená",J515,0)</f>
        <v>0</v>
      </c>
      <c r="BG515" s="158">
        <f>IF(N515="zákl. přenesená",J515,0)</f>
        <v>0</v>
      </c>
      <c r="BH515" s="158">
        <f>IF(N515="sníž. přenesená",J515,0)</f>
        <v>0</v>
      </c>
      <c r="BI515" s="158">
        <f>IF(N515="nulová",J515,0)</f>
        <v>0</v>
      </c>
      <c r="BJ515" s="13" t="s">
        <v>80</v>
      </c>
      <c r="BK515" s="158">
        <f>ROUND(I515*H515,2)</f>
        <v>0</v>
      </c>
      <c r="BL515" s="13" t="s">
        <v>348</v>
      </c>
      <c r="BM515" s="157" t="s">
        <v>1285</v>
      </c>
    </row>
    <row r="516" spans="2:65" s="1" customFormat="1" ht="19.2">
      <c r="B516" s="28"/>
      <c r="D516" s="159" t="s">
        <v>280</v>
      </c>
      <c r="F516" s="160" t="s">
        <v>1284</v>
      </c>
      <c r="I516" s="119"/>
      <c r="L516" s="28"/>
      <c r="M516" s="161"/>
      <c r="T516" s="52"/>
      <c r="AT516" s="13" t="s">
        <v>280</v>
      </c>
      <c r="AU516" s="13" t="s">
        <v>272</v>
      </c>
    </row>
    <row r="517" spans="2:65" s="1" customFormat="1" ht="24.15" customHeight="1">
      <c r="B517" s="28"/>
      <c r="C517" s="146" t="s">
        <v>1337</v>
      </c>
      <c r="D517" s="146" t="s">
        <v>274</v>
      </c>
      <c r="E517" s="147" t="s">
        <v>1287</v>
      </c>
      <c r="F517" s="148" t="s">
        <v>1288</v>
      </c>
      <c r="G517" s="149" t="s">
        <v>338</v>
      </c>
      <c r="H517" s="150">
        <v>1</v>
      </c>
      <c r="I517" s="151"/>
      <c r="J517" s="152">
        <f>ROUND(I517*H517,2)</f>
        <v>0</v>
      </c>
      <c r="K517" s="153"/>
      <c r="L517" s="28"/>
      <c r="M517" s="154" t="s">
        <v>1</v>
      </c>
      <c r="N517" s="115" t="s">
        <v>38</v>
      </c>
      <c r="P517" s="155">
        <f>O517*H517</f>
        <v>0</v>
      </c>
      <c r="Q517" s="155">
        <v>0</v>
      </c>
      <c r="R517" s="155">
        <f>Q517*H517</f>
        <v>0</v>
      </c>
      <c r="S517" s="155">
        <v>0</v>
      </c>
      <c r="T517" s="156">
        <f>S517*H517</f>
        <v>0</v>
      </c>
      <c r="AR517" s="157" t="s">
        <v>348</v>
      </c>
      <c r="AT517" s="157" t="s">
        <v>274</v>
      </c>
      <c r="AU517" s="157" t="s">
        <v>272</v>
      </c>
      <c r="AY517" s="13" t="s">
        <v>271</v>
      </c>
      <c r="BE517" s="158">
        <f>IF(N517="základní",J517,0)</f>
        <v>0</v>
      </c>
      <c r="BF517" s="158">
        <f>IF(N517="snížená",J517,0)</f>
        <v>0</v>
      </c>
      <c r="BG517" s="158">
        <f>IF(N517="zákl. přenesená",J517,0)</f>
        <v>0</v>
      </c>
      <c r="BH517" s="158">
        <f>IF(N517="sníž. přenesená",J517,0)</f>
        <v>0</v>
      </c>
      <c r="BI517" s="158">
        <f>IF(N517="nulová",J517,0)</f>
        <v>0</v>
      </c>
      <c r="BJ517" s="13" t="s">
        <v>80</v>
      </c>
      <c r="BK517" s="158">
        <f>ROUND(I517*H517,2)</f>
        <v>0</v>
      </c>
      <c r="BL517" s="13" t="s">
        <v>348</v>
      </c>
      <c r="BM517" s="157" t="s">
        <v>1289</v>
      </c>
    </row>
    <row r="518" spans="2:65" s="1" customFormat="1" ht="19.2">
      <c r="B518" s="28"/>
      <c r="D518" s="159" t="s">
        <v>280</v>
      </c>
      <c r="F518" s="160" t="s">
        <v>1290</v>
      </c>
      <c r="I518" s="119"/>
      <c r="L518" s="28"/>
      <c r="M518" s="161"/>
      <c r="T518" s="52"/>
      <c r="AT518" s="13" t="s">
        <v>280</v>
      </c>
      <c r="AU518" s="13" t="s">
        <v>272</v>
      </c>
    </row>
    <row r="519" spans="2:65" s="1" customFormat="1" ht="24.15" customHeight="1">
      <c r="B519" s="28"/>
      <c r="C519" s="146" t="s">
        <v>1342</v>
      </c>
      <c r="D519" s="146" t="s">
        <v>274</v>
      </c>
      <c r="E519" s="147" t="s">
        <v>1292</v>
      </c>
      <c r="F519" s="148" t="s">
        <v>1293</v>
      </c>
      <c r="G519" s="149" t="s">
        <v>338</v>
      </c>
      <c r="H519" s="150">
        <v>1</v>
      </c>
      <c r="I519" s="151"/>
      <c r="J519" s="152">
        <f>ROUND(I519*H519,2)</f>
        <v>0</v>
      </c>
      <c r="K519" s="153"/>
      <c r="L519" s="28"/>
      <c r="M519" s="154" t="s">
        <v>1</v>
      </c>
      <c r="N519" s="115" t="s">
        <v>38</v>
      </c>
      <c r="P519" s="155">
        <f>O519*H519</f>
        <v>0</v>
      </c>
      <c r="Q519" s="155">
        <v>0</v>
      </c>
      <c r="R519" s="155">
        <f>Q519*H519</f>
        <v>0</v>
      </c>
      <c r="S519" s="155">
        <v>0</v>
      </c>
      <c r="T519" s="156">
        <f>S519*H519</f>
        <v>0</v>
      </c>
      <c r="AR519" s="157" t="s">
        <v>348</v>
      </c>
      <c r="AT519" s="157" t="s">
        <v>274</v>
      </c>
      <c r="AU519" s="157" t="s">
        <v>272</v>
      </c>
      <c r="AY519" s="13" t="s">
        <v>271</v>
      </c>
      <c r="BE519" s="158">
        <f>IF(N519="základní",J519,0)</f>
        <v>0</v>
      </c>
      <c r="BF519" s="158">
        <f>IF(N519="snížená",J519,0)</f>
        <v>0</v>
      </c>
      <c r="BG519" s="158">
        <f>IF(N519="zákl. přenesená",J519,0)</f>
        <v>0</v>
      </c>
      <c r="BH519" s="158">
        <f>IF(N519="sníž. přenesená",J519,0)</f>
        <v>0</v>
      </c>
      <c r="BI519" s="158">
        <f>IF(N519="nulová",J519,0)</f>
        <v>0</v>
      </c>
      <c r="BJ519" s="13" t="s">
        <v>80</v>
      </c>
      <c r="BK519" s="158">
        <f>ROUND(I519*H519,2)</f>
        <v>0</v>
      </c>
      <c r="BL519" s="13" t="s">
        <v>348</v>
      </c>
      <c r="BM519" s="157" t="s">
        <v>1294</v>
      </c>
    </row>
    <row r="520" spans="2:65" s="1" customFormat="1" ht="19.2">
      <c r="B520" s="28"/>
      <c r="D520" s="159" t="s">
        <v>280</v>
      </c>
      <c r="F520" s="160" t="s">
        <v>1295</v>
      </c>
      <c r="I520" s="119"/>
      <c r="L520" s="28"/>
      <c r="M520" s="161"/>
      <c r="T520" s="52"/>
      <c r="AT520" s="13" t="s">
        <v>280</v>
      </c>
      <c r="AU520" s="13" t="s">
        <v>272</v>
      </c>
    </row>
    <row r="521" spans="2:65" s="1" customFormat="1" ht="24.15" customHeight="1">
      <c r="B521" s="28"/>
      <c r="C521" s="146" t="s">
        <v>1346</v>
      </c>
      <c r="D521" s="146" t="s">
        <v>274</v>
      </c>
      <c r="E521" s="147" t="s">
        <v>1297</v>
      </c>
      <c r="F521" s="148" t="s">
        <v>1298</v>
      </c>
      <c r="G521" s="149" t="s">
        <v>338</v>
      </c>
      <c r="H521" s="150">
        <v>4</v>
      </c>
      <c r="I521" s="151"/>
      <c r="J521" s="152">
        <f>ROUND(I521*H521,2)</f>
        <v>0</v>
      </c>
      <c r="K521" s="153"/>
      <c r="L521" s="28"/>
      <c r="M521" s="154" t="s">
        <v>1</v>
      </c>
      <c r="N521" s="115" t="s">
        <v>38</v>
      </c>
      <c r="P521" s="155">
        <f>O521*H521</f>
        <v>0</v>
      </c>
      <c r="Q521" s="155">
        <v>0</v>
      </c>
      <c r="R521" s="155">
        <f>Q521*H521</f>
        <v>0</v>
      </c>
      <c r="S521" s="155">
        <v>0</v>
      </c>
      <c r="T521" s="156">
        <f>S521*H521</f>
        <v>0</v>
      </c>
      <c r="AR521" s="157" t="s">
        <v>348</v>
      </c>
      <c r="AT521" s="157" t="s">
        <v>274</v>
      </c>
      <c r="AU521" s="157" t="s">
        <v>272</v>
      </c>
      <c r="AY521" s="13" t="s">
        <v>271</v>
      </c>
      <c r="BE521" s="158">
        <f>IF(N521="základní",J521,0)</f>
        <v>0</v>
      </c>
      <c r="BF521" s="158">
        <f>IF(N521="snížená",J521,0)</f>
        <v>0</v>
      </c>
      <c r="BG521" s="158">
        <f>IF(N521="zákl. přenesená",J521,0)</f>
        <v>0</v>
      </c>
      <c r="BH521" s="158">
        <f>IF(N521="sníž. přenesená",J521,0)</f>
        <v>0</v>
      </c>
      <c r="BI521" s="158">
        <f>IF(N521="nulová",J521,0)</f>
        <v>0</v>
      </c>
      <c r="BJ521" s="13" t="s">
        <v>80</v>
      </c>
      <c r="BK521" s="158">
        <f>ROUND(I521*H521,2)</f>
        <v>0</v>
      </c>
      <c r="BL521" s="13" t="s">
        <v>348</v>
      </c>
      <c r="BM521" s="157" t="s">
        <v>1299</v>
      </c>
    </row>
    <row r="522" spans="2:65" s="1" customFormat="1" ht="19.2">
      <c r="B522" s="28"/>
      <c r="D522" s="159" t="s">
        <v>280</v>
      </c>
      <c r="F522" s="160" t="s">
        <v>1300</v>
      </c>
      <c r="I522" s="119"/>
      <c r="L522" s="28"/>
      <c r="M522" s="161"/>
      <c r="T522" s="52"/>
      <c r="AT522" s="13" t="s">
        <v>280</v>
      </c>
      <c r="AU522" s="13" t="s">
        <v>272</v>
      </c>
    </row>
    <row r="523" spans="2:65" s="1" customFormat="1" ht="24.15" customHeight="1">
      <c r="B523" s="28"/>
      <c r="C523" s="146" t="s">
        <v>1350</v>
      </c>
      <c r="D523" s="146" t="s">
        <v>274</v>
      </c>
      <c r="E523" s="147" t="s">
        <v>1302</v>
      </c>
      <c r="F523" s="148" t="s">
        <v>1303</v>
      </c>
      <c r="G523" s="149" t="s">
        <v>338</v>
      </c>
      <c r="H523" s="150">
        <v>1</v>
      </c>
      <c r="I523" s="151"/>
      <c r="J523" s="152">
        <f>ROUND(I523*H523,2)</f>
        <v>0</v>
      </c>
      <c r="K523" s="153"/>
      <c r="L523" s="28"/>
      <c r="M523" s="154" t="s">
        <v>1</v>
      </c>
      <c r="N523" s="115" t="s">
        <v>38</v>
      </c>
      <c r="P523" s="155">
        <f>O523*H523</f>
        <v>0</v>
      </c>
      <c r="Q523" s="155">
        <v>0</v>
      </c>
      <c r="R523" s="155">
        <f>Q523*H523</f>
        <v>0</v>
      </c>
      <c r="S523" s="155">
        <v>0</v>
      </c>
      <c r="T523" s="156">
        <f>S523*H523</f>
        <v>0</v>
      </c>
      <c r="AR523" s="157" t="s">
        <v>348</v>
      </c>
      <c r="AT523" s="157" t="s">
        <v>274</v>
      </c>
      <c r="AU523" s="157" t="s">
        <v>272</v>
      </c>
      <c r="AY523" s="13" t="s">
        <v>271</v>
      </c>
      <c r="BE523" s="158">
        <f>IF(N523="základní",J523,0)</f>
        <v>0</v>
      </c>
      <c r="BF523" s="158">
        <f>IF(N523="snížená",J523,0)</f>
        <v>0</v>
      </c>
      <c r="BG523" s="158">
        <f>IF(N523="zákl. přenesená",J523,0)</f>
        <v>0</v>
      </c>
      <c r="BH523" s="158">
        <f>IF(N523="sníž. přenesená",J523,0)</f>
        <v>0</v>
      </c>
      <c r="BI523" s="158">
        <f>IF(N523="nulová",J523,0)</f>
        <v>0</v>
      </c>
      <c r="BJ523" s="13" t="s">
        <v>80</v>
      </c>
      <c r="BK523" s="158">
        <f>ROUND(I523*H523,2)</f>
        <v>0</v>
      </c>
      <c r="BL523" s="13" t="s">
        <v>348</v>
      </c>
      <c r="BM523" s="157" t="s">
        <v>1304</v>
      </c>
    </row>
    <row r="524" spans="2:65" s="1" customFormat="1" ht="19.2">
      <c r="B524" s="28"/>
      <c r="D524" s="159" t="s">
        <v>280</v>
      </c>
      <c r="F524" s="160" t="s">
        <v>1305</v>
      </c>
      <c r="I524" s="119"/>
      <c r="L524" s="28"/>
      <c r="M524" s="161"/>
      <c r="T524" s="52"/>
      <c r="AT524" s="13" t="s">
        <v>280</v>
      </c>
      <c r="AU524" s="13" t="s">
        <v>272</v>
      </c>
    </row>
    <row r="525" spans="2:65" s="1" customFormat="1" ht="24.15" customHeight="1">
      <c r="B525" s="28"/>
      <c r="C525" s="162" t="s">
        <v>1355</v>
      </c>
      <c r="D525" s="162" t="s">
        <v>335</v>
      </c>
      <c r="E525" s="163" t="s">
        <v>872</v>
      </c>
      <c r="F525" s="164" t="s">
        <v>873</v>
      </c>
      <c r="G525" s="165" t="s">
        <v>338</v>
      </c>
      <c r="H525" s="166">
        <v>1</v>
      </c>
      <c r="I525" s="167"/>
      <c r="J525" s="168">
        <f>ROUND(I525*H525,2)</f>
        <v>0</v>
      </c>
      <c r="K525" s="169"/>
      <c r="L525" s="170"/>
      <c r="M525" s="171" t="s">
        <v>1</v>
      </c>
      <c r="N525" s="172" t="s">
        <v>38</v>
      </c>
      <c r="P525" s="155">
        <f>O525*H525</f>
        <v>0</v>
      </c>
      <c r="Q525" s="155">
        <v>2.3000000000000001E-4</v>
      </c>
      <c r="R525" s="155">
        <f>Q525*H525</f>
        <v>2.3000000000000001E-4</v>
      </c>
      <c r="S525" s="155">
        <v>0</v>
      </c>
      <c r="T525" s="156">
        <f>S525*H525</f>
        <v>0</v>
      </c>
      <c r="AR525" s="157" t="s">
        <v>373</v>
      </c>
      <c r="AT525" s="157" t="s">
        <v>335</v>
      </c>
      <c r="AU525" s="157" t="s">
        <v>272</v>
      </c>
      <c r="AY525" s="13" t="s">
        <v>271</v>
      </c>
      <c r="BE525" s="158">
        <f>IF(N525="základní",J525,0)</f>
        <v>0</v>
      </c>
      <c r="BF525" s="158">
        <f>IF(N525="snížená",J525,0)</f>
        <v>0</v>
      </c>
      <c r="BG525" s="158">
        <f>IF(N525="zákl. přenesená",J525,0)</f>
        <v>0</v>
      </c>
      <c r="BH525" s="158">
        <f>IF(N525="sníž. přenesená",J525,0)</f>
        <v>0</v>
      </c>
      <c r="BI525" s="158">
        <f>IF(N525="nulová",J525,0)</f>
        <v>0</v>
      </c>
      <c r="BJ525" s="13" t="s">
        <v>80</v>
      </c>
      <c r="BK525" s="158">
        <f>ROUND(I525*H525,2)</f>
        <v>0</v>
      </c>
      <c r="BL525" s="13" t="s">
        <v>348</v>
      </c>
      <c r="BM525" s="157" t="s">
        <v>1307</v>
      </c>
    </row>
    <row r="526" spans="2:65" s="1" customFormat="1" ht="19.2">
      <c r="B526" s="28"/>
      <c r="D526" s="159" t="s">
        <v>280</v>
      </c>
      <c r="F526" s="160" t="s">
        <v>873</v>
      </c>
      <c r="I526" s="119"/>
      <c r="L526" s="28"/>
      <c r="M526" s="161"/>
      <c r="T526" s="52"/>
      <c r="AT526" s="13" t="s">
        <v>280</v>
      </c>
      <c r="AU526" s="13" t="s">
        <v>272</v>
      </c>
    </row>
    <row r="527" spans="2:65" s="1" customFormat="1" ht="24.15" customHeight="1">
      <c r="B527" s="28"/>
      <c r="C527" s="162" t="s">
        <v>1359</v>
      </c>
      <c r="D527" s="162" t="s">
        <v>335</v>
      </c>
      <c r="E527" s="163" t="s">
        <v>865</v>
      </c>
      <c r="F527" s="164" t="s">
        <v>866</v>
      </c>
      <c r="G527" s="165" t="s">
        <v>338</v>
      </c>
      <c r="H527" s="166">
        <v>4</v>
      </c>
      <c r="I527" s="167"/>
      <c r="J527" s="168">
        <f>ROUND(I527*H527,2)</f>
        <v>0</v>
      </c>
      <c r="K527" s="169"/>
      <c r="L527" s="170"/>
      <c r="M527" s="171" t="s">
        <v>1</v>
      </c>
      <c r="N527" s="172" t="s">
        <v>38</v>
      </c>
      <c r="P527" s="155">
        <f>O527*H527</f>
        <v>0</v>
      </c>
      <c r="Q527" s="155">
        <v>5.0000000000000002E-5</v>
      </c>
      <c r="R527" s="155">
        <f>Q527*H527</f>
        <v>2.0000000000000001E-4</v>
      </c>
      <c r="S527" s="155">
        <v>0</v>
      </c>
      <c r="T527" s="156">
        <f>S527*H527</f>
        <v>0</v>
      </c>
      <c r="AR527" s="157" t="s">
        <v>373</v>
      </c>
      <c r="AT527" s="157" t="s">
        <v>335</v>
      </c>
      <c r="AU527" s="157" t="s">
        <v>272</v>
      </c>
      <c r="AY527" s="13" t="s">
        <v>271</v>
      </c>
      <c r="BE527" s="158">
        <f>IF(N527="základní",J527,0)</f>
        <v>0</v>
      </c>
      <c r="BF527" s="158">
        <f>IF(N527="snížená",J527,0)</f>
        <v>0</v>
      </c>
      <c r="BG527" s="158">
        <f>IF(N527="zákl. přenesená",J527,0)</f>
        <v>0</v>
      </c>
      <c r="BH527" s="158">
        <f>IF(N527="sníž. přenesená",J527,0)</f>
        <v>0</v>
      </c>
      <c r="BI527" s="158">
        <f>IF(N527="nulová",J527,0)</f>
        <v>0</v>
      </c>
      <c r="BJ527" s="13" t="s">
        <v>80</v>
      </c>
      <c r="BK527" s="158">
        <f>ROUND(I527*H527,2)</f>
        <v>0</v>
      </c>
      <c r="BL527" s="13" t="s">
        <v>348</v>
      </c>
      <c r="BM527" s="157" t="s">
        <v>1309</v>
      </c>
    </row>
    <row r="528" spans="2:65" s="1" customFormat="1" ht="10.199999999999999">
      <c r="B528" s="28"/>
      <c r="D528" s="159" t="s">
        <v>280</v>
      </c>
      <c r="F528" s="160" t="s">
        <v>866</v>
      </c>
      <c r="I528" s="119"/>
      <c r="L528" s="28"/>
      <c r="M528" s="161"/>
      <c r="T528" s="52"/>
      <c r="AT528" s="13" t="s">
        <v>280</v>
      </c>
      <c r="AU528" s="13" t="s">
        <v>272</v>
      </c>
    </row>
    <row r="529" spans="2:65" s="1" customFormat="1" ht="24.15" customHeight="1">
      <c r="B529" s="28"/>
      <c r="C529" s="146" t="s">
        <v>1363</v>
      </c>
      <c r="D529" s="146" t="s">
        <v>274</v>
      </c>
      <c r="E529" s="147" t="s">
        <v>1325</v>
      </c>
      <c r="F529" s="148" t="s">
        <v>1326</v>
      </c>
      <c r="G529" s="149" t="s">
        <v>338</v>
      </c>
      <c r="H529" s="150">
        <v>1</v>
      </c>
      <c r="I529" s="151"/>
      <c r="J529" s="152">
        <f>ROUND(I529*H529,2)</f>
        <v>0</v>
      </c>
      <c r="K529" s="153"/>
      <c r="L529" s="28"/>
      <c r="M529" s="154" t="s">
        <v>1</v>
      </c>
      <c r="N529" s="115" t="s">
        <v>38</v>
      </c>
      <c r="P529" s="155">
        <f>O529*H529</f>
        <v>0</v>
      </c>
      <c r="Q529" s="155">
        <v>0</v>
      </c>
      <c r="R529" s="155">
        <f>Q529*H529</f>
        <v>0</v>
      </c>
      <c r="S529" s="155">
        <v>2.5000000000000001E-3</v>
      </c>
      <c r="T529" s="156">
        <f>S529*H529</f>
        <v>2.5000000000000001E-3</v>
      </c>
      <c r="AR529" s="157" t="s">
        <v>348</v>
      </c>
      <c r="AT529" s="157" t="s">
        <v>274</v>
      </c>
      <c r="AU529" s="157" t="s">
        <v>272</v>
      </c>
      <c r="AY529" s="13" t="s">
        <v>271</v>
      </c>
      <c r="BE529" s="158">
        <f>IF(N529="základní",J529,0)</f>
        <v>0</v>
      </c>
      <c r="BF529" s="158">
        <f>IF(N529="snížená",J529,0)</f>
        <v>0</v>
      </c>
      <c r="BG529" s="158">
        <f>IF(N529="zákl. přenesená",J529,0)</f>
        <v>0</v>
      </c>
      <c r="BH529" s="158">
        <f>IF(N529="sníž. přenesená",J529,0)</f>
        <v>0</v>
      </c>
      <c r="BI529" s="158">
        <f>IF(N529="nulová",J529,0)</f>
        <v>0</v>
      </c>
      <c r="BJ529" s="13" t="s">
        <v>80</v>
      </c>
      <c r="BK529" s="158">
        <f>ROUND(I529*H529,2)</f>
        <v>0</v>
      </c>
      <c r="BL529" s="13" t="s">
        <v>348</v>
      </c>
      <c r="BM529" s="157" t="s">
        <v>1327</v>
      </c>
    </row>
    <row r="530" spans="2:65" s="1" customFormat="1" ht="19.2">
      <c r="B530" s="28"/>
      <c r="D530" s="159" t="s">
        <v>280</v>
      </c>
      <c r="F530" s="160" t="s">
        <v>1328</v>
      </c>
      <c r="I530" s="119"/>
      <c r="L530" s="28"/>
      <c r="M530" s="161"/>
      <c r="T530" s="52"/>
      <c r="AT530" s="13" t="s">
        <v>280</v>
      </c>
      <c r="AU530" s="13" t="s">
        <v>272</v>
      </c>
    </row>
    <row r="531" spans="2:65" s="1" customFormat="1" ht="24.15" customHeight="1">
      <c r="B531" s="28"/>
      <c r="C531" s="146" t="s">
        <v>1367</v>
      </c>
      <c r="D531" s="146" t="s">
        <v>274</v>
      </c>
      <c r="E531" s="147" t="s">
        <v>1330</v>
      </c>
      <c r="F531" s="148" t="s">
        <v>1331</v>
      </c>
      <c r="G531" s="149" t="s">
        <v>338</v>
      </c>
      <c r="H531" s="150">
        <v>1</v>
      </c>
      <c r="I531" s="151"/>
      <c r="J531" s="152">
        <f>ROUND(I531*H531,2)</f>
        <v>0</v>
      </c>
      <c r="K531" s="153"/>
      <c r="L531" s="28"/>
      <c r="M531" s="154" t="s">
        <v>1</v>
      </c>
      <c r="N531" s="115" t="s">
        <v>38</v>
      </c>
      <c r="P531" s="155">
        <f>O531*H531</f>
        <v>0</v>
      </c>
      <c r="Q531" s="155">
        <v>0</v>
      </c>
      <c r="R531" s="155">
        <f>Q531*H531</f>
        <v>0</v>
      </c>
      <c r="S531" s="155">
        <v>2.5000000000000001E-3</v>
      </c>
      <c r="T531" s="156">
        <f>S531*H531</f>
        <v>2.5000000000000001E-3</v>
      </c>
      <c r="AR531" s="157" t="s">
        <v>348</v>
      </c>
      <c r="AT531" s="157" t="s">
        <v>274</v>
      </c>
      <c r="AU531" s="157" t="s">
        <v>272</v>
      </c>
      <c r="AY531" s="13" t="s">
        <v>271</v>
      </c>
      <c r="BE531" s="158">
        <f>IF(N531="základní",J531,0)</f>
        <v>0</v>
      </c>
      <c r="BF531" s="158">
        <f>IF(N531="snížená",J531,0)</f>
        <v>0</v>
      </c>
      <c r="BG531" s="158">
        <f>IF(N531="zákl. přenesená",J531,0)</f>
        <v>0</v>
      </c>
      <c r="BH531" s="158">
        <f>IF(N531="sníž. přenesená",J531,0)</f>
        <v>0</v>
      </c>
      <c r="BI531" s="158">
        <f>IF(N531="nulová",J531,0)</f>
        <v>0</v>
      </c>
      <c r="BJ531" s="13" t="s">
        <v>80</v>
      </c>
      <c r="BK531" s="158">
        <f>ROUND(I531*H531,2)</f>
        <v>0</v>
      </c>
      <c r="BL531" s="13" t="s">
        <v>348</v>
      </c>
      <c r="BM531" s="157" t="s">
        <v>1332</v>
      </c>
    </row>
    <row r="532" spans="2:65" s="1" customFormat="1" ht="19.2">
      <c r="B532" s="28"/>
      <c r="D532" s="159" t="s">
        <v>280</v>
      </c>
      <c r="F532" s="160" t="s">
        <v>1331</v>
      </c>
      <c r="I532" s="119"/>
      <c r="L532" s="28"/>
      <c r="M532" s="161"/>
      <c r="T532" s="52"/>
      <c r="AT532" s="13" t="s">
        <v>280</v>
      </c>
      <c r="AU532" s="13" t="s">
        <v>272</v>
      </c>
    </row>
    <row r="533" spans="2:65" s="1" customFormat="1" ht="24.15" customHeight="1">
      <c r="B533" s="28"/>
      <c r="C533" s="146" t="s">
        <v>1371</v>
      </c>
      <c r="D533" s="146" t="s">
        <v>274</v>
      </c>
      <c r="E533" s="147" t="s">
        <v>1334</v>
      </c>
      <c r="F533" s="148" t="s">
        <v>1335</v>
      </c>
      <c r="G533" s="149" t="s">
        <v>338</v>
      </c>
      <c r="H533" s="150">
        <v>1</v>
      </c>
      <c r="I533" s="151"/>
      <c r="J533" s="152">
        <f>ROUND(I533*H533,2)</f>
        <v>0</v>
      </c>
      <c r="K533" s="153"/>
      <c r="L533" s="28"/>
      <c r="M533" s="154" t="s">
        <v>1</v>
      </c>
      <c r="N533" s="115" t="s">
        <v>38</v>
      </c>
      <c r="P533" s="155">
        <f>O533*H533</f>
        <v>0</v>
      </c>
      <c r="Q533" s="155">
        <v>0</v>
      </c>
      <c r="R533" s="155">
        <f>Q533*H533</f>
        <v>0</v>
      </c>
      <c r="S533" s="155">
        <v>0</v>
      </c>
      <c r="T533" s="156">
        <f>S533*H533</f>
        <v>0</v>
      </c>
      <c r="AR533" s="157" t="s">
        <v>348</v>
      </c>
      <c r="AT533" s="157" t="s">
        <v>274</v>
      </c>
      <c r="AU533" s="157" t="s">
        <v>272</v>
      </c>
      <c r="AY533" s="13" t="s">
        <v>271</v>
      </c>
      <c r="BE533" s="158">
        <f>IF(N533="základní",J533,0)</f>
        <v>0</v>
      </c>
      <c r="BF533" s="158">
        <f>IF(N533="snížená",J533,0)</f>
        <v>0</v>
      </c>
      <c r="BG533" s="158">
        <f>IF(N533="zákl. přenesená",J533,0)</f>
        <v>0</v>
      </c>
      <c r="BH533" s="158">
        <f>IF(N533="sníž. přenesená",J533,0)</f>
        <v>0</v>
      </c>
      <c r="BI533" s="158">
        <f>IF(N533="nulová",J533,0)</f>
        <v>0</v>
      </c>
      <c r="BJ533" s="13" t="s">
        <v>80</v>
      </c>
      <c r="BK533" s="158">
        <f>ROUND(I533*H533,2)</f>
        <v>0</v>
      </c>
      <c r="BL533" s="13" t="s">
        <v>348</v>
      </c>
      <c r="BM533" s="157" t="s">
        <v>1336</v>
      </c>
    </row>
    <row r="534" spans="2:65" s="1" customFormat="1" ht="19.2">
      <c r="B534" s="28"/>
      <c r="D534" s="159" t="s">
        <v>280</v>
      </c>
      <c r="F534" s="160" t="s">
        <v>1335</v>
      </c>
      <c r="I534" s="119"/>
      <c r="L534" s="28"/>
      <c r="M534" s="161"/>
      <c r="T534" s="52"/>
      <c r="AT534" s="13" t="s">
        <v>280</v>
      </c>
      <c r="AU534" s="13" t="s">
        <v>272</v>
      </c>
    </row>
    <row r="535" spans="2:65" s="1" customFormat="1" ht="16.5" customHeight="1">
      <c r="B535" s="28"/>
      <c r="C535" s="146" t="s">
        <v>1376</v>
      </c>
      <c r="D535" s="146" t="s">
        <v>274</v>
      </c>
      <c r="E535" s="147" t="s">
        <v>1338</v>
      </c>
      <c r="F535" s="148" t="s">
        <v>1339</v>
      </c>
      <c r="G535" s="149" t="s">
        <v>338</v>
      </c>
      <c r="H535" s="150">
        <v>1</v>
      </c>
      <c r="I535" s="151"/>
      <c r="J535" s="152">
        <f>ROUND(I535*H535,2)</f>
        <v>0</v>
      </c>
      <c r="K535" s="153"/>
      <c r="L535" s="28"/>
      <c r="M535" s="154" t="s">
        <v>1</v>
      </c>
      <c r="N535" s="115" t="s">
        <v>38</v>
      </c>
      <c r="P535" s="155">
        <f>O535*H535</f>
        <v>0</v>
      </c>
      <c r="Q535" s="155">
        <v>0</v>
      </c>
      <c r="R535" s="155">
        <f>Q535*H535</f>
        <v>0</v>
      </c>
      <c r="S535" s="155">
        <v>0</v>
      </c>
      <c r="T535" s="156">
        <f>S535*H535</f>
        <v>0</v>
      </c>
      <c r="AR535" s="157" t="s">
        <v>348</v>
      </c>
      <c r="AT535" s="157" t="s">
        <v>274</v>
      </c>
      <c r="AU535" s="157" t="s">
        <v>272</v>
      </c>
      <c r="AY535" s="13" t="s">
        <v>271</v>
      </c>
      <c r="BE535" s="158">
        <f>IF(N535="základní",J535,0)</f>
        <v>0</v>
      </c>
      <c r="BF535" s="158">
        <f>IF(N535="snížená",J535,0)</f>
        <v>0</v>
      </c>
      <c r="BG535" s="158">
        <f>IF(N535="zákl. přenesená",J535,0)</f>
        <v>0</v>
      </c>
      <c r="BH535" s="158">
        <f>IF(N535="sníž. přenesená",J535,0)</f>
        <v>0</v>
      </c>
      <c r="BI535" s="158">
        <f>IF(N535="nulová",J535,0)</f>
        <v>0</v>
      </c>
      <c r="BJ535" s="13" t="s">
        <v>80</v>
      </c>
      <c r="BK535" s="158">
        <f>ROUND(I535*H535,2)</f>
        <v>0</v>
      </c>
      <c r="BL535" s="13" t="s">
        <v>348</v>
      </c>
      <c r="BM535" s="157" t="s">
        <v>1340</v>
      </c>
    </row>
    <row r="536" spans="2:65" s="1" customFormat="1" ht="10.199999999999999">
      <c r="B536" s="28"/>
      <c r="D536" s="159" t="s">
        <v>280</v>
      </c>
      <c r="F536" s="160" t="s">
        <v>1341</v>
      </c>
      <c r="I536" s="119"/>
      <c r="L536" s="28"/>
      <c r="M536" s="161"/>
      <c r="T536" s="52"/>
      <c r="AT536" s="13" t="s">
        <v>280</v>
      </c>
      <c r="AU536" s="13" t="s">
        <v>272</v>
      </c>
    </row>
    <row r="537" spans="2:65" s="1" customFormat="1" ht="21.75" customHeight="1">
      <c r="B537" s="28"/>
      <c r="C537" s="162" t="s">
        <v>1383</v>
      </c>
      <c r="D537" s="162" t="s">
        <v>335</v>
      </c>
      <c r="E537" s="163" t="s">
        <v>1343</v>
      </c>
      <c r="F537" s="164" t="s">
        <v>1344</v>
      </c>
      <c r="G537" s="165" t="s">
        <v>338</v>
      </c>
      <c r="H537" s="166">
        <v>1</v>
      </c>
      <c r="I537" s="167"/>
      <c r="J537" s="168">
        <f>ROUND(I537*H537,2)</f>
        <v>0</v>
      </c>
      <c r="K537" s="169"/>
      <c r="L537" s="170"/>
      <c r="M537" s="171" t="s">
        <v>1</v>
      </c>
      <c r="N537" s="172" t="s">
        <v>38</v>
      </c>
      <c r="P537" s="155">
        <f>O537*H537</f>
        <v>0</v>
      </c>
      <c r="Q537" s="155">
        <v>0</v>
      </c>
      <c r="R537" s="155">
        <f>Q537*H537</f>
        <v>0</v>
      </c>
      <c r="S537" s="155">
        <v>0</v>
      </c>
      <c r="T537" s="156">
        <f>S537*H537</f>
        <v>0</v>
      </c>
      <c r="AR537" s="157" t="s">
        <v>373</v>
      </c>
      <c r="AT537" s="157" t="s">
        <v>335</v>
      </c>
      <c r="AU537" s="157" t="s">
        <v>272</v>
      </c>
      <c r="AY537" s="13" t="s">
        <v>271</v>
      </c>
      <c r="BE537" s="158">
        <f>IF(N537="základní",J537,0)</f>
        <v>0</v>
      </c>
      <c r="BF537" s="158">
        <f>IF(N537="snížená",J537,0)</f>
        <v>0</v>
      </c>
      <c r="BG537" s="158">
        <f>IF(N537="zákl. přenesená",J537,0)</f>
        <v>0</v>
      </c>
      <c r="BH537" s="158">
        <f>IF(N537="sníž. přenesená",J537,0)</f>
        <v>0</v>
      </c>
      <c r="BI537" s="158">
        <f>IF(N537="nulová",J537,0)</f>
        <v>0</v>
      </c>
      <c r="BJ537" s="13" t="s">
        <v>80</v>
      </c>
      <c r="BK537" s="158">
        <f>ROUND(I537*H537,2)</f>
        <v>0</v>
      </c>
      <c r="BL537" s="13" t="s">
        <v>348</v>
      </c>
      <c r="BM537" s="157" t="s">
        <v>1345</v>
      </c>
    </row>
    <row r="538" spans="2:65" s="1" customFormat="1" ht="10.199999999999999">
      <c r="B538" s="28"/>
      <c r="D538" s="159" t="s">
        <v>280</v>
      </c>
      <c r="F538" s="160" t="s">
        <v>1344</v>
      </c>
      <c r="I538" s="119"/>
      <c r="L538" s="28"/>
      <c r="M538" s="161"/>
      <c r="T538" s="52"/>
      <c r="AT538" s="13" t="s">
        <v>280</v>
      </c>
      <c r="AU538" s="13" t="s">
        <v>272</v>
      </c>
    </row>
    <row r="539" spans="2:65" s="1" customFormat="1" ht="16.5" customHeight="1">
      <c r="B539" s="28"/>
      <c r="C539" s="146" t="s">
        <v>1385</v>
      </c>
      <c r="D539" s="146" t="s">
        <v>274</v>
      </c>
      <c r="E539" s="147" t="s">
        <v>1347</v>
      </c>
      <c r="F539" s="148" t="s">
        <v>1348</v>
      </c>
      <c r="G539" s="149" t="s">
        <v>338</v>
      </c>
      <c r="H539" s="150">
        <v>1</v>
      </c>
      <c r="I539" s="151"/>
      <c r="J539" s="152">
        <f>ROUND(I539*H539,2)</f>
        <v>0</v>
      </c>
      <c r="K539" s="153"/>
      <c r="L539" s="28"/>
      <c r="M539" s="154" t="s">
        <v>1</v>
      </c>
      <c r="N539" s="115" t="s">
        <v>38</v>
      </c>
      <c r="P539" s="155">
        <f>O539*H539</f>
        <v>0</v>
      </c>
      <c r="Q539" s="155">
        <v>0</v>
      </c>
      <c r="R539" s="155">
        <f>Q539*H539</f>
        <v>0</v>
      </c>
      <c r="S539" s="155">
        <v>0</v>
      </c>
      <c r="T539" s="156">
        <f>S539*H539</f>
        <v>0</v>
      </c>
      <c r="AR539" s="157" t="s">
        <v>348</v>
      </c>
      <c r="AT539" s="157" t="s">
        <v>274</v>
      </c>
      <c r="AU539" s="157" t="s">
        <v>272</v>
      </c>
      <c r="AY539" s="13" t="s">
        <v>271</v>
      </c>
      <c r="BE539" s="158">
        <f>IF(N539="základní",J539,0)</f>
        <v>0</v>
      </c>
      <c r="BF539" s="158">
        <f>IF(N539="snížená",J539,0)</f>
        <v>0</v>
      </c>
      <c r="BG539" s="158">
        <f>IF(N539="zákl. přenesená",J539,0)</f>
        <v>0</v>
      </c>
      <c r="BH539" s="158">
        <f>IF(N539="sníž. přenesená",J539,0)</f>
        <v>0</v>
      </c>
      <c r="BI539" s="158">
        <f>IF(N539="nulová",J539,0)</f>
        <v>0</v>
      </c>
      <c r="BJ539" s="13" t="s">
        <v>80</v>
      </c>
      <c r="BK539" s="158">
        <f>ROUND(I539*H539,2)</f>
        <v>0</v>
      </c>
      <c r="BL539" s="13" t="s">
        <v>348</v>
      </c>
      <c r="BM539" s="157" t="s">
        <v>1349</v>
      </c>
    </row>
    <row r="540" spans="2:65" s="1" customFormat="1" ht="10.199999999999999">
      <c r="B540" s="28"/>
      <c r="D540" s="159" t="s">
        <v>280</v>
      </c>
      <c r="F540" s="160" t="s">
        <v>1348</v>
      </c>
      <c r="I540" s="119"/>
      <c r="L540" s="28"/>
      <c r="M540" s="161"/>
      <c r="T540" s="52"/>
      <c r="AT540" s="13" t="s">
        <v>280</v>
      </c>
      <c r="AU540" s="13" t="s">
        <v>272</v>
      </c>
    </row>
    <row r="541" spans="2:65" s="1" customFormat="1" ht="16.5" customHeight="1">
      <c r="B541" s="28"/>
      <c r="C541" s="146" t="s">
        <v>1389</v>
      </c>
      <c r="D541" s="146" t="s">
        <v>274</v>
      </c>
      <c r="E541" s="147" t="s">
        <v>1351</v>
      </c>
      <c r="F541" s="148" t="s">
        <v>1352</v>
      </c>
      <c r="G541" s="149" t="s">
        <v>338</v>
      </c>
      <c r="H541" s="150">
        <v>1</v>
      </c>
      <c r="I541" s="151"/>
      <c r="J541" s="152">
        <f>ROUND(I541*H541,2)</f>
        <v>0</v>
      </c>
      <c r="K541" s="153"/>
      <c r="L541" s="28"/>
      <c r="M541" s="154" t="s">
        <v>1</v>
      </c>
      <c r="N541" s="115" t="s">
        <v>38</v>
      </c>
      <c r="P541" s="155">
        <f>O541*H541</f>
        <v>0</v>
      </c>
      <c r="Q541" s="155">
        <v>0</v>
      </c>
      <c r="R541" s="155">
        <f>Q541*H541</f>
        <v>0</v>
      </c>
      <c r="S541" s="155">
        <v>0</v>
      </c>
      <c r="T541" s="156">
        <f>S541*H541</f>
        <v>0</v>
      </c>
      <c r="AR541" s="157" t="s">
        <v>348</v>
      </c>
      <c r="AT541" s="157" t="s">
        <v>274</v>
      </c>
      <c r="AU541" s="157" t="s">
        <v>272</v>
      </c>
      <c r="AY541" s="13" t="s">
        <v>271</v>
      </c>
      <c r="BE541" s="158">
        <f>IF(N541="základní",J541,0)</f>
        <v>0</v>
      </c>
      <c r="BF541" s="158">
        <f>IF(N541="snížená",J541,0)</f>
        <v>0</v>
      </c>
      <c r="BG541" s="158">
        <f>IF(N541="zákl. přenesená",J541,0)</f>
        <v>0</v>
      </c>
      <c r="BH541" s="158">
        <f>IF(N541="sníž. přenesená",J541,0)</f>
        <v>0</v>
      </c>
      <c r="BI541" s="158">
        <f>IF(N541="nulová",J541,0)</f>
        <v>0</v>
      </c>
      <c r="BJ541" s="13" t="s">
        <v>80</v>
      </c>
      <c r="BK541" s="158">
        <f>ROUND(I541*H541,2)</f>
        <v>0</v>
      </c>
      <c r="BL541" s="13" t="s">
        <v>348</v>
      </c>
      <c r="BM541" s="157" t="s">
        <v>1353</v>
      </c>
    </row>
    <row r="542" spans="2:65" s="1" customFormat="1" ht="10.199999999999999">
      <c r="B542" s="28"/>
      <c r="D542" s="159" t="s">
        <v>280</v>
      </c>
      <c r="F542" s="160" t="s">
        <v>1354</v>
      </c>
      <c r="I542" s="119"/>
      <c r="L542" s="28"/>
      <c r="M542" s="161"/>
      <c r="T542" s="52"/>
      <c r="AT542" s="13" t="s">
        <v>280</v>
      </c>
      <c r="AU542" s="13" t="s">
        <v>272</v>
      </c>
    </row>
    <row r="543" spans="2:65" s="1" customFormat="1" ht="24.15" customHeight="1">
      <c r="B543" s="28"/>
      <c r="C543" s="146" t="s">
        <v>1393</v>
      </c>
      <c r="D543" s="146" t="s">
        <v>274</v>
      </c>
      <c r="E543" s="147" t="s">
        <v>1356</v>
      </c>
      <c r="F543" s="148" t="s">
        <v>1357</v>
      </c>
      <c r="G543" s="149" t="s">
        <v>338</v>
      </c>
      <c r="H543" s="150">
        <v>1</v>
      </c>
      <c r="I543" s="151"/>
      <c r="J543" s="152">
        <f>ROUND(I543*H543,2)</f>
        <v>0</v>
      </c>
      <c r="K543" s="153"/>
      <c r="L543" s="28"/>
      <c r="M543" s="154" t="s">
        <v>1</v>
      </c>
      <c r="N543" s="115" t="s">
        <v>38</v>
      </c>
      <c r="P543" s="155">
        <f>O543*H543</f>
        <v>0</v>
      </c>
      <c r="Q543" s="155">
        <v>0</v>
      </c>
      <c r="R543" s="155">
        <f>Q543*H543</f>
        <v>0</v>
      </c>
      <c r="S543" s="155">
        <v>0</v>
      </c>
      <c r="T543" s="156">
        <f>S543*H543</f>
        <v>0</v>
      </c>
      <c r="AR543" s="157" t="s">
        <v>348</v>
      </c>
      <c r="AT543" s="157" t="s">
        <v>274</v>
      </c>
      <c r="AU543" s="157" t="s">
        <v>272</v>
      </c>
      <c r="AY543" s="13" t="s">
        <v>271</v>
      </c>
      <c r="BE543" s="158">
        <f>IF(N543="základní",J543,0)</f>
        <v>0</v>
      </c>
      <c r="BF543" s="158">
        <f>IF(N543="snížená",J543,0)</f>
        <v>0</v>
      </c>
      <c r="BG543" s="158">
        <f>IF(N543="zákl. přenesená",J543,0)</f>
        <v>0</v>
      </c>
      <c r="BH543" s="158">
        <f>IF(N543="sníž. přenesená",J543,0)</f>
        <v>0</v>
      </c>
      <c r="BI543" s="158">
        <f>IF(N543="nulová",J543,0)</f>
        <v>0</v>
      </c>
      <c r="BJ543" s="13" t="s">
        <v>80</v>
      </c>
      <c r="BK543" s="158">
        <f>ROUND(I543*H543,2)</f>
        <v>0</v>
      </c>
      <c r="BL543" s="13" t="s">
        <v>348</v>
      </c>
      <c r="BM543" s="157" t="s">
        <v>1358</v>
      </c>
    </row>
    <row r="544" spans="2:65" s="1" customFormat="1" ht="19.2">
      <c r="B544" s="28"/>
      <c r="D544" s="159" t="s">
        <v>280</v>
      </c>
      <c r="F544" s="160" t="s">
        <v>1357</v>
      </c>
      <c r="I544" s="119"/>
      <c r="L544" s="28"/>
      <c r="M544" s="161"/>
      <c r="T544" s="52"/>
      <c r="AT544" s="13" t="s">
        <v>280</v>
      </c>
      <c r="AU544" s="13" t="s">
        <v>272</v>
      </c>
    </row>
    <row r="545" spans="2:65" s="1" customFormat="1" ht="37.799999999999997" customHeight="1">
      <c r="B545" s="28"/>
      <c r="C545" s="146" t="s">
        <v>1397</v>
      </c>
      <c r="D545" s="146" t="s">
        <v>274</v>
      </c>
      <c r="E545" s="147" t="s">
        <v>1360</v>
      </c>
      <c r="F545" s="148" t="s">
        <v>1361</v>
      </c>
      <c r="G545" s="149" t="s">
        <v>338</v>
      </c>
      <c r="H545" s="150">
        <v>1</v>
      </c>
      <c r="I545" s="151"/>
      <c r="J545" s="152">
        <f>ROUND(I545*H545,2)</f>
        <v>0</v>
      </c>
      <c r="K545" s="153"/>
      <c r="L545" s="28"/>
      <c r="M545" s="154" t="s">
        <v>1</v>
      </c>
      <c r="N545" s="115" t="s">
        <v>38</v>
      </c>
      <c r="P545" s="155">
        <f>O545*H545</f>
        <v>0</v>
      </c>
      <c r="Q545" s="155">
        <v>0</v>
      </c>
      <c r="R545" s="155">
        <f>Q545*H545</f>
        <v>0</v>
      </c>
      <c r="S545" s="155">
        <v>2.5000000000000001E-3</v>
      </c>
      <c r="T545" s="156">
        <f>S545*H545</f>
        <v>2.5000000000000001E-3</v>
      </c>
      <c r="AR545" s="157" t="s">
        <v>348</v>
      </c>
      <c r="AT545" s="157" t="s">
        <v>274</v>
      </c>
      <c r="AU545" s="157" t="s">
        <v>272</v>
      </c>
      <c r="AY545" s="13" t="s">
        <v>271</v>
      </c>
      <c r="BE545" s="158">
        <f>IF(N545="základní",J545,0)</f>
        <v>0</v>
      </c>
      <c r="BF545" s="158">
        <f>IF(N545="snížená",J545,0)</f>
        <v>0</v>
      </c>
      <c r="BG545" s="158">
        <f>IF(N545="zákl. přenesená",J545,0)</f>
        <v>0</v>
      </c>
      <c r="BH545" s="158">
        <f>IF(N545="sníž. přenesená",J545,0)</f>
        <v>0</v>
      </c>
      <c r="BI545" s="158">
        <f>IF(N545="nulová",J545,0)</f>
        <v>0</v>
      </c>
      <c r="BJ545" s="13" t="s">
        <v>80</v>
      </c>
      <c r="BK545" s="158">
        <f>ROUND(I545*H545,2)</f>
        <v>0</v>
      </c>
      <c r="BL545" s="13" t="s">
        <v>348</v>
      </c>
      <c r="BM545" s="157" t="s">
        <v>1362</v>
      </c>
    </row>
    <row r="546" spans="2:65" s="1" customFormat="1" ht="28.8">
      <c r="B546" s="28"/>
      <c r="D546" s="159" t="s">
        <v>280</v>
      </c>
      <c r="F546" s="160" t="s">
        <v>1361</v>
      </c>
      <c r="I546" s="119"/>
      <c r="L546" s="28"/>
      <c r="M546" s="161"/>
      <c r="T546" s="52"/>
      <c r="AT546" s="13" t="s">
        <v>280</v>
      </c>
      <c r="AU546" s="13" t="s">
        <v>272</v>
      </c>
    </row>
    <row r="547" spans="2:65" s="1" customFormat="1" ht="24.15" customHeight="1">
      <c r="B547" s="28"/>
      <c r="C547" s="146" t="s">
        <v>1401</v>
      </c>
      <c r="D547" s="146" t="s">
        <v>274</v>
      </c>
      <c r="E547" s="147" t="s">
        <v>1364</v>
      </c>
      <c r="F547" s="148" t="s">
        <v>1365</v>
      </c>
      <c r="G547" s="149" t="s">
        <v>338</v>
      </c>
      <c r="H547" s="150">
        <v>1</v>
      </c>
      <c r="I547" s="151"/>
      <c r="J547" s="152">
        <f>ROUND(I547*H547,2)</f>
        <v>0</v>
      </c>
      <c r="K547" s="153"/>
      <c r="L547" s="28"/>
      <c r="M547" s="154" t="s">
        <v>1</v>
      </c>
      <c r="N547" s="115" t="s">
        <v>38</v>
      </c>
      <c r="P547" s="155">
        <f>O547*H547</f>
        <v>0</v>
      </c>
      <c r="Q547" s="155">
        <v>0</v>
      </c>
      <c r="R547" s="155">
        <f>Q547*H547</f>
        <v>0</v>
      </c>
      <c r="S547" s="155">
        <v>0</v>
      </c>
      <c r="T547" s="156">
        <f>S547*H547</f>
        <v>0</v>
      </c>
      <c r="AR547" s="157" t="s">
        <v>348</v>
      </c>
      <c r="AT547" s="157" t="s">
        <v>274</v>
      </c>
      <c r="AU547" s="157" t="s">
        <v>272</v>
      </c>
      <c r="AY547" s="13" t="s">
        <v>271</v>
      </c>
      <c r="BE547" s="158">
        <f>IF(N547="základní",J547,0)</f>
        <v>0</v>
      </c>
      <c r="BF547" s="158">
        <f>IF(N547="snížená",J547,0)</f>
        <v>0</v>
      </c>
      <c r="BG547" s="158">
        <f>IF(N547="zákl. přenesená",J547,0)</f>
        <v>0</v>
      </c>
      <c r="BH547" s="158">
        <f>IF(N547="sníž. přenesená",J547,0)</f>
        <v>0</v>
      </c>
      <c r="BI547" s="158">
        <f>IF(N547="nulová",J547,0)</f>
        <v>0</v>
      </c>
      <c r="BJ547" s="13" t="s">
        <v>80</v>
      </c>
      <c r="BK547" s="158">
        <f>ROUND(I547*H547,2)</f>
        <v>0</v>
      </c>
      <c r="BL547" s="13" t="s">
        <v>348</v>
      </c>
      <c r="BM547" s="157" t="s">
        <v>1366</v>
      </c>
    </row>
    <row r="548" spans="2:65" s="1" customFormat="1" ht="19.2">
      <c r="B548" s="28"/>
      <c r="D548" s="159" t="s">
        <v>280</v>
      </c>
      <c r="F548" s="160" t="s">
        <v>1365</v>
      </c>
      <c r="I548" s="119"/>
      <c r="L548" s="28"/>
      <c r="M548" s="161"/>
      <c r="T548" s="52"/>
      <c r="AT548" s="13" t="s">
        <v>280</v>
      </c>
      <c r="AU548" s="13" t="s">
        <v>272</v>
      </c>
    </row>
    <row r="549" spans="2:65" s="1" customFormat="1" ht="16.5" customHeight="1">
      <c r="B549" s="28"/>
      <c r="C549" s="146" t="s">
        <v>1403</v>
      </c>
      <c r="D549" s="146" t="s">
        <v>274</v>
      </c>
      <c r="E549" s="147" t="s">
        <v>1368</v>
      </c>
      <c r="F549" s="148" t="s">
        <v>1369</v>
      </c>
      <c r="G549" s="149" t="s">
        <v>338</v>
      </c>
      <c r="H549" s="150">
        <v>1</v>
      </c>
      <c r="I549" s="151"/>
      <c r="J549" s="152">
        <f>ROUND(I549*H549,2)</f>
        <v>0</v>
      </c>
      <c r="K549" s="153"/>
      <c r="L549" s="28"/>
      <c r="M549" s="154" t="s">
        <v>1</v>
      </c>
      <c r="N549" s="115" t="s">
        <v>38</v>
      </c>
      <c r="P549" s="155">
        <f>O549*H549</f>
        <v>0</v>
      </c>
      <c r="Q549" s="155">
        <v>0</v>
      </c>
      <c r="R549" s="155">
        <f>Q549*H549</f>
        <v>0</v>
      </c>
      <c r="S549" s="155">
        <v>0</v>
      </c>
      <c r="T549" s="156">
        <f>S549*H549</f>
        <v>0</v>
      </c>
      <c r="AR549" s="157" t="s">
        <v>348</v>
      </c>
      <c r="AT549" s="157" t="s">
        <v>274</v>
      </c>
      <c r="AU549" s="157" t="s">
        <v>272</v>
      </c>
      <c r="AY549" s="13" t="s">
        <v>271</v>
      </c>
      <c r="BE549" s="158">
        <f>IF(N549="základní",J549,0)</f>
        <v>0</v>
      </c>
      <c r="BF549" s="158">
        <f>IF(N549="snížená",J549,0)</f>
        <v>0</v>
      </c>
      <c r="BG549" s="158">
        <f>IF(N549="zákl. přenesená",J549,0)</f>
        <v>0</v>
      </c>
      <c r="BH549" s="158">
        <f>IF(N549="sníž. přenesená",J549,0)</f>
        <v>0</v>
      </c>
      <c r="BI549" s="158">
        <f>IF(N549="nulová",J549,0)</f>
        <v>0</v>
      </c>
      <c r="BJ549" s="13" t="s">
        <v>80</v>
      </c>
      <c r="BK549" s="158">
        <f>ROUND(I549*H549,2)</f>
        <v>0</v>
      </c>
      <c r="BL549" s="13" t="s">
        <v>348</v>
      </c>
      <c r="BM549" s="157" t="s">
        <v>1370</v>
      </c>
    </row>
    <row r="550" spans="2:65" s="1" customFormat="1" ht="10.199999999999999">
      <c r="B550" s="28"/>
      <c r="D550" s="159" t="s">
        <v>280</v>
      </c>
      <c r="F550" s="160" t="s">
        <v>1369</v>
      </c>
      <c r="I550" s="119"/>
      <c r="L550" s="28"/>
      <c r="M550" s="161"/>
      <c r="T550" s="52"/>
      <c r="AT550" s="13" t="s">
        <v>280</v>
      </c>
      <c r="AU550" s="13" t="s">
        <v>272</v>
      </c>
    </row>
    <row r="551" spans="2:65" s="1" customFormat="1" ht="24.15" customHeight="1">
      <c r="B551" s="28"/>
      <c r="C551" s="146" t="s">
        <v>1408</v>
      </c>
      <c r="D551" s="146" t="s">
        <v>274</v>
      </c>
      <c r="E551" s="147" t="s">
        <v>1372</v>
      </c>
      <c r="F551" s="148" t="s">
        <v>1373</v>
      </c>
      <c r="G551" s="149" t="s">
        <v>338</v>
      </c>
      <c r="H551" s="150">
        <v>1</v>
      </c>
      <c r="I551" s="151"/>
      <c r="J551" s="152">
        <f>ROUND(I551*H551,2)</f>
        <v>0</v>
      </c>
      <c r="K551" s="153"/>
      <c r="L551" s="28"/>
      <c r="M551" s="154" t="s">
        <v>1</v>
      </c>
      <c r="N551" s="115" t="s">
        <v>38</v>
      </c>
      <c r="P551" s="155">
        <f>O551*H551</f>
        <v>0</v>
      </c>
      <c r="Q551" s="155">
        <v>0</v>
      </c>
      <c r="R551" s="155">
        <f>Q551*H551</f>
        <v>0</v>
      </c>
      <c r="S551" s="155">
        <v>5.0000000000000002E-5</v>
      </c>
      <c r="T551" s="156">
        <f>S551*H551</f>
        <v>5.0000000000000002E-5</v>
      </c>
      <c r="AR551" s="157" t="s">
        <v>348</v>
      </c>
      <c r="AT551" s="157" t="s">
        <v>274</v>
      </c>
      <c r="AU551" s="157" t="s">
        <v>272</v>
      </c>
      <c r="AY551" s="13" t="s">
        <v>271</v>
      </c>
      <c r="BE551" s="158">
        <f>IF(N551="základní",J551,0)</f>
        <v>0</v>
      </c>
      <c r="BF551" s="158">
        <f>IF(N551="snížená",J551,0)</f>
        <v>0</v>
      </c>
      <c r="BG551" s="158">
        <f>IF(N551="zákl. přenesená",J551,0)</f>
        <v>0</v>
      </c>
      <c r="BH551" s="158">
        <f>IF(N551="sníž. přenesená",J551,0)</f>
        <v>0</v>
      </c>
      <c r="BI551" s="158">
        <f>IF(N551="nulová",J551,0)</f>
        <v>0</v>
      </c>
      <c r="BJ551" s="13" t="s">
        <v>80</v>
      </c>
      <c r="BK551" s="158">
        <f>ROUND(I551*H551,2)</f>
        <v>0</v>
      </c>
      <c r="BL551" s="13" t="s">
        <v>348</v>
      </c>
      <c r="BM551" s="157" t="s">
        <v>1374</v>
      </c>
    </row>
    <row r="552" spans="2:65" s="1" customFormat="1" ht="67.2">
      <c r="B552" s="28"/>
      <c r="D552" s="159" t="s">
        <v>280</v>
      </c>
      <c r="F552" s="160" t="s">
        <v>1375</v>
      </c>
      <c r="I552" s="119"/>
      <c r="L552" s="28"/>
      <c r="M552" s="161"/>
      <c r="T552" s="52"/>
      <c r="AT552" s="13" t="s">
        <v>280</v>
      </c>
      <c r="AU552" s="13" t="s">
        <v>272</v>
      </c>
    </row>
    <row r="553" spans="2:65" s="1" customFormat="1" ht="37.799999999999997" customHeight="1">
      <c r="B553" s="28"/>
      <c r="C553" s="146" t="s">
        <v>1410</v>
      </c>
      <c r="D553" s="146" t="s">
        <v>274</v>
      </c>
      <c r="E553" s="147" t="s">
        <v>1377</v>
      </c>
      <c r="F553" s="148" t="s">
        <v>1378</v>
      </c>
      <c r="G553" s="149" t="s">
        <v>338</v>
      </c>
      <c r="H553" s="150">
        <v>1</v>
      </c>
      <c r="I553" s="151"/>
      <c r="J553" s="152">
        <f>ROUND(I553*H553,2)</f>
        <v>0</v>
      </c>
      <c r="K553" s="153"/>
      <c r="L553" s="28"/>
      <c r="M553" s="154" t="s">
        <v>1</v>
      </c>
      <c r="N553" s="115" t="s">
        <v>38</v>
      </c>
      <c r="P553" s="155">
        <f>O553*H553</f>
        <v>0</v>
      </c>
      <c r="Q553" s="155">
        <v>0</v>
      </c>
      <c r="R553" s="155">
        <f>Q553*H553</f>
        <v>0</v>
      </c>
      <c r="S553" s="155">
        <v>5.0000000000000002E-5</v>
      </c>
      <c r="T553" s="156">
        <f>S553*H553</f>
        <v>5.0000000000000002E-5</v>
      </c>
      <c r="AR553" s="157" t="s">
        <v>348</v>
      </c>
      <c r="AT553" s="157" t="s">
        <v>274</v>
      </c>
      <c r="AU553" s="157" t="s">
        <v>272</v>
      </c>
      <c r="AY553" s="13" t="s">
        <v>271</v>
      </c>
      <c r="BE553" s="158">
        <f>IF(N553="základní",J553,0)</f>
        <v>0</v>
      </c>
      <c r="BF553" s="158">
        <f>IF(N553="snížená",J553,0)</f>
        <v>0</v>
      </c>
      <c r="BG553" s="158">
        <f>IF(N553="zákl. přenesená",J553,0)</f>
        <v>0</v>
      </c>
      <c r="BH553" s="158">
        <f>IF(N553="sníž. přenesená",J553,0)</f>
        <v>0</v>
      </c>
      <c r="BI553" s="158">
        <f>IF(N553="nulová",J553,0)</f>
        <v>0</v>
      </c>
      <c r="BJ553" s="13" t="s">
        <v>80</v>
      </c>
      <c r="BK553" s="158">
        <f>ROUND(I553*H553,2)</f>
        <v>0</v>
      </c>
      <c r="BL553" s="13" t="s">
        <v>348</v>
      </c>
      <c r="BM553" s="157" t="s">
        <v>1379</v>
      </c>
    </row>
    <row r="554" spans="2:65" s="1" customFormat="1" ht="76.8">
      <c r="B554" s="28"/>
      <c r="D554" s="159" t="s">
        <v>280</v>
      </c>
      <c r="F554" s="160" t="s">
        <v>1380</v>
      </c>
      <c r="I554" s="119"/>
      <c r="L554" s="28"/>
      <c r="M554" s="161"/>
      <c r="T554" s="52"/>
      <c r="AT554" s="13" t="s">
        <v>280</v>
      </c>
      <c r="AU554" s="13" t="s">
        <v>272</v>
      </c>
    </row>
    <row r="555" spans="2:65" s="11" customFormat="1" ht="20.85" customHeight="1">
      <c r="B555" s="134"/>
      <c r="D555" s="135" t="s">
        <v>72</v>
      </c>
      <c r="E555" s="144" t="s">
        <v>1381</v>
      </c>
      <c r="F555" s="144" t="s">
        <v>1382</v>
      </c>
      <c r="I555" s="137"/>
      <c r="J555" s="145">
        <f>BK555</f>
        <v>0</v>
      </c>
      <c r="L555" s="134"/>
      <c r="M555" s="139"/>
      <c r="P555" s="140">
        <f>SUM(P556:P577)</f>
        <v>0</v>
      </c>
      <c r="R555" s="140">
        <f>SUM(R556:R577)</f>
        <v>4.0000000000000001E-3</v>
      </c>
      <c r="T555" s="141">
        <f>SUM(T556:T577)</f>
        <v>0</v>
      </c>
      <c r="AR555" s="135" t="s">
        <v>82</v>
      </c>
      <c r="AT555" s="142" t="s">
        <v>72</v>
      </c>
      <c r="AU555" s="142" t="s">
        <v>82</v>
      </c>
      <c r="AY555" s="135" t="s">
        <v>271</v>
      </c>
      <c r="BK555" s="143">
        <f>SUM(BK556:BK577)</f>
        <v>0</v>
      </c>
    </row>
    <row r="556" spans="2:65" s="1" customFormat="1" ht="24.15" customHeight="1">
      <c r="B556" s="28"/>
      <c r="C556" s="146" t="s">
        <v>1414</v>
      </c>
      <c r="D556" s="146" t="s">
        <v>274</v>
      </c>
      <c r="E556" s="147" t="s">
        <v>1179</v>
      </c>
      <c r="F556" s="148" t="s">
        <v>1180</v>
      </c>
      <c r="G556" s="149" t="s">
        <v>338</v>
      </c>
      <c r="H556" s="150">
        <v>2</v>
      </c>
      <c r="I556" s="151"/>
      <c r="J556" s="152">
        <f>ROUND(I556*H556,2)</f>
        <v>0</v>
      </c>
      <c r="K556" s="153"/>
      <c r="L556" s="28"/>
      <c r="M556" s="154" t="s">
        <v>1</v>
      </c>
      <c r="N556" s="115" t="s">
        <v>38</v>
      </c>
      <c r="P556" s="155">
        <f>O556*H556</f>
        <v>0</v>
      </c>
      <c r="Q556" s="155">
        <v>0</v>
      </c>
      <c r="R556" s="155">
        <f>Q556*H556</f>
        <v>0</v>
      </c>
      <c r="S556" s="155">
        <v>0</v>
      </c>
      <c r="T556" s="156">
        <f>S556*H556</f>
        <v>0</v>
      </c>
      <c r="AR556" s="157" t="s">
        <v>348</v>
      </c>
      <c r="AT556" s="157" t="s">
        <v>274</v>
      </c>
      <c r="AU556" s="157" t="s">
        <v>272</v>
      </c>
      <c r="AY556" s="13" t="s">
        <v>271</v>
      </c>
      <c r="BE556" s="158">
        <f>IF(N556="základní",J556,0)</f>
        <v>0</v>
      </c>
      <c r="BF556" s="158">
        <f>IF(N556="snížená",J556,0)</f>
        <v>0</v>
      </c>
      <c r="BG556" s="158">
        <f>IF(N556="zákl. přenesená",J556,0)</f>
        <v>0</v>
      </c>
      <c r="BH556" s="158">
        <f>IF(N556="sníž. přenesená",J556,0)</f>
        <v>0</v>
      </c>
      <c r="BI556" s="158">
        <f>IF(N556="nulová",J556,0)</f>
        <v>0</v>
      </c>
      <c r="BJ556" s="13" t="s">
        <v>80</v>
      </c>
      <c r="BK556" s="158">
        <f>ROUND(I556*H556,2)</f>
        <v>0</v>
      </c>
      <c r="BL556" s="13" t="s">
        <v>348</v>
      </c>
      <c r="BM556" s="157" t="s">
        <v>1384</v>
      </c>
    </row>
    <row r="557" spans="2:65" s="1" customFormat="1" ht="19.2">
      <c r="B557" s="28"/>
      <c r="D557" s="159" t="s">
        <v>280</v>
      </c>
      <c r="F557" s="160" t="s">
        <v>1180</v>
      </c>
      <c r="I557" s="119"/>
      <c r="L557" s="28"/>
      <c r="M557" s="161"/>
      <c r="T557" s="52"/>
      <c r="AT557" s="13" t="s">
        <v>280</v>
      </c>
      <c r="AU557" s="13" t="s">
        <v>272</v>
      </c>
    </row>
    <row r="558" spans="2:65" s="1" customFormat="1" ht="24.15" customHeight="1">
      <c r="B558" s="28"/>
      <c r="C558" s="162" t="s">
        <v>1416</v>
      </c>
      <c r="D558" s="162" t="s">
        <v>335</v>
      </c>
      <c r="E558" s="163" t="s">
        <v>1386</v>
      </c>
      <c r="F558" s="164" t="s">
        <v>1387</v>
      </c>
      <c r="G558" s="165" t="s">
        <v>338</v>
      </c>
      <c r="H558" s="166">
        <v>2</v>
      </c>
      <c r="I558" s="167"/>
      <c r="J558" s="168">
        <f>ROUND(I558*H558,2)</f>
        <v>0</v>
      </c>
      <c r="K558" s="169"/>
      <c r="L558" s="170"/>
      <c r="M558" s="171" t="s">
        <v>1</v>
      </c>
      <c r="N558" s="172" t="s">
        <v>38</v>
      </c>
      <c r="P558" s="155">
        <f>O558*H558</f>
        <v>0</v>
      </c>
      <c r="Q558" s="155">
        <v>0</v>
      </c>
      <c r="R558" s="155">
        <f>Q558*H558</f>
        <v>0</v>
      </c>
      <c r="S558" s="155">
        <v>0</v>
      </c>
      <c r="T558" s="156">
        <f>S558*H558</f>
        <v>0</v>
      </c>
      <c r="AR558" s="157" t="s">
        <v>373</v>
      </c>
      <c r="AT558" s="157" t="s">
        <v>335</v>
      </c>
      <c r="AU558" s="157" t="s">
        <v>272</v>
      </c>
      <c r="AY558" s="13" t="s">
        <v>271</v>
      </c>
      <c r="BE558" s="158">
        <f>IF(N558="základní",J558,0)</f>
        <v>0</v>
      </c>
      <c r="BF558" s="158">
        <f>IF(N558="snížená",J558,0)</f>
        <v>0</v>
      </c>
      <c r="BG558" s="158">
        <f>IF(N558="zákl. přenesená",J558,0)</f>
        <v>0</v>
      </c>
      <c r="BH558" s="158">
        <f>IF(N558="sníž. přenesená",J558,0)</f>
        <v>0</v>
      </c>
      <c r="BI558" s="158">
        <f>IF(N558="nulová",J558,0)</f>
        <v>0</v>
      </c>
      <c r="BJ558" s="13" t="s">
        <v>80</v>
      </c>
      <c r="BK558" s="158">
        <f>ROUND(I558*H558,2)</f>
        <v>0</v>
      </c>
      <c r="BL558" s="13" t="s">
        <v>348</v>
      </c>
      <c r="BM558" s="157" t="s">
        <v>1388</v>
      </c>
    </row>
    <row r="559" spans="2:65" s="1" customFormat="1" ht="19.2">
      <c r="B559" s="28"/>
      <c r="D559" s="159" t="s">
        <v>280</v>
      </c>
      <c r="F559" s="160" t="s">
        <v>1387</v>
      </c>
      <c r="I559" s="119"/>
      <c r="L559" s="28"/>
      <c r="M559" s="161"/>
      <c r="T559" s="52"/>
      <c r="AT559" s="13" t="s">
        <v>280</v>
      </c>
      <c r="AU559" s="13" t="s">
        <v>272</v>
      </c>
    </row>
    <row r="560" spans="2:65" s="1" customFormat="1" ht="37.799999999999997" customHeight="1">
      <c r="B560" s="28"/>
      <c r="C560" s="146" t="s">
        <v>1418</v>
      </c>
      <c r="D560" s="146" t="s">
        <v>274</v>
      </c>
      <c r="E560" s="147" t="s">
        <v>1390</v>
      </c>
      <c r="F560" s="148" t="s">
        <v>1391</v>
      </c>
      <c r="G560" s="149" t="s">
        <v>338</v>
      </c>
      <c r="H560" s="150">
        <v>1</v>
      </c>
      <c r="I560" s="151"/>
      <c r="J560" s="152">
        <f>ROUND(I560*H560,2)</f>
        <v>0</v>
      </c>
      <c r="K560" s="153"/>
      <c r="L560" s="28"/>
      <c r="M560" s="154" t="s">
        <v>1</v>
      </c>
      <c r="N560" s="115" t="s">
        <v>38</v>
      </c>
      <c r="P560" s="155">
        <f>O560*H560</f>
        <v>0</v>
      </c>
      <c r="Q560" s="155">
        <v>0</v>
      </c>
      <c r="R560" s="155">
        <f>Q560*H560</f>
        <v>0</v>
      </c>
      <c r="S560" s="155">
        <v>0</v>
      </c>
      <c r="T560" s="156">
        <f>S560*H560</f>
        <v>0</v>
      </c>
      <c r="AR560" s="157" t="s">
        <v>348</v>
      </c>
      <c r="AT560" s="157" t="s">
        <v>274</v>
      </c>
      <c r="AU560" s="157" t="s">
        <v>272</v>
      </c>
      <c r="AY560" s="13" t="s">
        <v>271</v>
      </c>
      <c r="BE560" s="158">
        <f>IF(N560="základní",J560,0)</f>
        <v>0</v>
      </c>
      <c r="BF560" s="158">
        <f>IF(N560="snížená",J560,0)</f>
        <v>0</v>
      </c>
      <c r="BG560" s="158">
        <f>IF(N560="zákl. přenesená",J560,0)</f>
        <v>0</v>
      </c>
      <c r="BH560" s="158">
        <f>IF(N560="sníž. přenesená",J560,0)</f>
        <v>0</v>
      </c>
      <c r="BI560" s="158">
        <f>IF(N560="nulová",J560,0)</f>
        <v>0</v>
      </c>
      <c r="BJ560" s="13" t="s">
        <v>80</v>
      </c>
      <c r="BK560" s="158">
        <f>ROUND(I560*H560,2)</f>
        <v>0</v>
      </c>
      <c r="BL560" s="13" t="s">
        <v>348</v>
      </c>
      <c r="BM560" s="157" t="s">
        <v>1392</v>
      </c>
    </row>
    <row r="561" spans="2:65" s="1" customFormat="1" ht="28.8">
      <c r="B561" s="28"/>
      <c r="D561" s="159" t="s">
        <v>280</v>
      </c>
      <c r="F561" s="160" t="s">
        <v>1391</v>
      </c>
      <c r="I561" s="119"/>
      <c r="L561" s="28"/>
      <c r="M561" s="161"/>
      <c r="T561" s="52"/>
      <c r="AT561" s="13" t="s">
        <v>280</v>
      </c>
      <c r="AU561" s="13" t="s">
        <v>272</v>
      </c>
    </row>
    <row r="562" spans="2:65" s="1" customFormat="1" ht="24.15" customHeight="1">
      <c r="B562" s="28"/>
      <c r="C562" s="162" t="s">
        <v>1420</v>
      </c>
      <c r="D562" s="162" t="s">
        <v>335</v>
      </c>
      <c r="E562" s="163" t="s">
        <v>1394</v>
      </c>
      <c r="F562" s="164" t="s">
        <v>1395</v>
      </c>
      <c r="G562" s="165" t="s">
        <v>338</v>
      </c>
      <c r="H562" s="166">
        <v>1</v>
      </c>
      <c r="I562" s="167"/>
      <c r="J562" s="168">
        <f>ROUND(I562*H562,2)</f>
        <v>0</v>
      </c>
      <c r="K562" s="169"/>
      <c r="L562" s="170"/>
      <c r="M562" s="171" t="s">
        <v>1</v>
      </c>
      <c r="N562" s="172" t="s">
        <v>38</v>
      </c>
      <c r="P562" s="155">
        <f>O562*H562</f>
        <v>0</v>
      </c>
      <c r="Q562" s="155">
        <v>1E-4</v>
      </c>
      <c r="R562" s="155">
        <f>Q562*H562</f>
        <v>1E-4</v>
      </c>
      <c r="S562" s="155">
        <v>0</v>
      </c>
      <c r="T562" s="156">
        <f>S562*H562</f>
        <v>0</v>
      </c>
      <c r="AR562" s="157" t="s">
        <v>373</v>
      </c>
      <c r="AT562" s="157" t="s">
        <v>335</v>
      </c>
      <c r="AU562" s="157" t="s">
        <v>272</v>
      </c>
      <c r="AY562" s="13" t="s">
        <v>271</v>
      </c>
      <c r="BE562" s="158">
        <f>IF(N562="základní",J562,0)</f>
        <v>0</v>
      </c>
      <c r="BF562" s="158">
        <f>IF(N562="snížená",J562,0)</f>
        <v>0</v>
      </c>
      <c r="BG562" s="158">
        <f>IF(N562="zákl. přenesená",J562,0)</f>
        <v>0</v>
      </c>
      <c r="BH562" s="158">
        <f>IF(N562="sníž. přenesená",J562,0)</f>
        <v>0</v>
      </c>
      <c r="BI562" s="158">
        <f>IF(N562="nulová",J562,0)</f>
        <v>0</v>
      </c>
      <c r="BJ562" s="13" t="s">
        <v>80</v>
      </c>
      <c r="BK562" s="158">
        <f>ROUND(I562*H562,2)</f>
        <v>0</v>
      </c>
      <c r="BL562" s="13" t="s">
        <v>348</v>
      </c>
      <c r="BM562" s="157" t="s">
        <v>1396</v>
      </c>
    </row>
    <row r="563" spans="2:65" s="1" customFormat="1" ht="19.2">
      <c r="B563" s="28"/>
      <c r="D563" s="159" t="s">
        <v>280</v>
      </c>
      <c r="F563" s="160" t="s">
        <v>1395</v>
      </c>
      <c r="I563" s="119"/>
      <c r="L563" s="28"/>
      <c r="M563" s="161"/>
      <c r="T563" s="52"/>
      <c r="AT563" s="13" t="s">
        <v>280</v>
      </c>
      <c r="AU563" s="13" t="s">
        <v>272</v>
      </c>
    </row>
    <row r="564" spans="2:65" s="1" customFormat="1" ht="24.15" customHeight="1">
      <c r="B564" s="28"/>
      <c r="C564" s="146" t="s">
        <v>1423</v>
      </c>
      <c r="D564" s="146" t="s">
        <v>274</v>
      </c>
      <c r="E564" s="147" t="s">
        <v>1398</v>
      </c>
      <c r="F564" s="148" t="s">
        <v>1399</v>
      </c>
      <c r="G564" s="149" t="s">
        <v>969</v>
      </c>
      <c r="H564" s="150">
        <v>1</v>
      </c>
      <c r="I564" s="151"/>
      <c r="J564" s="152">
        <f>ROUND(I564*H564,2)</f>
        <v>0</v>
      </c>
      <c r="K564" s="153"/>
      <c r="L564" s="28"/>
      <c r="M564" s="154" t="s">
        <v>1</v>
      </c>
      <c r="N564" s="115" t="s">
        <v>38</v>
      </c>
      <c r="P564" s="155">
        <f>O564*H564</f>
        <v>0</v>
      </c>
      <c r="Q564" s="155">
        <v>0</v>
      </c>
      <c r="R564" s="155">
        <f>Q564*H564</f>
        <v>0</v>
      </c>
      <c r="S564" s="155">
        <v>0</v>
      </c>
      <c r="T564" s="156">
        <f>S564*H564</f>
        <v>0</v>
      </c>
      <c r="AR564" s="157" t="s">
        <v>348</v>
      </c>
      <c r="AT564" s="157" t="s">
        <v>274</v>
      </c>
      <c r="AU564" s="157" t="s">
        <v>272</v>
      </c>
      <c r="AY564" s="13" t="s">
        <v>271</v>
      </c>
      <c r="BE564" s="158">
        <f>IF(N564="základní",J564,0)</f>
        <v>0</v>
      </c>
      <c r="BF564" s="158">
        <f>IF(N564="snížená",J564,0)</f>
        <v>0</v>
      </c>
      <c r="BG564" s="158">
        <f>IF(N564="zákl. přenesená",J564,0)</f>
        <v>0</v>
      </c>
      <c r="BH564" s="158">
        <f>IF(N564="sníž. přenesená",J564,0)</f>
        <v>0</v>
      </c>
      <c r="BI564" s="158">
        <f>IF(N564="nulová",J564,0)</f>
        <v>0</v>
      </c>
      <c r="BJ564" s="13" t="s">
        <v>80</v>
      </c>
      <c r="BK564" s="158">
        <f>ROUND(I564*H564,2)</f>
        <v>0</v>
      </c>
      <c r="BL564" s="13" t="s">
        <v>348</v>
      </c>
      <c r="BM564" s="157" t="s">
        <v>1400</v>
      </c>
    </row>
    <row r="565" spans="2:65" s="1" customFormat="1" ht="19.2">
      <c r="B565" s="28"/>
      <c r="D565" s="159" t="s">
        <v>280</v>
      </c>
      <c r="F565" s="160" t="s">
        <v>1399</v>
      </c>
      <c r="I565" s="119"/>
      <c r="L565" s="28"/>
      <c r="M565" s="161"/>
      <c r="T565" s="52"/>
      <c r="AT565" s="13" t="s">
        <v>280</v>
      </c>
      <c r="AU565" s="13" t="s">
        <v>272</v>
      </c>
    </row>
    <row r="566" spans="2:65" s="1" customFormat="1" ht="24.15" customHeight="1">
      <c r="B566" s="28"/>
      <c r="C566" s="146" t="s">
        <v>1428</v>
      </c>
      <c r="D566" s="146" t="s">
        <v>274</v>
      </c>
      <c r="E566" s="147" t="s">
        <v>1207</v>
      </c>
      <c r="F566" s="148" t="s">
        <v>1208</v>
      </c>
      <c r="G566" s="149" t="s">
        <v>338</v>
      </c>
      <c r="H566" s="150">
        <v>2</v>
      </c>
      <c r="I566" s="151"/>
      <c r="J566" s="152">
        <f>ROUND(I566*H566,2)</f>
        <v>0</v>
      </c>
      <c r="K566" s="153"/>
      <c r="L566" s="28"/>
      <c r="M566" s="154" t="s">
        <v>1</v>
      </c>
      <c r="N566" s="115" t="s">
        <v>38</v>
      </c>
      <c r="P566" s="155">
        <f>O566*H566</f>
        <v>0</v>
      </c>
      <c r="Q566" s="155">
        <v>0</v>
      </c>
      <c r="R566" s="155">
        <f>Q566*H566</f>
        <v>0</v>
      </c>
      <c r="S566" s="155">
        <v>0</v>
      </c>
      <c r="T566" s="156">
        <f>S566*H566</f>
        <v>0</v>
      </c>
      <c r="AR566" s="157" t="s">
        <v>348</v>
      </c>
      <c r="AT566" s="157" t="s">
        <v>274</v>
      </c>
      <c r="AU566" s="157" t="s">
        <v>272</v>
      </c>
      <c r="AY566" s="13" t="s">
        <v>271</v>
      </c>
      <c r="BE566" s="158">
        <f>IF(N566="základní",J566,0)</f>
        <v>0</v>
      </c>
      <c r="BF566" s="158">
        <f>IF(N566="snížená",J566,0)</f>
        <v>0</v>
      </c>
      <c r="BG566" s="158">
        <f>IF(N566="zákl. přenesená",J566,0)</f>
        <v>0</v>
      </c>
      <c r="BH566" s="158">
        <f>IF(N566="sníž. přenesená",J566,0)</f>
        <v>0</v>
      </c>
      <c r="BI566" s="158">
        <f>IF(N566="nulová",J566,0)</f>
        <v>0</v>
      </c>
      <c r="BJ566" s="13" t="s">
        <v>80</v>
      </c>
      <c r="BK566" s="158">
        <f>ROUND(I566*H566,2)</f>
        <v>0</v>
      </c>
      <c r="BL566" s="13" t="s">
        <v>348</v>
      </c>
      <c r="BM566" s="157" t="s">
        <v>1402</v>
      </c>
    </row>
    <row r="567" spans="2:65" s="1" customFormat="1" ht="19.2">
      <c r="B567" s="28"/>
      <c r="D567" s="159" t="s">
        <v>280</v>
      </c>
      <c r="F567" s="160" t="s">
        <v>1210</v>
      </c>
      <c r="I567" s="119"/>
      <c r="L567" s="28"/>
      <c r="M567" s="161"/>
      <c r="T567" s="52"/>
      <c r="AT567" s="13" t="s">
        <v>280</v>
      </c>
      <c r="AU567" s="13" t="s">
        <v>272</v>
      </c>
    </row>
    <row r="568" spans="2:65" s="1" customFormat="1" ht="24.15" customHeight="1">
      <c r="B568" s="28"/>
      <c r="C568" s="146" t="s">
        <v>1432</v>
      </c>
      <c r="D568" s="146" t="s">
        <v>274</v>
      </c>
      <c r="E568" s="147" t="s">
        <v>1404</v>
      </c>
      <c r="F568" s="148" t="s">
        <v>1405</v>
      </c>
      <c r="G568" s="149" t="s">
        <v>412</v>
      </c>
      <c r="H568" s="150">
        <v>30</v>
      </c>
      <c r="I568" s="151"/>
      <c r="J568" s="152">
        <f>ROUND(I568*H568,2)</f>
        <v>0</v>
      </c>
      <c r="K568" s="153"/>
      <c r="L568" s="28"/>
      <c r="M568" s="154" t="s">
        <v>1</v>
      </c>
      <c r="N568" s="115" t="s">
        <v>38</v>
      </c>
      <c r="P568" s="155">
        <f>O568*H568</f>
        <v>0</v>
      </c>
      <c r="Q568" s="155">
        <v>0</v>
      </c>
      <c r="R568" s="155">
        <f>Q568*H568</f>
        <v>0</v>
      </c>
      <c r="S568" s="155">
        <v>0</v>
      </c>
      <c r="T568" s="156">
        <f>S568*H568</f>
        <v>0</v>
      </c>
      <c r="AR568" s="157" t="s">
        <v>348</v>
      </c>
      <c r="AT568" s="157" t="s">
        <v>274</v>
      </c>
      <c r="AU568" s="157" t="s">
        <v>272</v>
      </c>
      <c r="AY568" s="13" t="s">
        <v>271</v>
      </c>
      <c r="BE568" s="158">
        <f>IF(N568="základní",J568,0)</f>
        <v>0</v>
      </c>
      <c r="BF568" s="158">
        <f>IF(N568="snížená",J568,0)</f>
        <v>0</v>
      </c>
      <c r="BG568" s="158">
        <f>IF(N568="zákl. přenesená",J568,0)</f>
        <v>0</v>
      </c>
      <c r="BH568" s="158">
        <f>IF(N568="sníž. přenesená",J568,0)</f>
        <v>0</v>
      </c>
      <c r="BI568" s="158">
        <f>IF(N568="nulová",J568,0)</f>
        <v>0</v>
      </c>
      <c r="BJ568" s="13" t="s">
        <v>80</v>
      </c>
      <c r="BK568" s="158">
        <f>ROUND(I568*H568,2)</f>
        <v>0</v>
      </c>
      <c r="BL568" s="13" t="s">
        <v>348</v>
      </c>
      <c r="BM568" s="157" t="s">
        <v>1406</v>
      </c>
    </row>
    <row r="569" spans="2:65" s="1" customFormat="1" ht="19.2">
      <c r="B569" s="28"/>
      <c r="D569" s="159" t="s">
        <v>280</v>
      </c>
      <c r="F569" s="160" t="s">
        <v>1407</v>
      </c>
      <c r="I569" s="119"/>
      <c r="L569" s="28"/>
      <c r="M569" s="161"/>
      <c r="T569" s="52"/>
      <c r="AT569" s="13" t="s">
        <v>280</v>
      </c>
      <c r="AU569" s="13" t="s">
        <v>272</v>
      </c>
    </row>
    <row r="570" spans="2:65" s="1" customFormat="1" ht="24.15" customHeight="1">
      <c r="B570" s="28"/>
      <c r="C570" s="162" t="s">
        <v>1437</v>
      </c>
      <c r="D570" s="162" t="s">
        <v>335</v>
      </c>
      <c r="E570" s="163" t="s">
        <v>927</v>
      </c>
      <c r="F570" s="164" t="s">
        <v>928</v>
      </c>
      <c r="G570" s="165" t="s">
        <v>412</v>
      </c>
      <c r="H570" s="166">
        <v>10</v>
      </c>
      <c r="I570" s="167"/>
      <c r="J570" s="168">
        <f>ROUND(I570*H570,2)</f>
        <v>0</v>
      </c>
      <c r="K570" s="169"/>
      <c r="L570" s="170"/>
      <c r="M570" s="171" t="s">
        <v>1</v>
      </c>
      <c r="N570" s="172" t="s">
        <v>38</v>
      </c>
      <c r="P570" s="155">
        <f>O570*H570</f>
        <v>0</v>
      </c>
      <c r="Q570" s="155">
        <v>6.9999999999999994E-5</v>
      </c>
      <c r="R570" s="155">
        <f>Q570*H570</f>
        <v>6.9999999999999988E-4</v>
      </c>
      <c r="S570" s="155">
        <v>0</v>
      </c>
      <c r="T570" s="156">
        <f>S570*H570</f>
        <v>0</v>
      </c>
      <c r="AR570" s="157" t="s">
        <v>373</v>
      </c>
      <c r="AT570" s="157" t="s">
        <v>335</v>
      </c>
      <c r="AU570" s="157" t="s">
        <v>272</v>
      </c>
      <c r="AY570" s="13" t="s">
        <v>271</v>
      </c>
      <c r="BE570" s="158">
        <f>IF(N570="základní",J570,0)</f>
        <v>0</v>
      </c>
      <c r="BF570" s="158">
        <f>IF(N570="snížená",J570,0)</f>
        <v>0</v>
      </c>
      <c r="BG570" s="158">
        <f>IF(N570="zákl. přenesená",J570,0)</f>
        <v>0</v>
      </c>
      <c r="BH570" s="158">
        <f>IF(N570="sníž. přenesená",J570,0)</f>
        <v>0</v>
      </c>
      <c r="BI570" s="158">
        <f>IF(N570="nulová",J570,0)</f>
        <v>0</v>
      </c>
      <c r="BJ570" s="13" t="s">
        <v>80</v>
      </c>
      <c r="BK570" s="158">
        <f>ROUND(I570*H570,2)</f>
        <v>0</v>
      </c>
      <c r="BL570" s="13" t="s">
        <v>348</v>
      </c>
      <c r="BM570" s="157" t="s">
        <v>1409</v>
      </c>
    </row>
    <row r="571" spans="2:65" s="1" customFormat="1" ht="10.199999999999999">
      <c r="B571" s="28"/>
      <c r="D571" s="159" t="s">
        <v>280</v>
      </c>
      <c r="F571" s="160" t="s">
        <v>928</v>
      </c>
      <c r="I571" s="119"/>
      <c r="L571" s="28"/>
      <c r="M571" s="161"/>
      <c r="T571" s="52"/>
      <c r="AT571" s="13" t="s">
        <v>280</v>
      </c>
      <c r="AU571" s="13" t="s">
        <v>272</v>
      </c>
    </row>
    <row r="572" spans="2:65" s="1" customFormat="1" ht="24.15" customHeight="1">
      <c r="B572" s="28"/>
      <c r="C572" s="162" t="s">
        <v>1442</v>
      </c>
      <c r="D572" s="162" t="s">
        <v>335</v>
      </c>
      <c r="E572" s="163" t="s">
        <v>1411</v>
      </c>
      <c r="F572" s="164" t="s">
        <v>1412</v>
      </c>
      <c r="G572" s="165" t="s">
        <v>412</v>
      </c>
      <c r="H572" s="166">
        <v>20</v>
      </c>
      <c r="I572" s="167"/>
      <c r="J572" s="168">
        <f>ROUND(I572*H572,2)</f>
        <v>0</v>
      </c>
      <c r="K572" s="169"/>
      <c r="L572" s="170"/>
      <c r="M572" s="171" t="s">
        <v>1</v>
      </c>
      <c r="N572" s="172" t="s">
        <v>38</v>
      </c>
      <c r="P572" s="155">
        <f>O572*H572</f>
        <v>0</v>
      </c>
      <c r="Q572" s="155">
        <v>6.9999999999999994E-5</v>
      </c>
      <c r="R572" s="155">
        <f>Q572*H572</f>
        <v>1.3999999999999998E-3</v>
      </c>
      <c r="S572" s="155">
        <v>0</v>
      </c>
      <c r="T572" s="156">
        <f>S572*H572</f>
        <v>0</v>
      </c>
      <c r="AR572" s="157" t="s">
        <v>373</v>
      </c>
      <c r="AT572" s="157" t="s">
        <v>335</v>
      </c>
      <c r="AU572" s="157" t="s">
        <v>272</v>
      </c>
      <c r="AY572" s="13" t="s">
        <v>271</v>
      </c>
      <c r="BE572" s="158">
        <f>IF(N572="základní",J572,0)</f>
        <v>0</v>
      </c>
      <c r="BF572" s="158">
        <f>IF(N572="snížená",J572,0)</f>
        <v>0</v>
      </c>
      <c r="BG572" s="158">
        <f>IF(N572="zákl. přenesená",J572,0)</f>
        <v>0</v>
      </c>
      <c r="BH572" s="158">
        <f>IF(N572="sníž. přenesená",J572,0)</f>
        <v>0</v>
      </c>
      <c r="BI572" s="158">
        <f>IF(N572="nulová",J572,0)</f>
        <v>0</v>
      </c>
      <c r="BJ572" s="13" t="s">
        <v>80</v>
      </c>
      <c r="BK572" s="158">
        <f>ROUND(I572*H572,2)</f>
        <v>0</v>
      </c>
      <c r="BL572" s="13" t="s">
        <v>348</v>
      </c>
      <c r="BM572" s="157" t="s">
        <v>1413</v>
      </c>
    </row>
    <row r="573" spans="2:65" s="1" customFormat="1" ht="10.199999999999999">
      <c r="B573" s="28"/>
      <c r="D573" s="159" t="s">
        <v>280</v>
      </c>
      <c r="F573" s="160" t="s">
        <v>1412</v>
      </c>
      <c r="I573" s="119"/>
      <c r="L573" s="28"/>
      <c r="M573" s="161"/>
      <c r="T573" s="52"/>
      <c r="AT573" s="13" t="s">
        <v>280</v>
      </c>
      <c r="AU573" s="13" t="s">
        <v>272</v>
      </c>
    </row>
    <row r="574" spans="2:65" s="1" customFormat="1" ht="21.75" customHeight="1">
      <c r="B574" s="28"/>
      <c r="C574" s="146" t="s">
        <v>1447</v>
      </c>
      <c r="D574" s="146" t="s">
        <v>274</v>
      </c>
      <c r="E574" s="147" t="s">
        <v>1242</v>
      </c>
      <c r="F574" s="148" t="s">
        <v>1243</v>
      </c>
      <c r="G574" s="149" t="s">
        <v>338</v>
      </c>
      <c r="H574" s="150">
        <v>20</v>
      </c>
      <c r="I574" s="151"/>
      <c r="J574" s="152">
        <f>ROUND(I574*H574,2)</f>
        <v>0</v>
      </c>
      <c r="K574" s="153"/>
      <c r="L574" s="28"/>
      <c r="M574" s="154" t="s">
        <v>1</v>
      </c>
      <c r="N574" s="115" t="s">
        <v>38</v>
      </c>
      <c r="P574" s="155">
        <f>O574*H574</f>
        <v>0</v>
      </c>
      <c r="Q574" s="155">
        <v>0</v>
      </c>
      <c r="R574" s="155">
        <f>Q574*H574</f>
        <v>0</v>
      </c>
      <c r="S574" s="155">
        <v>0</v>
      </c>
      <c r="T574" s="156">
        <f>S574*H574</f>
        <v>0</v>
      </c>
      <c r="AR574" s="157" t="s">
        <v>348</v>
      </c>
      <c r="AT574" s="157" t="s">
        <v>274</v>
      </c>
      <c r="AU574" s="157" t="s">
        <v>272</v>
      </c>
      <c r="AY574" s="13" t="s">
        <v>271</v>
      </c>
      <c r="BE574" s="158">
        <f>IF(N574="základní",J574,0)</f>
        <v>0</v>
      </c>
      <c r="BF574" s="158">
        <f>IF(N574="snížená",J574,0)</f>
        <v>0</v>
      </c>
      <c r="BG574" s="158">
        <f>IF(N574="zákl. přenesená",J574,0)</f>
        <v>0</v>
      </c>
      <c r="BH574" s="158">
        <f>IF(N574="sníž. přenesená",J574,0)</f>
        <v>0</v>
      </c>
      <c r="BI574" s="158">
        <f>IF(N574="nulová",J574,0)</f>
        <v>0</v>
      </c>
      <c r="BJ574" s="13" t="s">
        <v>80</v>
      </c>
      <c r="BK574" s="158">
        <f>ROUND(I574*H574,2)</f>
        <v>0</v>
      </c>
      <c r="BL574" s="13" t="s">
        <v>348</v>
      </c>
      <c r="BM574" s="157" t="s">
        <v>1415</v>
      </c>
    </row>
    <row r="575" spans="2:65" s="1" customFormat="1" ht="10.199999999999999">
      <c r="B575" s="28"/>
      <c r="D575" s="159" t="s">
        <v>280</v>
      </c>
      <c r="F575" s="160" t="s">
        <v>1245</v>
      </c>
      <c r="I575" s="119"/>
      <c r="L575" s="28"/>
      <c r="M575" s="161"/>
      <c r="T575" s="52"/>
      <c r="AT575" s="13" t="s">
        <v>280</v>
      </c>
      <c r="AU575" s="13" t="s">
        <v>272</v>
      </c>
    </row>
    <row r="576" spans="2:65" s="1" customFormat="1" ht="16.5" customHeight="1">
      <c r="B576" s="28"/>
      <c r="C576" s="162" t="s">
        <v>1451</v>
      </c>
      <c r="D576" s="162" t="s">
        <v>335</v>
      </c>
      <c r="E576" s="163" t="s">
        <v>958</v>
      </c>
      <c r="F576" s="164" t="s">
        <v>959</v>
      </c>
      <c r="G576" s="165" t="s">
        <v>338</v>
      </c>
      <c r="H576" s="166">
        <v>20</v>
      </c>
      <c r="I576" s="167"/>
      <c r="J576" s="168">
        <f>ROUND(I576*H576,2)</f>
        <v>0</v>
      </c>
      <c r="K576" s="169"/>
      <c r="L576" s="170"/>
      <c r="M576" s="171" t="s">
        <v>1</v>
      </c>
      <c r="N576" s="172" t="s">
        <v>38</v>
      </c>
      <c r="P576" s="155">
        <f>O576*H576</f>
        <v>0</v>
      </c>
      <c r="Q576" s="155">
        <v>9.0000000000000006E-5</v>
      </c>
      <c r="R576" s="155">
        <f>Q576*H576</f>
        <v>1.8000000000000002E-3</v>
      </c>
      <c r="S576" s="155">
        <v>0</v>
      </c>
      <c r="T576" s="156">
        <f>S576*H576</f>
        <v>0</v>
      </c>
      <c r="AR576" s="157" t="s">
        <v>373</v>
      </c>
      <c r="AT576" s="157" t="s">
        <v>335</v>
      </c>
      <c r="AU576" s="157" t="s">
        <v>272</v>
      </c>
      <c r="AY576" s="13" t="s">
        <v>271</v>
      </c>
      <c r="BE576" s="158">
        <f>IF(N576="základní",J576,0)</f>
        <v>0</v>
      </c>
      <c r="BF576" s="158">
        <f>IF(N576="snížená",J576,0)</f>
        <v>0</v>
      </c>
      <c r="BG576" s="158">
        <f>IF(N576="zákl. přenesená",J576,0)</f>
        <v>0</v>
      </c>
      <c r="BH576" s="158">
        <f>IF(N576="sníž. přenesená",J576,0)</f>
        <v>0</v>
      </c>
      <c r="BI576" s="158">
        <f>IF(N576="nulová",J576,0)</f>
        <v>0</v>
      </c>
      <c r="BJ576" s="13" t="s">
        <v>80</v>
      </c>
      <c r="BK576" s="158">
        <f>ROUND(I576*H576,2)</f>
        <v>0</v>
      </c>
      <c r="BL576" s="13" t="s">
        <v>348</v>
      </c>
      <c r="BM576" s="157" t="s">
        <v>1417</v>
      </c>
    </row>
    <row r="577" spans="2:65" s="1" customFormat="1" ht="10.199999999999999">
      <c r="B577" s="28"/>
      <c r="D577" s="159" t="s">
        <v>280</v>
      </c>
      <c r="F577" s="160" t="s">
        <v>959</v>
      </c>
      <c r="I577" s="119"/>
      <c r="L577" s="28"/>
      <c r="M577" s="161"/>
      <c r="T577" s="52"/>
      <c r="AT577" s="13" t="s">
        <v>280</v>
      </c>
      <c r="AU577" s="13" t="s">
        <v>272</v>
      </c>
    </row>
    <row r="578" spans="2:65" s="11" customFormat="1" ht="22.8" customHeight="1">
      <c r="B578" s="134"/>
      <c r="D578" s="135" t="s">
        <v>72</v>
      </c>
      <c r="E578" s="144" t="s">
        <v>1422</v>
      </c>
      <c r="F578" s="144" t="s">
        <v>620</v>
      </c>
      <c r="I578" s="137"/>
      <c r="J578" s="145">
        <f>BK578</f>
        <v>0</v>
      </c>
      <c r="L578" s="134"/>
      <c r="M578" s="139"/>
      <c r="P578" s="140">
        <f>SUM(P579:P594)</f>
        <v>0</v>
      </c>
      <c r="R578" s="140">
        <f>SUM(R579:R594)</f>
        <v>0</v>
      </c>
      <c r="T578" s="141">
        <f>SUM(T579:T594)</f>
        <v>0</v>
      </c>
      <c r="AR578" s="135" t="s">
        <v>82</v>
      </c>
      <c r="AT578" s="142" t="s">
        <v>72</v>
      </c>
      <c r="AU578" s="142" t="s">
        <v>80</v>
      </c>
      <c r="AY578" s="135" t="s">
        <v>271</v>
      </c>
      <c r="BK578" s="143">
        <f>SUM(BK579:BK594)</f>
        <v>0</v>
      </c>
    </row>
    <row r="579" spans="2:65" s="1" customFormat="1" ht="33" customHeight="1">
      <c r="B579" s="28"/>
      <c r="C579" s="146" t="s">
        <v>1455</v>
      </c>
      <c r="D579" s="146" t="s">
        <v>274</v>
      </c>
      <c r="E579" s="147" t="s">
        <v>1424</v>
      </c>
      <c r="F579" s="148" t="s">
        <v>1425</v>
      </c>
      <c r="G579" s="149" t="s">
        <v>969</v>
      </c>
      <c r="H579" s="150">
        <v>1</v>
      </c>
      <c r="I579" s="151"/>
      <c r="J579" s="152">
        <f>ROUND(I579*H579,2)</f>
        <v>0</v>
      </c>
      <c r="K579" s="153"/>
      <c r="L579" s="28"/>
      <c r="M579" s="154" t="s">
        <v>1</v>
      </c>
      <c r="N579" s="115" t="s">
        <v>38</v>
      </c>
      <c r="P579" s="155">
        <f>O579*H579</f>
        <v>0</v>
      </c>
      <c r="Q579" s="155">
        <v>0</v>
      </c>
      <c r="R579" s="155">
        <f>Q579*H579</f>
        <v>0</v>
      </c>
      <c r="S579" s="155">
        <v>0</v>
      </c>
      <c r="T579" s="156">
        <f>S579*H579</f>
        <v>0</v>
      </c>
      <c r="AR579" s="157" t="s">
        <v>348</v>
      </c>
      <c r="AT579" s="157" t="s">
        <v>274</v>
      </c>
      <c r="AU579" s="157" t="s">
        <v>82</v>
      </c>
      <c r="AY579" s="13" t="s">
        <v>271</v>
      </c>
      <c r="BE579" s="158">
        <f>IF(N579="základní",J579,0)</f>
        <v>0</v>
      </c>
      <c r="BF579" s="158">
        <f>IF(N579="snížená",J579,0)</f>
        <v>0</v>
      </c>
      <c r="BG579" s="158">
        <f>IF(N579="zákl. přenesená",J579,0)</f>
        <v>0</v>
      </c>
      <c r="BH579" s="158">
        <f>IF(N579="sníž. přenesená",J579,0)</f>
        <v>0</v>
      </c>
      <c r="BI579" s="158">
        <f>IF(N579="nulová",J579,0)</f>
        <v>0</v>
      </c>
      <c r="BJ579" s="13" t="s">
        <v>80</v>
      </c>
      <c r="BK579" s="158">
        <f>ROUND(I579*H579,2)</f>
        <v>0</v>
      </c>
      <c r="BL579" s="13" t="s">
        <v>348</v>
      </c>
      <c r="BM579" s="157" t="s">
        <v>1426</v>
      </c>
    </row>
    <row r="580" spans="2:65" s="1" customFormat="1" ht="38.4">
      <c r="B580" s="28"/>
      <c r="D580" s="159" t="s">
        <v>280</v>
      </c>
      <c r="F580" s="160" t="s">
        <v>1427</v>
      </c>
      <c r="I580" s="119"/>
      <c r="L580" s="28"/>
      <c r="M580" s="161"/>
      <c r="T580" s="52"/>
      <c r="AT580" s="13" t="s">
        <v>280</v>
      </c>
      <c r="AU580" s="13" t="s">
        <v>82</v>
      </c>
    </row>
    <row r="581" spans="2:65" s="1" customFormat="1" ht="24.15" customHeight="1">
      <c r="B581" s="28"/>
      <c r="C581" s="146" t="s">
        <v>1562</v>
      </c>
      <c r="D581" s="146" t="s">
        <v>274</v>
      </c>
      <c r="E581" s="147" t="s">
        <v>1429</v>
      </c>
      <c r="F581" s="148" t="s">
        <v>1430</v>
      </c>
      <c r="G581" s="149" t="s">
        <v>969</v>
      </c>
      <c r="H581" s="150">
        <v>1</v>
      </c>
      <c r="I581" s="151"/>
      <c r="J581" s="152">
        <f>ROUND(I581*H581,2)</f>
        <v>0</v>
      </c>
      <c r="K581" s="153"/>
      <c r="L581" s="28"/>
      <c r="M581" s="154" t="s">
        <v>1</v>
      </c>
      <c r="N581" s="115" t="s">
        <v>38</v>
      </c>
      <c r="P581" s="155">
        <f>O581*H581</f>
        <v>0</v>
      </c>
      <c r="Q581" s="155">
        <v>0</v>
      </c>
      <c r="R581" s="155">
        <f>Q581*H581</f>
        <v>0</v>
      </c>
      <c r="S581" s="155">
        <v>0</v>
      </c>
      <c r="T581" s="156">
        <f>S581*H581</f>
        <v>0</v>
      </c>
      <c r="AR581" s="157" t="s">
        <v>348</v>
      </c>
      <c r="AT581" s="157" t="s">
        <v>274</v>
      </c>
      <c r="AU581" s="157" t="s">
        <v>82</v>
      </c>
      <c r="AY581" s="13" t="s">
        <v>271</v>
      </c>
      <c r="BE581" s="158">
        <f>IF(N581="základní",J581,0)</f>
        <v>0</v>
      </c>
      <c r="BF581" s="158">
        <f>IF(N581="snížená",J581,0)</f>
        <v>0</v>
      </c>
      <c r="BG581" s="158">
        <f>IF(N581="zákl. přenesená",J581,0)</f>
        <v>0</v>
      </c>
      <c r="BH581" s="158">
        <f>IF(N581="sníž. přenesená",J581,0)</f>
        <v>0</v>
      </c>
      <c r="BI581" s="158">
        <f>IF(N581="nulová",J581,0)</f>
        <v>0</v>
      </c>
      <c r="BJ581" s="13" t="s">
        <v>80</v>
      </c>
      <c r="BK581" s="158">
        <f>ROUND(I581*H581,2)</f>
        <v>0</v>
      </c>
      <c r="BL581" s="13" t="s">
        <v>348</v>
      </c>
      <c r="BM581" s="157" t="s">
        <v>1431</v>
      </c>
    </row>
    <row r="582" spans="2:65" s="1" customFormat="1" ht="38.4">
      <c r="B582" s="28"/>
      <c r="D582" s="159" t="s">
        <v>280</v>
      </c>
      <c r="F582" s="160" t="s">
        <v>1427</v>
      </c>
      <c r="I582" s="119"/>
      <c r="L582" s="28"/>
      <c r="M582" s="161"/>
      <c r="T582" s="52"/>
      <c r="AT582" s="13" t="s">
        <v>280</v>
      </c>
      <c r="AU582" s="13" t="s">
        <v>82</v>
      </c>
    </row>
    <row r="583" spans="2:65" s="1" customFormat="1" ht="33" customHeight="1">
      <c r="B583" s="28"/>
      <c r="C583" s="146" t="s">
        <v>1563</v>
      </c>
      <c r="D583" s="146" t="s">
        <v>274</v>
      </c>
      <c r="E583" s="147" t="s">
        <v>1433</v>
      </c>
      <c r="F583" s="148" t="s">
        <v>1434</v>
      </c>
      <c r="G583" s="149" t="s">
        <v>969</v>
      </c>
      <c r="H583" s="150">
        <v>1</v>
      </c>
      <c r="I583" s="151"/>
      <c r="J583" s="152">
        <f>ROUND(I583*H583,2)</f>
        <v>0</v>
      </c>
      <c r="K583" s="153"/>
      <c r="L583" s="28"/>
      <c r="M583" s="154" t="s">
        <v>1</v>
      </c>
      <c r="N583" s="115" t="s">
        <v>38</v>
      </c>
      <c r="P583" s="155">
        <f>O583*H583</f>
        <v>0</v>
      </c>
      <c r="Q583" s="155">
        <v>0</v>
      </c>
      <c r="R583" s="155">
        <f>Q583*H583</f>
        <v>0</v>
      </c>
      <c r="S583" s="155">
        <v>0</v>
      </c>
      <c r="T583" s="156">
        <f>S583*H583</f>
        <v>0</v>
      </c>
      <c r="AR583" s="157" t="s">
        <v>348</v>
      </c>
      <c r="AT583" s="157" t="s">
        <v>274</v>
      </c>
      <c r="AU583" s="157" t="s">
        <v>82</v>
      </c>
      <c r="AY583" s="13" t="s">
        <v>271</v>
      </c>
      <c r="BE583" s="158">
        <f>IF(N583="základní",J583,0)</f>
        <v>0</v>
      </c>
      <c r="BF583" s="158">
        <f>IF(N583="snížená",J583,0)</f>
        <v>0</v>
      </c>
      <c r="BG583" s="158">
        <f>IF(N583="zákl. přenesená",J583,0)</f>
        <v>0</v>
      </c>
      <c r="BH583" s="158">
        <f>IF(N583="sníž. přenesená",J583,0)</f>
        <v>0</v>
      </c>
      <c r="BI583" s="158">
        <f>IF(N583="nulová",J583,0)</f>
        <v>0</v>
      </c>
      <c r="BJ583" s="13" t="s">
        <v>80</v>
      </c>
      <c r="BK583" s="158">
        <f>ROUND(I583*H583,2)</f>
        <v>0</v>
      </c>
      <c r="BL583" s="13" t="s">
        <v>348</v>
      </c>
      <c r="BM583" s="157" t="s">
        <v>1435</v>
      </c>
    </row>
    <row r="584" spans="2:65" s="1" customFormat="1" ht="28.8">
      <c r="B584" s="28"/>
      <c r="D584" s="159" t="s">
        <v>280</v>
      </c>
      <c r="F584" s="160" t="s">
        <v>1436</v>
      </c>
      <c r="I584" s="119"/>
      <c r="L584" s="28"/>
      <c r="M584" s="161"/>
      <c r="T584" s="52"/>
      <c r="AT584" s="13" t="s">
        <v>280</v>
      </c>
      <c r="AU584" s="13" t="s">
        <v>82</v>
      </c>
    </row>
    <row r="585" spans="2:65" s="1" customFormat="1" ht="24.15" customHeight="1">
      <c r="B585" s="28"/>
      <c r="C585" s="146" t="s">
        <v>1564</v>
      </c>
      <c r="D585" s="146" t="s">
        <v>274</v>
      </c>
      <c r="E585" s="147" t="s">
        <v>1438</v>
      </c>
      <c r="F585" s="148" t="s">
        <v>1439</v>
      </c>
      <c r="G585" s="149" t="s">
        <v>338</v>
      </c>
      <c r="H585" s="150">
        <v>1</v>
      </c>
      <c r="I585" s="151"/>
      <c r="J585" s="152">
        <f>ROUND(I585*H585,2)</f>
        <v>0</v>
      </c>
      <c r="K585" s="153"/>
      <c r="L585" s="28"/>
      <c r="M585" s="154" t="s">
        <v>1</v>
      </c>
      <c r="N585" s="115" t="s">
        <v>38</v>
      </c>
      <c r="P585" s="155">
        <f>O585*H585</f>
        <v>0</v>
      </c>
      <c r="Q585" s="155">
        <v>0</v>
      </c>
      <c r="R585" s="155">
        <f>Q585*H585</f>
        <v>0</v>
      </c>
      <c r="S585" s="155">
        <v>0</v>
      </c>
      <c r="T585" s="156">
        <f>S585*H585</f>
        <v>0</v>
      </c>
      <c r="AR585" s="157" t="s">
        <v>348</v>
      </c>
      <c r="AT585" s="157" t="s">
        <v>274</v>
      </c>
      <c r="AU585" s="157" t="s">
        <v>82</v>
      </c>
      <c r="AY585" s="13" t="s">
        <v>271</v>
      </c>
      <c r="BE585" s="158">
        <f>IF(N585="základní",J585,0)</f>
        <v>0</v>
      </c>
      <c r="BF585" s="158">
        <f>IF(N585="snížená",J585,0)</f>
        <v>0</v>
      </c>
      <c r="BG585" s="158">
        <f>IF(N585="zákl. přenesená",J585,0)</f>
        <v>0</v>
      </c>
      <c r="BH585" s="158">
        <f>IF(N585="sníž. přenesená",J585,0)</f>
        <v>0</v>
      </c>
      <c r="BI585" s="158">
        <f>IF(N585="nulová",J585,0)</f>
        <v>0</v>
      </c>
      <c r="BJ585" s="13" t="s">
        <v>80</v>
      </c>
      <c r="BK585" s="158">
        <f>ROUND(I585*H585,2)</f>
        <v>0</v>
      </c>
      <c r="BL585" s="13" t="s">
        <v>348</v>
      </c>
      <c r="BM585" s="157" t="s">
        <v>1440</v>
      </c>
    </row>
    <row r="586" spans="2:65" s="1" customFormat="1" ht="38.4">
      <c r="B586" s="28"/>
      <c r="D586" s="159" t="s">
        <v>280</v>
      </c>
      <c r="F586" s="160" t="s">
        <v>1441</v>
      </c>
      <c r="I586" s="119"/>
      <c r="L586" s="28"/>
      <c r="M586" s="161"/>
      <c r="T586" s="52"/>
      <c r="AT586" s="13" t="s">
        <v>280</v>
      </c>
      <c r="AU586" s="13" t="s">
        <v>82</v>
      </c>
    </row>
    <row r="587" spans="2:65" s="1" customFormat="1" ht="24.15" customHeight="1">
      <c r="B587" s="28"/>
      <c r="C587" s="146" t="s">
        <v>1565</v>
      </c>
      <c r="D587" s="146" t="s">
        <v>274</v>
      </c>
      <c r="E587" s="147" t="s">
        <v>1443</v>
      </c>
      <c r="F587" s="148" t="s">
        <v>1444</v>
      </c>
      <c r="G587" s="149" t="s">
        <v>969</v>
      </c>
      <c r="H587" s="150">
        <v>1</v>
      </c>
      <c r="I587" s="151"/>
      <c r="J587" s="152">
        <f>ROUND(I587*H587,2)</f>
        <v>0</v>
      </c>
      <c r="K587" s="153"/>
      <c r="L587" s="28"/>
      <c r="M587" s="154" t="s">
        <v>1</v>
      </c>
      <c r="N587" s="115" t="s">
        <v>38</v>
      </c>
      <c r="P587" s="155">
        <f>O587*H587</f>
        <v>0</v>
      </c>
      <c r="Q587" s="155">
        <v>0</v>
      </c>
      <c r="R587" s="155">
        <f>Q587*H587</f>
        <v>0</v>
      </c>
      <c r="S587" s="155">
        <v>0</v>
      </c>
      <c r="T587" s="156">
        <f>S587*H587</f>
        <v>0</v>
      </c>
      <c r="AR587" s="157" t="s">
        <v>348</v>
      </c>
      <c r="AT587" s="157" t="s">
        <v>274</v>
      </c>
      <c r="AU587" s="157" t="s">
        <v>82</v>
      </c>
      <c r="AY587" s="13" t="s">
        <v>271</v>
      </c>
      <c r="BE587" s="158">
        <f>IF(N587="základní",J587,0)</f>
        <v>0</v>
      </c>
      <c r="BF587" s="158">
        <f>IF(N587="snížená",J587,0)</f>
        <v>0</v>
      </c>
      <c r="BG587" s="158">
        <f>IF(N587="zákl. přenesená",J587,0)</f>
        <v>0</v>
      </c>
      <c r="BH587" s="158">
        <f>IF(N587="sníž. přenesená",J587,0)</f>
        <v>0</v>
      </c>
      <c r="BI587" s="158">
        <f>IF(N587="nulová",J587,0)</f>
        <v>0</v>
      </c>
      <c r="BJ587" s="13" t="s">
        <v>80</v>
      </c>
      <c r="BK587" s="158">
        <f>ROUND(I587*H587,2)</f>
        <v>0</v>
      </c>
      <c r="BL587" s="13" t="s">
        <v>348</v>
      </c>
      <c r="BM587" s="157" t="s">
        <v>1445</v>
      </c>
    </row>
    <row r="588" spans="2:65" s="1" customFormat="1" ht="10.199999999999999">
      <c r="B588" s="28"/>
      <c r="D588" s="159" t="s">
        <v>280</v>
      </c>
      <c r="F588" s="160" t="s">
        <v>1446</v>
      </c>
      <c r="I588" s="119"/>
      <c r="L588" s="28"/>
      <c r="M588" s="161"/>
      <c r="T588" s="52"/>
      <c r="AT588" s="13" t="s">
        <v>280</v>
      </c>
      <c r="AU588" s="13" t="s">
        <v>82</v>
      </c>
    </row>
    <row r="589" spans="2:65" s="1" customFormat="1" ht="16.5" customHeight="1">
      <c r="B589" s="28"/>
      <c r="C589" s="146" t="s">
        <v>1566</v>
      </c>
      <c r="D589" s="146" t="s">
        <v>274</v>
      </c>
      <c r="E589" s="147" t="s">
        <v>1448</v>
      </c>
      <c r="F589" s="148" t="s">
        <v>1449</v>
      </c>
      <c r="G589" s="149" t="s">
        <v>969</v>
      </c>
      <c r="H589" s="150">
        <v>1</v>
      </c>
      <c r="I589" s="151"/>
      <c r="J589" s="152">
        <f>ROUND(I589*H589,2)</f>
        <v>0</v>
      </c>
      <c r="K589" s="153"/>
      <c r="L589" s="28"/>
      <c r="M589" s="154" t="s">
        <v>1</v>
      </c>
      <c r="N589" s="115" t="s">
        <v>38</v>
      </c>
      <c r="P589" s="155">
        <f>O589*H589</f>
        <v>0</v>
      </c>
      <c r="Q589" s="155">
        <v>0</v>
      </c>
      <c r="R589" s="155">
        <f>Q589*H589</f>
        <v>0</v>
      </c>
      <c r="S589" s="155">
        <v>0</v>
      </c>
      <c r="T589" s="156">
        <f>S589*H589</f>
        <v>0</v>
      </c>
      <c r="AR589" s="157" t="s">
        <v>348</v>
      </c>
      <c r="AT589" s="157" t="s">
        <v>274</v>
      </c>
      <c r="AU589" s="157" t="s">
        <v>82</v>
      </c>
      <c r="AY589" s="13" t="s">
        <v>271</v>
      </c>
      <c r="BE589" s="158">
        <f>IF(N589="základní",J589,0)</f>
        <v>0</v>
      </c>
      <c r="BF589" s="158">
        <f>IF(N589="snížená",J589,0)</f>
        <v>0</v>
      </c>
      <c r="BG589" s="158">
        <f>IF(N589="zákl. přenesená",J589,0)</f>
        <v>0</v>
      </c>
      <c r="BH589" s="158">
        <f>IF(N589="sníž. přenesená",J589,0)</f>
        <v>0</v>
      </c>
      <c r="BI589" s="158">
        <f>IF(N589="nulová",J589,0)</f>
        <v>0</v>
      </c>
      <c r="BJ589" s="13" t="s">
        <v>80</v>
      </c>
      <c r="BK589" s="158">
        <f>ROUND(I589*H589,2)</f>
        <v>0</v>
      </c>
      <c r="BL589" s="13" t="s">
        <v>348</v>
      </c>
      <c r="BM589" s="157" t="s">
        <v>1450</v>
      </c>
    </row>
    <row r="590" spans="2:65" s="1" customFormat="1" ht="10.199999999999999">
      <c r="B590" s="28"/>
      <c r="D590" s="159" t="s">
        <v>280</v>
      </c>
      <c r="F590" s="160" t="s">
        <v>1449</v>
      </c>
      <c r="I590" s="119"/>
      <c r="L590" s="28"/>
      <c r="M590" s="161"/>
      <c r="T590" s="52"/>
      <c r="AT590" s="13" t="s">
        <v>280</v>
      </c>
      <c r="AU590" s="13" t="s">
        <v>82</v>
      </c>
    </row>
    <row r="591" spans="2:65" s="1" customFormat="1" ht="37.799999999999997" customHeight="1">
      <c r="B591" s="28"/>
      <c r="C591" s="146" t="s">
        <v>1567</v>
      </c>
      <c r="D591" s="146" t="s">
        <v>274</v>
      </c>
      <c r="E591" s="147" t="s">
        <v>1452</v>
      </c>
      <c r="F591" s="148" t="s">
        <v>1453</v>
      </c>
      <c r="G591" s="149" t="s">
        <v>969</v>
      </c>
      <c r="H591" s="150">
        <v>1</v>
      </c>
      <c r="I591" s="151"/>
      <c r="J591" s="152">
        <f>ROUND(I591*H591,2)</f>
        <v>0</v>
      </c>
      <c r="K591" s="153"/>
      <c r="L591" s="28"/>
      <c r="M591" s="154" t="s">
        <v>1</v>
      </c>
      <c r="N591" s="115" t="s">
        <v>38</v>
      </c>
      <c r="P591" s="155">
        <f>O591*H591</f>
        <v>0</v>
      </c>
      <c r="Q591" s="155">
        <v>0</v>
      </c>
      <c r="R591" s="155">
        <f>Q591*H591</f>
        <v>0</v>
      </c>
      <c r="S591" s="155">
        <v>0</v>
      </c>
      <c r="T591" s="156">
        <f>S591*H591</f>
        <v>0</v>
      </c>
      <c r="AR591" s="157" t="s">
        <v>348</v>
      </c>
      <c r="AT591" s="157" t="s">
        <v>274</v>
      </c>
      <c r="AU591" s="157" t="s">
        <v>82</v>
      </c>
      <c r="AY591" s="13" t="s">
        <v>271</v>
      </c>
      <c r="BE591" s="158">
        <f>IF(N591="základní",J591,0)</f>
        <v>0</v>
      </c>
      <c r="BF591" s="158">
        <f>IF(N591="snížená",J591,0)</f>
        <v>0</v>
      </c>
      <c r="BG591" s="158">
        <f>IF(N591="zákl. přenesená",J591,0)</f>
        <v>0</v>
      </c>
      <c r="BH591" s="158">
        <f>IF(N591="sníž. přenesená",J591,0)</f>
        <v>0</v>
      </c>
      <c r="BI591" s="158">
        <f>IF(N591="nulová",J591,0)</f>
        <v>0</v>
      </c>
      <c r="BJ591" s="13" t="s">
        <v>80</v>
      </c>
      <c r="BK591" s="158">
        <f>ROUND(I591*H591,2)</f>
        <v>0</v>
      </c>
      <c r="BL591" s="13" t="s">
        <v>348</v>
      </c>
      <c r="BM591" s="157" t="s">
        <v>1454</v>
      </c>
    </row>
    <row r="592" spans="2:65" s="1" customFormat="1" ht="19.2">
      <c r="B592" s="28"/>
      <c r="D592" s="159" t="s">
        <v>280</v>
      </c>
      <c r="F592" s="160" t="s">
        <v>1453</v>
      </c>
      <c r="I592" s="119"/>
      <c r="L592" s="28"/>
      <c r="M592" s="161"/>
      <c r="T592" s="52"/>
      <c r="AT592" s="13" t="s">
        <v>280</v>
      </c>
      <c r="AU592" s="13" t="s">
        <v>82</v>
      </c>
    </row>
    <row r="593" spans="2:65" s="1" customFormat="1" ht="62.7" customHeight="1">
      <c r="B593" s="28"/>
      <c r="C593" s="146" t="s">
        <v>1568</v>
      </c>
      <c r="D593" s="146" t="s">
        <v>274</v>
      </c>
      <c r="E593" s="147" t="s">
        <v>1456</v>
      </c>
      <c r="F593" s="148" t="s">
        <v>1457</v>
      </c>
      <c r="G593" s="149" t="s">
        <v>969</v>
      </c>
      <c r="H593" s="150">
        <v>1</v>
      </c>
      <c r="I593" s="151"/>
      <c r="J593" s="152">
        <f>ROUND(I593*H593,2)</f>
        <v>0</v>
      </c>
      <c r="K593" s="153"/>
      <c r="L593" s="28"/>
      <c r="M593" s="154" t="s">
        <v>1</v>
      </c>
      <c r="N593" s="115" t="s">
        <v>38</v>
      </c>
      <c r="P593" s="155">
        <f>O593*H593</f>
        <v>0</v>
      </c>
      <c r="Q593" s="155">
        <v>0</v>
      </c>
      <c r="R593" s="155">
        <f>Q593*H593</f>
        <v>0</v>
      </c>
      <c r="S593" s="155">
        <v>0</v>
      </c>
      <c r="T593" s="156">
        <f>S593*H593</f>
        <v>0</v>
      </c>
      <c r="AR593" s="157" t="s">
        <v>348</v>
      </c>
      <c r="AT593" s="157" t="s">
        <v>274</v>
      </c>
      <c r="AU593" s="157" t="s">
        <v>82</v>
      </c>
      <c r="AY593" s="13" t="s">
        <v>271</v>
      </c>
      <c r="BE593" s="158">
        <f>IF(N593="základní",J593,0)</f>
        <v>0</v>
      </c>
      <c r="BF593" s="158">
        <f>IF(N593="snížená",J593,0)</f>
        <v>0</v>
      </c>
      <c r="BG593" s="158">
        <f>IF(N593="zákl. přenesená",J593,0)</f>
        <v>0</v>
      </c>
      <c r="BH593" s="158">
        <f>IF(N593="sníž. přenesená",J593,0)</f>
        <v>0</v>
      </c>
      <c r="BI593" s="158">
        <f>IF(N593="nulová",J593,0)</f>
        <v>0</v>
      </c>
      <c r="BJ593" s="13" t="s">
        <v>80</v>
      </c>
      <c r="BK593" s="158">
        <f>ROUND(I593*H593,2)</f>
        <v>0</v>
      </c>
      <c r="BL593" s="13" t="s">
        <v>348</v>
      </c>
      <c r="BM593" s="157" t="s">
        <v>1458</v>
      </c>
    </row>
    <row r="594" spans="2:65" s="1" customFormat="1" ht="38.4">
      <c r="B594" s="28"/>
      <c r="D594" s="159" t="s">
        <v>280</v>
      </c>
      <c r="F594" s="160" t="s">
        <v>1457</v>
      </c>
      <c r="I594" s="119"/>
      <c r="L594" s="28"/>
      <c r="M594" s="173"/>
      <c r="N594" s="174"/>
      <c r="O594" s="174"/>
      <c r="P594" s="174"/>
      <c r="Q594" s="174"/>
      <c r="R594" s="174"/>
      <c r="S594" s="174"/>
      <c r="T594" s="175"/>
      <c r="AT594" s="13" t="s">
        <v>280</v>
      </c>
      <c r="AU594" s="13" t="s">
        <v>82</v>
      </c>
    </row>
    <row r="595" spans="2:65" s="1" customFormat="1" ht="6.9" customHeight="1">
      <c r="B595" s="40"/>
      <c r="C595" s="41"/>
      <c r="D595" s="41"/>
      <c r="E595" s="41"/>
      <c r="F595" s="41"/>
      <c r="G595" s="41"/>
      <c r="H595" s="41"/>
      <c r="I595" s="41"/>
      <c r="J595" s="41"/>
      <c r="K595" s="41"/>
      <c r="L595" s="28"/>
    </row>
  </sheetData>
  <sheetProtection algorithmName="SHA-512" hashValue="H9bPHKVUKvBC1ripdvv6RZ+UwIBQ9puR5YmNy8x8FEHZF0qMNC1Q8m4/loOYocvVCoRUTmdF0Vyr9XnL3xS/Ow==" saltValue="j4Dcu9a8fcB99tuJH0opyheLoBl8JGN3YmoYVyQJdo0Thxh396AmY7i7UdMmRc0wgNcT7J35gbdapK9ATowKNw==" spinCount="100000" sheet="1" objects="1" scenarios="1" formatColumns="0" formatRows="0" autoFilter="0"/>
  <autoFilter ref="C143:K594" xr:uid="{00000000-0009-0000-0000-00000E000000}"/>
  <mergeCells count="17">
    <mergeCell ref="E136:H136"/>
    <mergeCell ref="L2:V2"/>
    <mergeCell ref="D118:F118"/>
    <mergeCell ref="D119:F119"/>
    <mergeCell ref="D120:F120"/>
    <mergeCell ref="E132:H132"/>
    <mergeCell ref="E134:H134"/>
    <mergeCell ref="E85:H85"/>
    <mergeCell ref="E87:H87"/>
    <mergeCell ref="E89:H89"/>
    <mergeCell ref="D116:F116"/>
    <mergeCell ref="D117:F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67"/>
  <sheetViews>
    <sheetView showGridLines="0" topLeftCell="A96" workbookViewId="0">
      <selection activeCell="D114" sqref="D114:F114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144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23.25" customHeight="1">
      <c r="B9" s="28"/>
      <c r="E9" s="218" t="s">
        <v>1881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1882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J112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ROUND((SUM(BE112:BE119) + SUM(BE141:BE266)),  2)</f>
        <v>0</v>
      </c>
      <c r="I37" s="94">
        <v>0.21</v>
      </c>
      <c r="J37" s="82">
        <f>ROUND(((SUM(BE112:BE119) + SUM(BE141:BE266))*I37),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ROUND((SUM(BF112:BF119) + SUM(BF141:BF266)),  2)</f>
        <v>0</v>
      </c>
      <c r="I38" s="94">
        <v>0.12</v>
      </c>
      <c r="J38" s="82">
        <f>ROUND(((SUM(BF112:BF119) + SUM(BF141:BF266))*I38),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ROUND((SUM(BG112:BG119) + SUM(BG141:BG266)),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ROUND((SUM(BH112:BH119) + SUM(BH141:BH266)),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ROUND((SUM(BI112:BI119) + SUM(BI141:BI266)),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23.25" customHeight="1">
      <c r="B87" s="28"/>
      <c r="E87" s="218" t="s">
        <v>1881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61.10.1 - učebna fyziky dv. č. 6 -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J141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J142</f>
        <v>0</v>
      </c>
      <c r="L99" s="106"/>
    </row>
    <row r="100" spans="2:47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J143</f>
        <v>0</v>
      </c>
      <c r="L100" s="110"/>
    </row>
    <row r="101" spans="2:47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J148</f>
        <v>0</v>
      </c>
      <c r="L101" s="110"/>
    </row>
    <row r="102" spans="2:47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J157</f>
        <v>0</v>
      </c>
      <c r="L102" s="106"/>
    </row>
    <row r="103" spans="2:47" s="9" customFormat="1" ht="19.95" customHeight="1">
      <c r="B103" s="110"/>
      <c r="D103" s="111" t="s">
        <v>1496</v>
      </c>
      <c r="E103" s="112"/>
      <c r="F103" s="112"/>
      <c r="G103" s="112"/>
      <c r="H103" s="112"/>
      <c r="I103" s="112"/>
      <c r="J103" s="113">
        <f>J158</f>
        <v>0</v>
      </c>
      <c r="L103" s="110"/>
    </row>
    <row r="104" spans="2:47" s="9" customFormat="1" ht="19.95" customHeight="1">
      <c r="B104" s="110"/>
      <c r="D104" s="111" t="s">
        <v>242</v>
      </c>
      <c r="E104" s="112"/>
      <c r="F104" s="112"/>
      <c r="G104" s="112"/>
      <c r="H104" s="112"/>
      <c r="I104" s="112"/>
      <c r="J104" s="113">
        <f>J165</f>
        <v>0</v>
      </c>
      <c r="L104" s="110"/>
    </row>
    <row r="105" spans="2:47" s="9" customFormat="1" ht="19.95" customHeight="1">
      <c r="B105" s="110"/>
      <c r="D105" s="111" t="s">
        <v>243</v>
      </c>
      <c r="E105" s="112"/>
      <c r="F105" s="112"/>
      <c r="G105" s="112"/>
      <c r="H105" s="112"/>
      <c r="I105" s="112"/>
      <c r="J105" s="113">
        <f>J196</f>
        <v>0</v>
      </c>
      <c r="L105" s="110"/>
    </row>
    <row r="106" spans="2:47" s="9" customFormat="1" ht="19.95" customHeight="1">
      <c r="B106" s="110"/>
      <c r="D106" s="111" t="s">
        <v>245</v>
      </c>
      <c r="E106" s="112"/>
      <c r="F106" s="112"/>
      <c r="G106" s="112"/>
      <c r="H106" s="112"/>
      <c r="I106" s="112"/>
      <c r="J106" s="113">
        <f>J227</f>
        <v>0</v>
      </c>
      <c r="L106" s="110"/>
    </row>
    <row r="107" spans="2:47" s="9" customFormat="1" ht="19.95" customHeight="1">
      <c r="B107" s="110"/>
      <c r="D107" s="111" t="s">
        <v>246</v>
      </c>
      <c r="E107" s="112"/>
      <c r="F107" s="112"/>
      <c r="G107" s="112"/>
      <c r="H107" s="112"/>
      <c r="I107" s="112"/>
      <c r="J107" s="113">
        <f>J244</f>
        <v>0</v>
      </c>
      <c r="L107" s="110"/>
    </row>
    <row r="108" spans="2:47" s="8" customFormat="1" ht="24.9" customHeight="1">
      <c r="B108" s="106"/>
      <c r="D108" s="107" t="s">
        <v>247</v>
      </c>
      <c r="E108" s="108"/>
      <c r="F108" s="108"/>
      <c r="G108" s="108"/>
      <c r="H108" s="108"/>
      <c r="I108" s="108"/>
      <c r="J108" s="109">
        <f>J263</f>
        <v>0</v>
      </c>
      <c r="L108" s="106"/>
    </row>
    <row r="109" spans="2:47" s="9" customFormat="1" ht="19.95" customHeight="1">
      <c r="B109" s="110"/>
      <c r="D109" s="111" t="s">
        <v>248</v>
      </c>
      <c r="E109" s="112"/>
      <c r="F109" s="112"/>
      <c r="G109" s="112"/>
      <c r="H109" s="112"/>
      <c r="I109" s="112"/>
      <c r="J109" s="113">
        <f>J264</f>
        <v>0</v>
      </c>
      <c r="L109" s="110"/>
    </row>
    <row r="110" spans="2:47" s="1" customFormat="1" ht="21.75" customHeight="1">
      <c r="B110" s="28"/>
      <c r="L110" s="28"/>
    </row>
    <row r="111" spans="2:47" s="1" customFormat="1" ht="6.9" customHeight="1">
      <c r="B111" s="28"/>
      <c r="L111" s="28"/>
    </row>
    <row r="112" spans="2:47" s="1" customFormat="1" ht="29.25" customHeight="1">
      <c r="B112" s="28"/>
      <c r="C112" s="105" t="s">
        <v>249</v>
      </c>
      <c r="J112" s="114">
        <f>ROUND(J113 + J114 + J115 + J116 + J117 + J118,2)</f>
        <v>0</v>
      </c>
      <c r="L112" s="28"/>
      <c r="N112" s="115" t="s">
        <v>37</v>
      </c>
    </row>
    <row r="113" spans="2:65" s="1" customFormat="1" ht="18" customHeight="1">
      <c r="B113" s="28"/>
      <c r="D113" s="222" t="s">
        <v>250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ref="BE113:BE118" si="0">IF(N113="základní",J113,0)</f>
        <v>0</v>
      </c>
      <c r="BF113" s="122">
        <f t="shared" ref="BF113:BF118" si="1">IF(N113="snížená",J113,0)</f>
        <v>0</v>
      </c>
      <c r="BG113" s="122">
        <f t="shared" ref="BG113:BG118" si="2">IF(N113="zákl. přenesená",J113,0)</f>
        <v>0</v>
      </c>
      <c r="BH113" s="122">
        <f t="shared" ref="BH113:BH118" si="3">IF(N113="sníž. přenesená",J113,0)</f>
        <v>0</v>
      </c>
      <c r="BI113" s="122">
        <f t="shared" ref="BI113:BI118" si="4">IF(N113="nulová",J113,0)</f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222" t="s">
        <v>252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222" t="s">
        <v>2429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2427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2430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116" t="s">
        <v>253</v>
      </c>
      <c r="J118" s="117">
        <f>ROUND(J32*T118,2)</f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254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0.199999999999999">
      <c r="B119" s="28"/>
      <c r="L119" s="28"/>
    </row>
    <row r="120" spans="2:65" s="1" customFormat="1" ht="29.25" customHeight="1">
      <c r="B120" s="28"/>
      <c r="C120" s="123" t="s">
        <v>255</v>
      </c>
      <c r="D120" s="95"/>
      <c r="E120" s="95"/>
      <c r="F120" s="95"/>
      <c r="G120" s="95"/>
      <c r="H120" s="95"/>
      <c r="I120" s="95"/>
      <c r="J120" s="124">
        <f>ROUND(J98+J112,2)</f>
        <v>0</v>
      </c>
      <c r="K120" s="95"/>
      <c r="L120" s="28"/>
    </row>
    <row r="121" spans="2:65" s="1" customFormat="1" ht="6.9" customHeight="1"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28"/>
    </row>
    <row r="125" spans="2:65" s="1" customFormat="1" ht="6.9" customHeight="1"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28"/>
    </row>
    <row r="126" spans="2:65" s="1" customFormat="1" ht="24.9" customHeight="1">
      <c r="B126" s="28"/>
      <c r="C126" s="17" t="s">
        <v>256</v>
      </c>
      <c r="L126" s="28"/>
    </row>
    <row r="127" spans="2:65" s="1" customFormat="1" ht="6.9" customHeight="1">
      <c r="B127" s="28"/>
      <c r="L127" s="28"/>
    </row>
    <row r="128" spans="2:65" s="1" customFormat="1" ht="12" customHeight="1">
      <c r="B128" s="28"/>
      <c r="C128" s="23" t="s">
        <v>16</v>
      </c>
      <c r="L128" s="28"/>
    </row>
    <row r="129" spans="2:65" s="1" customFormat="1" ht="26.25" customHeight="1">
      <c r="B129" s="28"/>
      <c r="E129" s="218" t="str">
        <f>E7</f>
        <v>Rekonstrukce silno a slaboproudé instalace, dobudování WC pro imobilní aj., ZŠ Ivanovice na Hané, ul. Tyršova 218/4</v>
      </c>
      <c r="F129" s="219"/>
      <c r="G129" s="219"/>
      <c r="H129" s="219"/>
      <c r="L129" s="28"/>
    </row>
    <row r="130" spans="2:65" ht="12" customHeight="1">
      <c r="B130" s="16"/>
      <c r="C130" s="23" t="s">
        <v>224</v>
      </c>
      <c r="L130" s="16"/>
    </row>
    <row r="131" spans="2:65" s="1" customFormat="1" ht="23.25" customHeight="1">
      <c r="B131" s="28"/>
      <c r="E131" s="218" t="s">
        <v>1881</v>
      </c>
      <c r="F131" s="220"/>
      <c r="G131" s="220"/>
      <c r="H131" s="220"/>
      <c r="L131" s="28"/>
    </row>
    <row r="132" spans="2:65" s="1" customFormat="1" ht="12" customHeight="1">
      <c r="B132" s="28"/>
      <c r="C132" s="23" t="s">
        <v>226</v>
      </c>
      <c r="L132" s="28"/>
    </row>
    <row r="133" spans="2:65" s="1" customFormat="1" ht="16.5" customHeight="1">
      <c r="B133" s="28"/>
      <c r="E133" s="200" t="str">
        <f>E11</f>
        <v>61.10.1 - učebna fyziky dv. č. 6 - stavba</v>
      </c>
      <c r="F133" s="220"/>
      <c r="G133" s="220"/>
      <c r="H133" s="220"/>
      <c r="L133" s="28"/>
    </row>
    <row r="134" spans="2:65" s="1" customFormat="1" ht="6.9" customHeight="1">
      <c r="B134" s="28"/>
      <c r="L134" s="28"/>
    </row>
    <row r="135" spans="2:65" s="1" customFormat="1" ht="12" customHeight="1">
      <c r="B135" s="28"/>
      <c r="C135" s="23" t="s">
        <v>20</v>
      </c>
      <c r="F135" s="21" t="str">
        <f>F14</f>
        <v>ZŠ Ivanovice na Hané, okres Vyškov p. o.</v>
      </c>
      <c r="I135" s="23" t="s">
        <v>22</v>
      </c>
      <c r="J135" s="48" t="str">
        <f>IF(J14="","",J14)</f>
        <v>xx.xx.xxxx</v>
      </c>
      <c r="L135" s="28"/>
    </row>
    <row r="136" spans="2:65" s="1" customFormat="1" ht="6.9" customHeight="1">
      <c r="B136" s="28"/>
      <c r="L136" s="28"/>
    </row>
    <row r="137" spans="2:65" s="1" customFormat="1" ht="15.15" customHeight="1">
      <c r="B137" s="28"/>
      <c r="C137" s="23" t="s">
        <v>23</v>
      </c>
      <c r="F137" s="21" t="str">
        <f>E17</f>
        <v xml:space="preserve"> </v>
      </c>
      <c r="I137" s="23" t="s">
        <v>29</v>
      </c>
      <c r="J137" s="26" t="str">
        <f>E23</f>
        <v xml:space="preserve"> </v>
      </c>
      <c r="L137" s="28"/>
    </row>
    <row r="138" spans="2:65" s="1" customFormat="1" ht="15.15" customHeight="1">
      <c r="B138" s="28"/>
      <c r="C138" s="23" t="s">
        <v>27</v>
      </c>
      <c r="F138" s="21" t="str">
        <f>IF(E20="","",E20)</f>
        <v>Vyplň údaj</v>
      </c>
      <c r="I138" s="23" t="s">
        <v>31</v>
      </c>
      <c r="J138" s="26" t="str">
        <f>E26</f>
        <v xml:space="preserve"> </v>
      </c>
      <c r="L138" s="28"/>
    </row>
    <row r="139" spans="2:65" s="1" customFormat="1" ht="10.35" customHeight="1">
      <c r="B139" s="28"/>
      <c r="L139" s="28"/>
    </row>
    <row r="140" spans="2:65" s="10" customFormat="1" ht="29.25" customHeight="1">
      <c r="B140" s="125"/>
      <c r="C140" s="126" t="s">
        <v>257</v>
      </c>
      <c r="D140" s="127" t="s">
        <v>58</v>
      </c>
      <c r="E140" s="127" t="s">
        <v>54</v>
      </c>
      <c r="F140" s="127" t="s">
        <v>55</v>
      </c>
      <c r="G140" s="127" t="s">
        <v>258</v>
      </c>
      <c r="H140" s="127" t="s">
        <v>259</v>
      </c>
      <c r="I140" s="127" t="s">
        <v>260</v>
      </c>
      <c r="J140" s="128" t="s">
        <v>232</v>
      </c>
      <c r="K140" s="129" t="s">
        <v>261</v>
      </c>
      <c r="L140" s="125"/>
      <c r="M140" s="55" t="s">
        <v>1</v>
      </c>
      <c r="N140" s="56" t="s">
        <v>37</v>
      </c>
      <c r="O140" s="56" t="s">
        <v>262</v>
      </c>
      <c r="P140" s="56" t="s">
        <v>263</v>
      </c>
      <c r="Q140" s="56" t="s">
        <v>264</v>
      </c>
      <c r="R140" s="56" t="s">
        <v>265</v>
      </c>
      <c r="S140" s="56" t="s">
        <v>266</v>
      </c>
      <c r="T140" s="57" t="s">
        <v>267</v>
      </c>
    </row>
    <row r="141" spans="2:65" s="1" customFormat="1" ht="22.8" customHeight="1">
      <c r="B141" s="28"/>
      <c r="C141" s="60" t="s">
        <v>268</v>
      </c>
      <c r="J141" s="130">
        <f>BK141</f>
        <v>0</v>
      </c>
      <c r="L141" s="28"/>
      <c r="M141" s="58"/>
      <c r="N141" s="49"/>
      <c r="O141" s="49"/>
      <c r="P141" s="131">
        <f>P142+P157+P263</f>
        <v>0</v>
      </c>
      <c r="Q141" s="49"/>
      <c r="R141" s="131">
        <f>R142+R157+R263</f>
        <v>2.1983168799999993</v>
      </c>
      <c r="S141" s="49"/>
      <c r="T141" s="132">
        <f>T142+T157+T263</f>
        <v>0.23641000000000001</v>
      </c>
      <c r="AT141" s="13" t="s">
        <v>72</v>
      </c>
      <c r="AU141" s="13" t="s">
        <v>234</v>
      </c>
      <c r="BK141" s="133">
        <f>BK142+BK157+BK263</f>
        <v>0</v>
      </c>
    </row>
    <row r="142" spans="2:65" s="11" customFormat="1" ht="25.95" customHeight="1">
      <c r="B142" s="134"/>
      <c r="D142" s="135" t="s">
        <v>72</v>
      </c>
      <c r="E142" s="136" t="s">
        <v>269</v>
      </c>
      <c r="F142" s="136" t="s">
        <v>270</v>
      </c>
      <c r="I142" s="137"/>
      <c r="J142" s="138">
        <f>BK142</f>
        <v>0</v>
      </c>
      <c r="L142" s="134"/>
      <c r="M142" s="139"/>
      <c r="P142" s="140">
        <f>P143+P148</f>
        <v>0</v>
      </c>
      <c r="R142" s="140">
        <f>R143+R148</f>
        <v>0</v>
      </c>
      <c r="T142" s="141">
        <f>T143+T148</f>
        <v>0</v>
      </c>
      <c r="AR142" s="135" t="s">
        <v>80</v>
      </c>
      <c r="AT142" s="142" t="s">
        <v>72</v>
      </c>
      <c r="AU142" s="142" t="s">
        <v>73</v>
      </c>
      <c r="AY142" s="135" t="s">
        <v>271</v>
      </c>
      <c r="BK142" s="143">
        <f>BK143+BK148</f>
        <v>0</v>
      </c>
    </row>
    <row r="143" spans="2:65" s="11" customFormat="1" ht="22.8" customHeight="1">
      <c r="B143" s="134"/>
      <c r="D143" s="135" t="s">
        <v>72</v>
      </c>
      <c r="E143" s="144" t="s">
        <v>292</v>
      </c>
      <c r="F143" s="144" t="s">
        <v>293</v>
      </c>
      <c r="I143" s="137"/>
      <c r="J143" s="145">
        <f>BK143</f>
        <v>0</v>
      </c>
      <c r="L143" s="134"/>
      <c r="M143" s="139"/>
      <c r="P143" s="140">
        <f>SUM(P144:P147)</f>
        <v>0</v>
      </c>
      <c r="R143" s="140">
        <f>SUM(R144:R147)</f>
        <v>0</v>
      </c>
      <c r="T143" s="141">
        <f>SUM(T144:T147)</f>
        <v>0</v>
      </c>
      <c r="AR143" s="135" t="s">
        <v>80</v>
      </c>
      <c r="AT143" s="142" t="s">
        <v>72</v>
      </c>
      <c r="AU143" s="142" t="s">
        <v>80</v>
      </c>
      <c r="AY143" s="135" t="s">
        <v>271</v>
      </c>
      <c r="BK143" s="143">
        <f>SUM(BK144:BK147)</f>
        <v>0</v>
      </c>
    </row>
    <row r="144" spans="2:65" s="1" customFormat="1" ht="16.5" customHeight="1">
      <c r="B144" s="28"/>
      <c r="C144" s="146" t="s">
        <v>80</v>
      </c>
      <c r="D144" s="146" t="s">
        <v>274</v>
      </c>
      <c r="E144" s="147" t="s">
        <v>309</v>
      </c>
      <c r="F144" s="148" t="s">
        <v>310</v>
      </c>
      <c r="G144" s="149" t="s">
        <v>311</v>
      </c>
      <c r="H144" s="150">
        <v>1</v>
      </c>
      <c r="I144" s="151"/>
      <c r="J144" s="152">
        <f>ROUND(I144*H144,2)</f>
        <v>0</v>
      </c>
      <c r="K144" s="153"/>
      <c r="L144" s="28"/>
      <c r="M144" s="154" t="s">
        <v>1</v>
      </c>
      <c r="N144" s="115" t="s">
        <v>38</v>
      </c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AR144" s="157" t="s">
        <v>306</v>
      </c>
      <c r="AT144" s="157" t="s">
        <v>274</v>
      </c>
      <c r="AU144" s="157" t="s">
        <v>82</v>
      </c>
      <c r="AY144" s="13" t="s">
        <v>271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3" t="s">
        <v>80</v>
      </c>
      <c r="BK144" s="158">
        <f>ROUND(I144*H144,2)</f>
        <v>0</v>
      </c>
      <c r="BL144" s="13" t="s">
        <v>306</v>
      </c>
      <c r="BM144" s="157" t="s">
        <v>312</v>
      </c>
    </row>
    <row r="145" spans="2:65" s="1" customFormat="1" ht="10.199999999999999">
      <c r="B145" s="28"/>
      <c r="D145" s="159" t="s">
        <v>280</v>
      </c>
      <c r="F145" s="160" t="s">
        <v>1626</v>
      </c>
      <c r="I145" s="119"/>
      <c r="L145" s="28"/>
      <c r="M145" s="161"/>
      <c r="T145" s="52"/>
      <c r="AT145" s="13" t="s">
        <v>280</v>
      </c>
      <c r="AU145" s="13" t="s">
        <v>82</v>
      </c>
    </row>
    <row r="146" spans="2:65" s="1" customFormat="1" ht="16.5" customHeight="1">
      <c r="B146" s="28"/>
      <c r="C146" s="146" t="s">
        <v>82</v>
      </c>
      <c r="D146" s="146" t="s">
        <v>274</v>
      </c>
      <c r="E146" s="147" t="s">
        <v>315</v>
      </c>
      <c r="F146" s="148" t="s">
        <v>316</v>
      </c>
      <c r="G146" s="149" t="s">
        <v>301</v>
      </c>
      <c r="H146" s="150">
        <v>1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AR146" s="157" t="s">
        <v>306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306</v>
      </c>
      <c r="BM146" s="157" t="s">
        <v>317</v>
      </c>
    </row>
    <row r="147" spans="2:65" s="1" customFormat="1" ht="10.199999999999999">
      <c r="B147" s="28"/>
      <c r="D147" s="159" t="s">
        <v>280</v>
      </c>
      <c r="F147" s="160" t="s">
        <v>316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1" customFormat="1" ht="22.8" customHeight="1">
      <c r="B148" s="134"/>
      <c r="D148" s="135" t="s">
        <v>72</v>
      </c>
      <c r="E148" s="144" t="s">
        <v>318</v>
      </c>
      <c r="F148" s="144" t="s">
        <v>319</v>
      </c>
      <c r="I148" s="137"/>
      <c r="J148" s="145">
        <f>BK148</f>
        <v>0</v>
      </c>
      <c r="L148" s="134"/>
      <c r="M148" s="139"/>
      <c r="P148" s="140">
        <f>SUM(P149:P156)</f>
        <v>0</v>
      </c>
      <c r="R148" s="140">
        <f>SUM(R149:R156)</f>
        <v>0</v>
      </c>
      <c r="T148" s="141">
        <f>SUM(T149:T156)</f>
        <v>0</v>
      </c>
      <c r="AR148" s="135" t="s">
        <v>80</v>
      </c>
      <c r="AT148" s="142" t="s">
        <v>72</v>
      </c>
      <c r="AU148" s="142" t="s">
        <v>80</v>
      </c>
      <c r="AY148" s="135" t="s">
        <v>271</v>
      </c>
      <c r="BK148" s="143">
        <f>SUM(BK149:BK156)</f>
        <v>0</v>
      </c>
    </row>
    <row r="149" spans="2:65" s="1" customFormat="1" ht="24.15" customHeight="1">
      <c r="B149" s="28"/>
      <c r="C149" s="146" t="s">
        <v>272</v>
      </c>
      <c r="D149" s="146" t="s">
        <v>274</v>
      </c>
      <c r="E149" s="147" t="s">
        <v>320</v>
      </c>
      <c r="F149" s="148" t="s">
        <v>321</v>
      </c>
      <c r="G149" s="149" t="s">
        <v>322</v>
      </c>
      <c r="H149" s="150">
        <v>0.9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278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323</v>
      </c>
    </row>
    <row r="150" spans="2:65" s="1" customFormat="1" ht="28.8">
      <c r="B150" s="28"/>
      <c r="D150" s="159" t="s">
        <v>280</v>
      </c>
      <c r="F150" s="160" t="s">
        <v>324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" customFormat="1" ht="24.15" customHeight="1">
      <c r="B151" s="28"/>
      <c r="C151" s="146" t="s">
        <v>278</v>
      </c>
      <c r="D151" s="146" t="s">
        <v>274</v>
      </c>
      <c r="E151" s="147" t="s">
        <v>326</v>
      </c>
      <c r="F151" s="148" t="s">
        <v>327</v>
      </c>
      <c r="G151" s="149" t="s">
        <v>322</v>
      </c>
      <c r="H151" s="150">
        <v>0.9</v>
      </c>
      <c r="I151" s="151"/>
      <c r="J151" s="152">
        <f>ROUND(I151*H151,2)</f>
        <v>0</v>
      </c>
      <c r="K151" s="153"/>
      <c r="L151" s="28"/>
      <c r="M151" s="154" t="s">
        <v>1</v>
      </c>
      <c r="N151" s="115" t="s">
        <v>38</v>
      </c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AR151" s="157" t="s">
        <v>278</v>
      </c>
      <c r="AT151" s="157" t="s">
        <v>274</v>
      </c>
      <c r="AU151" s="157" t="s">
        <v>82</v>
      </c>
      <c r="AY151" s="13" t="s">
        <v>271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3" t="s">
        <v>80</v>
      </c>
      <c r="BK151" s="158">
        <f>ROUND(I151*H151,2)</f>
        <v>0</v>
      </c>
      <c r="BL151" s="13" t="s">
        <v>278</v>
      </c>
      <c r="BM151" s="157" t="s">
        <v>328</v>
      </c>
    </row>
    <row r="152" spans="2:65" s="1" customFormat="1" ht="19.2">
      <c r="B152" s="28"/>
      <c r="D152" s="159" t="s">
        <v>280</v>
      </c>
      <c r="F152" s="160" t="s">
        <v>329</v>
      </c>
      <c r="I152" s="119"/>
      <c r="L152" s="28"/>
      <c r="M152" s="161"/>
      <c r="T152" s="52"/>
      <c r="AT152" s="13" t="s">
        <v>280</v>
      </c>
      <c r="AU152" s="13" t="s">
        <v>82</v>
      </c>
    </row>
    <row r="153" spans="2:65" s="1" customFormat="1" ht="16.5" customHeight="1">
      <c r="B153" s="28"/>
      <c r="C153" s="146" t="s">
        <v>298</v>
      </c>
      <c r="D153" s="146" t="s">
        <v>274</v>
      </c>
      <c r="E153" s="147" t="s">
        <v>331</v>
      </c>
      <c r="F153" s="148" t="s">
        <v>332</v>
      </c>
      <c r="G153" s="149" t="s">
        <v>322</v>
      </c>
      <c r="H153" s="150">
        <v>0.9</v>
      </c>
      <c r="I153" s="151"/>
      <c r="J153" s="152">
        <f>ROUND(I153*H153,2)</f>
        <v>0</v>
      </c>
      <c r="K153" s="153"/>
      <c r="L153" s="28"/>
      <c r="M153" s="154" t="s">
        <v>1</v>
      </c>
      <c r="N153" s="115" t="s">
        <v>38</v>
      </c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AR153" s="157" t="s">
        <v>278</v>
      </c>
      <c r="AT153" s="157" t="s">
        <v>274</v>
      </c>
      <c r="AU153" s="157" t="s">
        <v>82</v>
      </c>
      <c r="AY153" s="13" t="s">
        <v>271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3" t="s">
        <v>80</v>
      </c>
      <c r="BK153" s="158">
        <f>ROUND(I153*H153,2)</f>
        <v>0</v>
      </c>
      <c r="BL153" s="13" t="s">
        <v>278</v>
      </c>
      <c r="BM153" s="157" t="s">
        <v>333</v>
      </c>
    </row>
    <row r="154" spans="2:65" s="1" customFormat="1" ht="19.2">
      <c r="B154" s="28"/>
      <c r="D154" s="159" t="s">
        <v>280</v>
      </c>
      <c r="F154" s="160" t="s">
        <v>334</v>
      </c>
      <c r="I154" s="119"/>
      <c r="L154" s="28"/>
      <c r="M154" s="161"/>
      <c r="T154" s="52"/>
      <c r="AT154" s="13" t="s">
        <v>280</v>
      </c>
      <c r="AU154" s="13" t="s">
        <v>82</v>
      </c>
    </row>
    <row r="155" spans="2:65" s="1" customFormat="1" ht="24.15" customHeight="1">
      <c r="B155" s="28"/>
      <c r="C155" s="162" t="s">
        <v>282</v>
      </c>
      <c r="D155" s="162" t="s">
        <v>335</v>
      </c>
      <c r="E155" s="163" t="s">
        <v>336</v>
      </c>
      <c r="F155" s="164" t="s">
        <v>337</v>
      </c>
      <c r="G155" s="165" t="s">
        <v>338</v>
      </c>
      <c r="H155" s="166">
        <v>2</v>
      </c>
      <c r="I155" s="167"/>
      <c r="J155" s="168">
        <f>ROUND(I155*H155,2)</f>
        <v>0</v>
      </c>
      <c r="K155" s="169"/>
      <c r="L155" s="170"/>
      <c r="M155" s="171" t="s">
        <v>1</v>
      </c>
      <c r="N155" s="172" t="s">
        <v>38</v>
      </c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AR155" s="157" t="s">
        <v>314</v>
      </c>
      <c r="AT155" s="157" t="s">
        <v>335</v>
      </c>
      <c r="AU155" s="157" t="s">
        <v>82</v>
      </c>
      <c r="AY155" s="13" t="s">
        <v>271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3" t="s">
        <v>80</v>
      </c>
      <c r="BK155" s="158">
        <f>ROUND(I155*H155,2)</f>
        <v>0</v>
      </c>
      <c r="BL155" s="13" t="s">
        <v>278</v>
      </c>
      <c r="BM155" s="157" t="s">
        <v>339</v>
      </c>
    </row>
    <row r="156" spans="2:65" s="1" customFormat="1" ht="28.8">
      <c r="B156" s="28"/>
      <c r="D156" s="159" t="s">
        <v>280</v>
      </c>
      <c r="F156" s="160" t="s">
        <v>340</v>
      </c>
      <c r="I156" s="119"/>
      <c r="L156" s="28"/>
      <c r="M156" s="161"/>
      <c r="T156" s="52"/>
      <c r="AT156" s="13" t="s">
        <v>280</v>
      </c>
      <c r="AU156" s="13" t="s">
        <v>82</v>
      </c>
    </row>
    <row r="157" spans="2:65" s="11" customFormat="1" ht="25.95" customHeight="1">
      <c r="B157" s="134"/>
      <c r="D157" s="135" t="s">
        <v>72</v>
      </c>
      <c r="E157" s="136" t="s">
        <v>341</v>
      </c>
      <c r="F157" s="136" t="s">
        <v>342</v>
      </c>
      <c r="I157" s="137"/>
      <c r="J157" s="138">
        <f>BK157</f>
        <v>0</v>
      </c>
      <c r="L157" s="134"/>
      <c r="M157" s="139"/>
      <c r="P157" s="140">
        <f>P158+P165+P196+P227+P244</f>
        <v>0</v>
      </c>
      <c r="R157" s="140">
        <f>R158+R165+R196+R227+R244</f>
        <v>2.1983168799999993</v>
      </c>
      <c r="T157" s="141">
        <f>T158+T165+T196+T227+T244</f>
        <v>0.23641000000000001</v>
      </c>
      <c r="AR157" s="135" t="s">
        <v>82</v>
      </c>
      <c r="AT157" s="142" t="s">
        <v>72</v>
      </c>
      <c r="AU157" s="142" t="s">
        <v>73</v>
      </c>
      <c r="AY157" s="135" t="s">
        <v>271</v>
      </c>
      <c r="BK157" s="143">
        <f>BK158+BK165+BK196+BK227+BK244</f>
        <v>0</v>
      </c>
    </row>
    <row r="158" spans="2:65" s="11" customFormat="1" ht="22.8" customHeight="1">
      <c r="B158" s="134"/>
      <c r="D158" s="135" t="s">
        <v>72</v>
      </c>
      <c r="E158" s="144" t="s">
        <v>1499</v>
      </c>
      <c r="F158" s="144" t="s">
        <v>1500</v>
      </c>
      <c r="I158" s="137"/>
      <c r="J158" s="145">
        <f>BK158</f>
        <v>0</v>
      </c>
      <c r="L158" s="134"/>
      <c r="M158" s="139"/>
      <c r="P158" s="140">
        <f>SUM(P159:P164)</f>
        <v>0</v>
      </c>
      <c r="R158" s="140">
        <f>SUM(R159:R164)</f>
        <v>0</v>
      </c>
      <c r="T158" s="141">
        <f>SUM(T159:T164)</f>
        <v>0</v>
      </c>
      <c r="AR158" s="135" t="s">
        <v>82</v>
      </c>
      <c r="AT158" s="142" t="s">
        <v>72</v>
      </c>
      <c r="AU158" s="142" t="s">
        <v>80</v>
      </c>
      <c r="AY158" s="135" t="s">
        <v>271</v>
      </c>
      <c r="BK158" s="143">
        <f>SUM(BK159:BK164)</f>
        <v>0</v>
      </c>
    </row>
    <row r="159" spans="2:65" s="1" customFormat="1" ht="16.5" customHeight="1">
      <c r="B159" s="28"/>
      <c r="C159" s="146" t="s">
        <v>308</v>
      </c>
      <c r="D159" s="146" t="s">
        <v>274</v>
      </c>
      <c r="E159" s="147" t="s">
        <v>1501</v>
      </c>
      <c r="F159" s="148" t="s">
        <v>1502</v>
      </c>
      <c r="G159" s="149" t="s">
        <v>277</v>
      </c>
      <c r="H159" s="150">
        <v>4</v>
      </c>
      <c r="I159" s="151"/>
      <c r="J159" s="152">
        <f>ROUND(I159*H159,2)</f>
        <v>0</v>
      </c>
      <c r="K159" s="153"/>
      <c r="L159" s="28"/>
      <c r="M159" s="154" t="s">
        <v>1</v>
      </c>
      <c r="N159" s="115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348</v>
      </c>
      <c r="AT159" s="157" t="s">
        <v>274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348</v>
      </c>
      <c r="BM159" s="157" t="s">
        <v>1503</v>
      </c>
    </row>
    <row r="160" spans="2:65" s="1" customFormat="1" ht="10.199999999999999">
      <c r="B160" s="28"/>
      <c r="D160" s="159" t="s">
        <v>280</v>
      </c>
      <c r="F160" s="160" t="s">
        <v>1502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" customFormat="1" ht="16.5" customHeight="1">
      <c r="B161" s="28"/>
      <c r="C161" s="146" t="s">
        <v>314</v>
      </c>
      <c r="D161" s="146" t="s">
        <v>274</v>
      </c>
      <c r="E161" s="147" t="s">
        <v>1504</v>
      </c>
      <c r="F161" s="148" t="s">
        <v>1505</v>
      </c>
      <c r="G161" s="149" t="s">
        <v>692</v>
      </c>
      <c r="H161" s="150">
        <v>2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306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306</v>
      </c>
      <c r="BM161" s="157" t="s">
        <v>1506</v>
      </c>
    </row>
    <row r="162" spans="2:65" s="1" customFormat="1" ht="19.2">
      <c r="B162" s="28"/>
      <c r="D162" s="159" t="s">
        <v>280</v>
      </c>
      <c r="F162" s="160" t="s">
        <v>1507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" customFormat="1" ht="16.5" customHeight="1">
      <c r="B163" s="28"/>
      <c r="C163" s="146" t="s">
        <v>292</v>
      </c>
      <c r="D163" s="146" t="s">
        <v>274</v>
      </c>
      <c r="E163" s="147" t="s">
        <v>1508</v>
      </c>
      <c r="F163" s="148" t="s">
        <v>1509</v>
      </c>
      <c r="G163" s="149" t="s">
        <v>692</v>
      </c>
      <c r="H163" s="150">
        <v>2</v>
      </c>
      <c r="I163" s="151"/>
      <c r="J163" s="152">
        <f>ROUND(I163*H163,2)</f>
        <v>0</v>
      </c>
      <c r="K163" s="153"/>
      <c r="L163" s="28"/>
      <c r="M163" s="154" t="s">
        <v>1</v>
      </c>
      <c r="N163" s="115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306</v>
      </c>
      <c r="AT163" s="157" t="s">
        <v>274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306</v>
      </c>
      <c r="BM163" s="157" t="s">
        <v>1510</v>
      </c>
    </row>
    <row r="164" spans="2:65" s="1" customFormat="1" ht="10.199999999999999">
      <c r="B164" s="28"/>
      <c r="D164" s="159" t="s">
        <v>280</v>
      </c>
      <c r="F164" s="160" t="s">
        <v>1509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1" customFormat="1" ht="22.8" customHeight="1">
      <c r="B165" s="134"/>
      <c r="D165" s="135" t="s">
        <v>72</v>
      </c>
      <c r="E165" s="144" t="s">
        <v>363</v>
      </c>
      <c r="F165" s="144" t="s">
        <v>364</v>
      </c>
      <c r="I165" s="137"/>
      <c r="J165" s="145">
        <f>BK165</f>
        <v>0</v>
      </c>
      <c r="L165" s="134"/>
      <c r="M165" s="139"/>
      <c r="P165" s="140">
        <f>SUM(P166:P195)</f>
        <v>0</v>
      </c>
      <c r="R165" s="140">
        <f>SUM(R166:R195)</f>
        <v>0.82992203999999969</v>
      </c>
      <c r="T165" s="141">
        <f>SUM(T166:T195)</f>
        <v>0</v>
      </c>
      <c r="AR165" s="135" t="s">
        <v>82</v>
      </c>
      <c r="AT165" s="142" t="s">
        <v>72</v>
      </c>
      <c r="AU165" s="142" t="s">
        <v>80</v>
      </c>
      <c r="AY165" s="135" t="s">
        <v>271</v>
      </c>
      <c r="BK165" s="143">
        <f>SUM(BK166:BK195)</f>
        <v>0</v>
      </c>
    </row>
    <row r="166" spans="2:65" s="1" customFormat="1" ht="37.799999999999997" customHeight="1">
      <c r="B166" s="28"/>
      <c r="C166" s="146" t="s">
        <v>325</v>
      </c>
      <c r="D166" s="146" t="s">
        <v>274</v>
      </c>
      <c r="E166" s="147" t="s">
        <v>366</v>
      </c>
      <c r="F166" s="148" t="s">
        <v>367</v>
      </c>
      <c r="G166" s="149" t="s">
        <v>277</v>
      </c>
      <c r="H166" s="150">
        <v>8.3000000000000007</v>
      </c>
      <c r="I166" s="151"/>
      <c r="J166" s="152">
        <f>ROUND(I166*H166,2)</f>
        <v>0</v>
      </c>
      <c r="K166" s="153"/>
      <c r="L166" s="28"/>
      <c r="M166" s="154" t="s">
        <v>1</v>
      </c>
      <c r="N166" s="115" t="s">
        <v>38</v>
      </c>
      <c r="P166" s="155">
        <f>O166*H166</f>
        <v>0</v>
      </c>
      <c r="Q166" s="155">
        <v>3.2499999999999999E-3</v>
      </c>
      <c r="R166" s="155">
        <f>Q166*H166</f>
        <v>2.6975000000000002E-2</v>
      </c>
      <c r="S166" s="155">
        <v>0</v>
      </c>
      <c r="T166" s="156">
        <f>S166*H166</f>
        <v>0</v>
      </c>
      <c r="AR166" s="157" t="s">
        <v>348</v>
      </c>
      <c r="AT166" s="157" t="s">
        <v>274</v>
      </c>
      <c r="AU166" s="157" t="s">
        <v>82</v>
      </c>
      <c r="AY166" s="13" t="s">
        <v>271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3" t="s">
        <v>80</v>
      </c>
      <c r="BK166" s="158">
        <f>ROUND(I166*H166,2)</f>
        <v>0</v>
      </c>
      <c r="BL166" s="13" t="s">
        <v>348</v>
      </c>
      <c r="BM166" s="157" t="s">
        <v>1883</v>
      </c>
    </row>
    <row r="167" spans="2:65" s="1" customFormat="1" ht="28.8">
      <c r="B167" s="28"/>
      <c r="D167" s="159" t="s">
        <v>280</v>
      </c>
      <c r="F167" s="160" t="s">
        <v>369</v>
      </c>
      <c r="I167" s="119"/>
      <c r="L167" s="28"/>
      <c r="M167" s="161"/>
      <c r="T167" s="52"/>
      <c r="AT167" s="13" t="s">
        <v>280</v>
      </c>
      <c r="AU167" s="13" t="s">
        <v>82</v>
      </c>
    </row>
    <row r="168" spans="2:65" s="1" customFormat="1" ht="21.75" customHeight="1">
      <c r="B168" s="28"/>
      <c r="C168" s="162" t="s">
        <v>330</v>
      </c>
      <c r="D168" s="162" t="s">
        <v>335</v>
      </c>
      <c r="E168" s="163" t="s">
        <v>371</v>
      </c>
      <c r="F168" s="164" t="s">
        <v>372</v>
      </c>
      <c r="G168" s="165" t="s">
        <v>277</v>
      </c>
      <c r="H168" s="166">
        <v>9.1300000000000008</v>
      </c>
      <c r="I168" s="167"/>
      <c r="J168" s="168">
        <f>ROUND(I168*H168,2)</f>
        <v>0</v>
      </c>
      <c r="K168" s="169"/>
      <c r="L168" s="170"/>
      <c r="M168" s="171" t="s">
        <v>1</v>
      </c>
      <c r="N168" s="172" t="s">
        <v>38</v>
      </c>
      <c r="P168" s="155">
        <f>O168*H168</f>
        <v>0</v>
      </c>
      <c r="Q168" s="155">
        <v>9.7999999999999997E-3</v>
      </c>
      <c r="R168" s="155">
        <f>Q168*H168</f>
        <v>8.9473999999999998E-2</v>
      </c>
      <c r="S168" s="155">
        <v>0</v>
      </c>
      <c r="T168" s="156">
        <f>S168*H168</f>
        <v>0</v>
      </c>
      <c r="AR168" s="157" t="s">
        <v>373</v>
      </c>
      <c r="AT168" s="157" t="s">
        <v>335</v>
      </c>
      <c r="AU168" s="157" t="s">
        <v>82</v>
      </c>
      <c r="AY168" s="13" t="s">
        <v>271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3" t="s">
        <v>80</v>
      </c>
      <c r="BK168" s="158">
        <f>ROUND(I168*H168,2)</f>
        <v>0</v>
      </c>
      <c r="BL168" s="13" t="s">
        <v>348</v>
      </c>
      <c r="BM168" s="157" t="s">
        <v>1884</v>
      </c>
    </row>
    <row r="169" spans="2:65" s="1" customFormat="1" ht="28.8">
      <c r="B169" s="28"/>
      <c r="D169" s="159" t="s">
        <v>280</v>
      </c>
      <c r="F169" s="160" t="s">
        <v>375</v>
      </c>
      <c r="I169" s="119"/>
      <c r="L169" s="28"/>
      <c r="M169" s="161"/>
      <c r="T169" s="52"/>
      <c r="AT169" s="13" t="s">
        <v>280</v>
      </c>
      <c r="AU169" s="13" t="s">
        <v>82</v>
      </c>
    </row>
    <row r="170" spans="2:65" s="1" customFormat="1" ht="21.75" customHeight="1">
      <c r="B170" s="28"/>
      <c r="C170" s="162" t="s">
        <v>8</v>
      </c>
      <c r="D170" s="162" t="s">
        <v>335</v>
      </c>
      <c r="E170" s="163" t="s">
        <v>1587</v>
      </c>
      <c r="F170" s="164" t="s">
        <v>1588</v>
      </c>
      <c r="G170" s="165" t="s">
        <v>277</v>
      </c>
      <c r="H170" s="166">
        <v>9.1300000000000008</v>
      </c>
      <c r="I170" s="167"/>
      <c r="J170" s="168">
        <f>ROUND(I170*H170,2)</f>
        <v>0</v>
      </c>
      <c r="K170" s="169"/>
      <c r="L170" s="170"/>
      <c r="M170" s="171" t="s">
        <v>1</v>
      </c>
      <c r="N170" s="172" t="s">
        <v>38</v>
      </c>
      <c r="P170" s="155">
        <f>O170*H170</f>
        <v>0</v>
      </c>
      <c r="Q170" s="155">
        <v>3.0000000000000001E-3</v>
      </c>
      <c r="R170" s="155">
        <f>Q170*H170</f>
        <v>2.7390000000000005E-2</v>
      </c>
      <c r="S170" s="155">
        <v>0</v>
      </c>
      <c r="T170" s="156">
        <f>S170*H170</f>
        <v>0</v>
      </c>
      <c r="AR170" s="157" t="s">
        <v>373</v>
      </c>
      <c r="AT170" s="157" t="s">
        <v>335</v>
      </c>
      <c r="AU170" s="157" t="s">
        <v>82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348</v>
      </c>
      <c r="BM170" s="157" t="s">
        <v>1885</v>
      </c>
    </row>
    <row r="171" spans="2:65" s="1" customFormat="1" ht="19.2">
      <c r="B171" s="28"/>
      <c r="D171" s="159" t="s">
        <v>280</v>
      </c>
      <c r="F171" s="160" t="s">
        <v>1590</v>
      </c>
      <c r="I171" s="119"/>
      <c r="L171" s="28"/>
      <c r="M171" s="161"/>
      <c r="T171" s="52"/>
      <c r="AT171" s="13" t="s">
        <v>280</v>
      </c>
      <c r="AU171" s="13" t="s">
        <v>82</v>
      </c>
    </row>
    <row r="172" spans="2:65" s="1" customFormat="1" ht="24.15" customHeight="1">
      <c r="B172" s="28"/>
      <c r="C172" s="146" t="s">
        <v>345</v>
      </c>
      <c r="D172" s="146" t="s">
        <v>274</v>
      </c>
      <c r="E172" s="147" t="s">
        <v>382</v>
      </c>
      <c r="F172" s="148" t="s">
        <v>383</v>
      </c>
      <c r="G172" s="149" t="s">
        <v>277</v>
      </c>
      <c r="H172" s="150">
        <v>8.3000000000000007</v>
      </c>
      <c r="I172" s="151"/>
      <c r="J172" s="152">
        <f>ROUND(I172*H172,2)</f>
        <v>0</v>
      </c>
      <c r="K172" s="153"/>
      <c r="L172" s="28"/>
      <c r="M172" s="154" t="s">
        <v>1</v>
      </c>
      <c r="N172" s="115" t="s">
        <v>38</v>
      </c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AR172" s="157" t="s">
        <v>348</v>
      </c>
      <c r="AT172" s="157" t="s">
        <v>274</v>
      </c>
      <c r="AU172" s="157" t="s">
        <v>82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348</v>
      </c>
      <c r="BM172" s="157" t="s">
        <v>1886</v>
      </c>
    </row>
    <row r="173" spans="2:65" s="1" customFormat="1" ht="19.2">
      <c r="B173" s="28"/>
      <c r="D173" s="159" t="s">
        <v>280</v>
      </c>
      <c r="F173" s="160" t="s">
        <v>385</v>
      </c>
      <c r="I173" s="119"/>
      <c r="L173" s="28"/>
      <c r="M173" s="161"/>
      <c r="T173" s="52"/>
      <c r="AT173" s="13" t="s">
        <v>280</v>
      </c>
      <c r="AU173" s="13" t="s">
        <v>82</v>
      </c>
    </row>
    <row r="174" spans="2:65" s="1" customFormat="1" ht="33" customHeight="1">
      <c r="B174" s="28"/>
      <c r="C174" s="146" t="s">
        <v>351</v>
      </c>
      <c r="D174" s="146" t="s">
        <v>274</v>
      </c>
      <c r="E174" s="147" t="s">
        <v>386</v>
      </c>
      <c r="F174" s="148" t="s">
        <v>387</v>
      </c>
      <c r="G174" s="149" t="s">
        <v>277</v>
      </c>
      <c r="H174" s="150">
        <v>74</v>
      </c>
      <c r="I174" s="151"/>
      <c r="J174" s="152">
        <f>ROUND(I174*H174,2)</f>
        <v>0</v>
      </c>
      <c r="K174" s="153"/>
      <c r="L174" s="28"/>
      <c r="M174" s="154" t="s">
        <v>1</v>
      </c>
      <c r="N174" s="115" t="s">
        <v>38</v>
      </c>
      <c r="P174" s="155">
        <f>O174*H174</f>
        <v>0</v>
      </c>
      <c r="Q174" s="155">
        <v>1.17E-3</v>
      </c>
      <c r="R174" s="155">
        <f>Q174*H174</f>
        <v>8.6580000000000004E-2</v>
      </c>
      <c r="S174" s="155">
        <v>0</v>
      </c>
      <c r="T174" s="156">
        <f>S174*H174</f>
        <v>0</v>
      </c>
      <c r="AR174" s="157" t="s">
        <v>348</v>
      </c>
      <c r="AT174" s="157" t="s">
        <v>274</v>
      </c>
      <c r="AU174" s="157" t="s">
        <v>82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348</v>
      </c>
      <c r="BM174" s="157" t="s">
        <v>1887</v>
      </c>
    </row>
    <row r="175" spans="2:65" s="1" customFormat="1" ht="28.8">
      <c r="B175" s="28"/>
      <c r="D175" s="159" t="s">
        <v>280</v>
      </c>
      <c r="F175" s="160" t="s">
        <v>389</v>
      </c>
      <c r="I175" s="119"/>
      <c r="L175" s="28"/>
      <c r="M175" s="161"/>
      <c r="T175" s="52"/>
      <c r="AT175" s="13" t="s">
        <v>280</v>
      </c>
      <c r="AU175" s="13" t="s">
        <v>82</v>
      </c>
    </row>
    <row r="176" spans="2:65" s="1" customFormat="1" ht="16.5" customHeight="1">
      <c r="B176" s="28"/>
      <c r="C176" s="162" t="s">
        <v>356</v>
      </c>
      <c r="D176" s="162" t="s">
        <v>335</v>
      </c>
      <c r="E176" s="163" t="s">
        <v>391</v>
      </c>
      <c r="F176" s="164" t="s">
        <v>392</v>
      </c>
      <c r="G176" s="165" t="s">
        <v>393</v>
      </c>
      <c r="H176" s="166">
        <v>0.57199999999999995</v>
      </c>
      <c r="I176" s="167"/>
      <c r="J176" s="168">
        <f>ROUND(I176*H176,2)</f>
        <v>0</v>
      </c>
      <c r="K176" s="169"/>
      <c r="L176" s="170"/>
      <c r="M176" s="171" t="s">
        <v>1</v>
      </c>
      <c r="N176" s="172" t="s">
        <v>38</v>
      </c>
      <c r="P176" s="155">
        <f>O176*H176</f>
        <v>0</v>
      </c>
      <c r="Q176" s="155">
        <v>2.0000000000000002E-5</v>
      </c>
      <c r="R176" s="155">
        <f>Q176*H176</f>
        <v>1.1440000000000001E-5</v>
      </c>
      <c r="S176" s="155">
        <v>0</v>
      </c>
      <c r="T176" s="156">
        <f>S176*H176</f>
        <v>0</v>
      </c>
      <c r="AR176" s="157" t="s">
        <v>306</v>
      </c>
      <c r="AT176" s="157" t="s">
        <v>335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306</v>
      </c>
      <c r="BM176" s="157" t="s">
        <v>1888</v>
      </c>
    </row>
    <row r="177" spans="2:65" s="1" customFormat="1" ht="10.199999999999999">
      <c r="B177" s="28"/>
      <c r="D177" s="159" t="s">
        <v>280</v>
      </c>
      <c r="F177" s="160" t="s">
        <v>392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" customFormat="1" ht="16.5" customHeight="1">
      <c r="B178" s="28"/>
      <c r="C178" s="162" t="s">
        <v>348</v>
      </c>
      <c r="D178" s="162" t="s">
        <v>335</v>
      </c>
      <c r="E178" s="163" t="s">
        <v>396</v>
      </c>
      <c r="F178" s="164" t="s">
        <v>397</v>
      </c>
      <c r="G178" s="165" t="s">
        <v>393</v>
      </c>
      <c r="H178" s="166">
        <v>1.298</v>
      </c>
      <c r="I178" s="167"/>
      <c r="J178" s="168">
        <f>ROUND(I178*H178,2)</f>
        <v>0</v>
      </c>
      <c r="K178" s="169"/>
      <c r="L178" s="170"/>
      <c r="M178" s="171" t="s">
        <v>1</v>
      </c>
      <c r="N178" s="172" t="s">
        <v>38</v>
      </c>
      <c r="P178" s="155">
        <f>O178*H178</f>
        <v>0</v>
      </c>
      <c r="Q178" s="155">
        <v>2.0000000000000001E-4</v>
      </c>
      <c r="R178" s="155">
        <f>Q178*H178</f>
        <v>2.5960000000000002E-4</v>
      </c>
      <c r="S178" s="155">
        <v>0</v>
      </c>
      <c r="T178" s="156">
        <f>S178*H178</f>
        <v>0</v>
      </c>
      <c r="AR178" s="157" t="s">
        <v>373</v>
      </c>
      <c r="AT178" s="157" t="s">
        <v>335</v>
      </c>
      <c r="AU178" s="157" t="s">
        <v>82</v>
      </c>
      <c r="AY178" s="13" t="s">
        <v>271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3" t="s">
        <v>80</v>
      </c>
      <c r="BK178" s="158">
        <f>ROUND(I178*H178,2)</f>
        <v>0</v>
      </c>
      <c r="BL178" s="13" t="s">
        <v>348</v>
      </c>
      <c r="BM178" s="157" t="s">
        <v>1889</v>
      </c>
    </row>
    <row r="179" spans="2:65" s="1" customFormat="1" ht="10.199999999999999">
      <c r="B179" s="28"/>
      <c r="D179" s="159" t="s">
        <v>280</v>
      </c>
      <c r="F179" s="160" t="s">
        <v>397</v>
      </c>
      <c r="I179" s="119"/>
      <c r="L179" s="28"/>
      <c r="M179" s="161"/>
      <c r="T179" s="52"/>
      <c r="AT179" s="13" t="s">
        <v>280</v>
      </c>
      <c r="AU179" s="13" t="s">
        <v>82</v>
      </c>
    </row>
    <row r="180" spans="2:65" s="1" customFormat="1" ht="16.5" customHeight="1">
      <c r="B180" s="28"/>
      <c r="C180" s="162" t="s">
        <v>365</v>
      </c>
      <c r="D180" s="162" t="s">
        <v>335</v>
      </c>
      <c r="E180" s="163" t="s">
        <v>400</v>
      </c>
      <c r="F180" s="164" t="s">
        <v>401</v>
      </c>
      <c r="G180" s="165" t="s">
        <v>277</v>
      </c>
      <c r="H180" s="166">
        <v>48.73</v>
      </c>
      <c r="I180" s="167"/>
      <c r="J180" s="168">
        <f>ROUND(I180*H180,2)</f>
        <v>0</v>
      </c>
      <c r="K180" s="169"/>
      <c r="L180" s="170"/>
      <c r="M180" s="171" t="s">
        <v>1</v>
      </c>
      <c r="N180" s="172" t="s">
        <v>38</v>
      </c>
      <c r="P180" s="155">
        <f>O180*H180</f>
        <v>0</v>
      </c>
      <c r="Q180" s="155">
        <v>6.0000000000000001E-3</v>
      </c>
      <c r="R180" s="155">
        <f>Q180*H180</f>
        <v>0.29237999999999997</v>
      </c>
      <c r="S180" s="155">
        <v>0</v>
      </c>
      <c r="T180" s="156">
        <f>S180*H180</f>
        <v>0</v>
      </c>
      <c r="AR180" s="157" t="s">
        <v>373</v>
      </c>
      <c r="AT180" s="157" t="s">
        <v>335</v>
      </c>
      <c r="AU180" s="157" t="s">
        <v>82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348</v>
      </c>
      <c r="BM180" s="157" t="s">
        <v>1890</v>
      </c>
    </row>
    <row r="181" spans="2:65" s="1" customFormat="1" ht="76.8">
      <c r="B181" s="28"/>
      <c r="D181" s="159" t="s">
        <v>280</v>
      </c>
      <c r="F181" s="160" t="s">
        <v>403</v>
      </c>
      <c r="I181" s="119"/>
      <c r="L181" s="28"/>
      <c r="M181" s="161"/>
      <c r="T181" s="52"/>
      <c r="AT181" s="13" t="s">
        <v>280</v>
      </c>
      <c r="AU181" s="13" t="s">
        <v>82</v>
      </c>
    </row>
    <row r="182" spans="2:65" s="1" customFormat="1" ht="16.5" customHeight="1">
      <c r="B182" s="28"/>
      <c r="C182" s="162" t="s">
        <v>370</v>
      </c>
      <c r="D182" s="162" t="s">
        <v>335</v>
      </c>
      <c r="E182" s="163" t="s">
        <v>405</v>
      </c>
      <c r="F182" s="164" t="s">
        <v>406</v>
      </c>
      <c r="G182" s="165" t="s">
        <v>277</v>
      </c>
      <c r="H182" s="166">
        <v>30</v>
      </c>
      <c r="I182" s="167"/>
      <c r="J182" s="168">
        <f>ROUND(I182*H182,2)</f>
        <v>0</v>
      </c>
      <c r="K182" s="169"/>
      <c r="L182" s="170"/>
      <c r="M182" s="171" t="s">
        <v>1</v>
      </c>
      <c r="N182" s="172" t="s">
        <v>38</v>
      </c>
      <c r="P182" s="155">
        <f>O182*H182</f>
        <v>0</v>
      </c>
      <c r="Q182" s="155">
        <v>6.0000000000000001E-3</v>
      </c>
      <c r="R182" s="155">
        <f>Q182*H182</f>
        <v>0.18</v>
      </c>
      <c r="S182" s="155">
        <v>0</v>
      </c>
      <c r="T182" s="156">
        <f>S182*H182</f>
        <v>0</v>
      </c>
      <c r="AR182" s="157" t="s">
        <v>373</v>
      </c>
      <c r="AT182" s="157" t="s">
        <v>335</v>
      </c>
      <c r="AU182" s="157" t="s">
        <v>82</v>
      </c>
      <c r="AY182" s="13" t="s">
        <v>271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3" t="s">
        <v>80</v>
      </c>
      <c r="BK182" s="158">
        <f>ROUND(I182*H182,2)</f>
        <v>0</v>
      </c>
      <c r="BL182" s="13" t="s">
        <v>348</v>
      </c>
      <c r="BM182" s="157" t="s">
        <v>1891</v>
      </c>
    </row>
    <row r="183" spans="2:65" s="1" customFormat="1" ht="57.6">
      <c r="B183" s="28"/>
      <c r="D183" s="159" t="s">
        <v>280</v>
      </c>
      <c r="F183" s="160" t="s">
        <v>408</v>
      </c>
      <c r="I183" s="119"/>
      <c r="L183" s="28"/>
      <c r="M183" s="161"/>
      <c r="T183" s="52"/>
      <c r="AT183" s="13" t="s">
        <v>280</v>
      </c>
      <c r="AU183" s="13" t="s">
        <v>82</v>
      </c>
    </row>
    <row r="184" spans="2:65" s="1" customFormat="1" ht="16.5" customHeight="1">
      <c r="B184" s="28"/>
      <c r="C184" s="162" t="s">
        <v>376</v>
      </c>
      <c r="D184" s="162" t="s">
        <v>335</v>
      </c>
      <c r="E184" s="163" t="s">
        <v>410</v>
      </c>
      <c r="F184" s="164" t="s">
        <v>411</v>
      </c>
      <c r="G184" s="165" t="s">
        <v>412</v>
      </c>
      <c r="H184" s="166">
        <v>85.8</v>
      </c>
      <c r="I184" s="167"/>
      <c r="J184" s="168">
        <f>ROUND(I184*H184,2)</f>
        <v>0</v>
      </c>
      <c r="K184" s="169"/>
      <c r="L184" s="170"/>
      <c r="M184" s="171" t="s">
        <v>1</v>
      </c>
      <c r="N184" s="172" t="s">
        <v>38</v>
      </c>
      <c r="P184" s="155">
        <f>O184*H184</f>
        <v>0</v>
      </c>
      <c r="Q184" s="155">
        <v>3.8000000000000002E-4</v>
      </c>
      <c r="R184" s="155">
        <f>Q184*H184</f>
        <v>3.2604000000000001E-2</v>
      </c>
      <c r="S184" s="155">
        <v>0</v>
      </c>
      <c r="T184" s="156">
        <f>S184*H184</f>
        <v>0</v>
      </c>
      <c r="AR184" s="157" t="s">
        <v>373</v>
      </c>
      <c r="AT184" s="157" t="s">
        <v>335</v>
      </c>
      <c r="AU184" s="157" t="s">
        <v>82</v>
      </c>
      <c r="AY184" s="13" t="s">
        <v>271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3" t="s">
        <v>80</v>
      </c>
      <c r="BK184" s="158">
        <f>ROUND(I184*H184,2)</f>
        <v>0</v>
      </c>
      <c r="BL184" s="13" t="s">
        <v>348</v>
      </c>
      <c r="BM184" s="157" t="s">
        <v>1892</v>
      </c>
    </row>
    <row r="185" spans="2:65" s="1" customFormat="1" ht="10.199999999999999">
      <c r="B185" s="28"/>
      <c r="D185" s="159" t="s">
        <v>280</v>
      </c>
      <c r="F185" s="160" t="s">
        <v>414</v>
      </c>
      <c r="I185" s="119"/>
      <c r="L185" s="28"/>
      <c r="M185" s="161"/>
      <c r="T185" s="52"/>
      <c r="AT185" s="13" t="s">
        <v>280</v>
      </c>
      <c r="AU185" s="13" t="s">
        <v>82</v>
      </c>
    </row>
    <row r="186" spans="2:65" s="1" customFormat="1" ht="16.5" customHeight="1">
      <c r="B186" s="28"/>
      <c r="C186" s="162" t="s">
        <v>381</v>
      </c>
      <c r="D186" s="162" t="s">
        <v>335</v>
      </c>
      <c r="E186" s="163" t="s">
        <v>416</v>
      </c>
      <c r="F186" s="164" t="s">
        <v>417</v>
      </c>
      <c r="G186" s="165" t="s">
        <v>412</v>
      </c>
      <c r="H186" s="166">
        <v>118.8</v>
      </c>
      <c r="I186" s="167"/>
      <c r="J186" s="168">
        <f>ROUND(I186*H186,2)</f>
        <v>0</v>
      </c>
      <c r="K186" s="169"/>
      <c r="L186" s="170"/>
      <c r="M186" s="171" t="s">
        <v>1</v>
      </c>
      <c r="N186" s="172" t="s">
        <v>38</v>
      </c>
      <c r="P186" s="155">
        <f>O186*H186</f>
        <v>0</v>
      </c>
      <c r="Q186" s="155">
        <v>3.5E-4</v>
      </c>
      <c r="R186" s="155">
        <f>Q186*H186</f>
        <v>4.1579999999999999E-2</v>
      </c>
      <c r="S186" s="155">
        <v>0</v>
      </c>
      <c r="T186" s="156">
        <f>S186*H186</f>
        <v>0</v>
      </c>
      <c r="AR186" s="157" t="s">
        <v>373</v>
      </c>
      <c r="AT186" s="157" t="s">
        <v>335</v>
      </c>
      <c r="AU186" s="157" t="s">
        <v>82</v>
      </c>
      <c r="AY186" s="13" t="s">
        <v>271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3" t="s">
        <v>80</v>
      </c>
      <c r="BK186" s="158">
        <f>ROUND(I186*H186,2)</f>
        <v>0</v>
      </c>
      <c r="BL186" s="13" t="s">
        <v>348</v>
      </c>
      <c r="BM186" s="157" t="s">
        <v>1893</v>
      </c>
    </row>
    <row r="187" spans="2:65" s="1" customFormat="1" ht="10.199999999999999">
      <c r="B187" s="28"/>
      <c r="D187" s="159" t="s">
        <v>280</v>
      </c>
      <c r="F187" s="160" t="s">
        <v>417</v>
      </c>
      <c r="I187" s="119"/>
      <c r="L187" s="28"/>
      <c r="M187" s="161"/>
      <c r="T187" s="52"/>
      <c r="AT187" s="13" t="s">
        <v>280</v>
      </c>
      <c r="AU187" s="13" t="s">
        <v>82</v>
      </c>
    </row>
    <row r="188" spans="2:65" s="1" customFormat="1" ht="16.5" customHeight="1">
      <c r="B188" s="28"/>
      <c r="C188" s="162" t="s">
        <v>7</v>
      </c>
      <c r="D188" s="162" t="s">
        <v>335</v>
      </c>
      <c r="E188" s="163" t="s">
        <v>420</v>
      </c>
      <c r="F188" s="164" t="s">
        <v>421</v>
      </c>
      <c r="G188" s="165" t="s">
        <v>412</v>
      </c>
      <c r="H188" s="166">
        <v>83.16</v>
      </c>
      <c r="I188" s="167"/>
      <c r="J188" s="168">
        <f>ROUND(I188*H188,2)</f>
        <v>0</v>
      </c>
      <c r="K188" s="169"/>
      <c r="L188" s="170"/>
      <c r="M188" s="171" t="s">
        <v>1</v>
      </c>
      <c r="N188" s="172" t="s">
        <v>38</v>
      </c>
      <c r="P188" s="155">
        <f>O188*H188</f>
        <v>0</v>
      </c>
      <c r="Q188" s="155">
        <v>3.5E-4</v>
      </c>
      <c r="R188" s="155">
        <f>Q188*H188</f>
        <v>2.9106E-2</v>
      </c>
      <c r="S188" s="155">
        <v>0</v>
      </c>
      <c r="T188" s="156">
        <f>S188*H188</f>
        <v>0</v>
      </c>
      <c r="AR188" s="157" t="s">
        <v>373</v>
      </c>
      <c r="AT188" s="157" t="s">
        <v>335</v>
      </c>
      <c r="AU188" s="157" t="s">
        <v>82</v>
      </c>
      <c r="AY188" s="13" t="s">
        <v>271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3" t="s">
        <v>80</v>
      </c>
      <c r="BK188" s="158">
        <f>ROUND(I188*H188,2)</f>
        <v>0</v>
      </c>
      <c r="BL188" s="13" t="s">
        <v>348</v>
      </c>
      <c r="BM188" s="157" t="s">
        <v>1894</v>
      </c>
    </row>
    <row r="189" spans="2:65" s="1" customFormat="1" ht="10.199999999999999">
      <c r="B189" s="28"/>
      <c r="D189" s="159" t="s">
        <v>280</v>
      </c>
      <c r="F189" s="160" t="s">
        <v>421</v>
      </c>
      <c r="I189" s="119"/>
      <c r="L189" s="28"/>
      <c r="M189" s="161"/>
      <c r="T189" s="52"/>
      <c r="AT189" s="13" t="s">
        <v>280</v>
      </c>
      <c r="AU189" s="13" t="s">
        <v>82</v>
      </c>
    </row>
    <row r="190" spans="2:65" s="1" customFormat="1" ht="16.5" customHeight="1">
      <c r="B190" s="28"/>
      <c r="C190" s="162" t="s">
        <v>390</v>
      </c>
      <c r="D190" s="162" t="s">
        <v>335</v>
      </c>
      <c r="E190" s="163" t="s">
        <v>424</v>
      </c>
      <c r="F190" s="164" t="s">
        <v>425</v>
      </c>
      <c r="G190" s="165" t="s">
        <v>412</v>
      </c>
      <c r="H190" s="166">
        <v>40.26</v>
      </c>
      <c r="I190" s="167"/>
      <c r="J190" s="168">
        <f>ROUND(I190*H190,2)</f>
        <v>0</v>
      </c>
      <c r="K190" s="169"/>
      <c r="L190" s="170"/>
      <c r="M190" s="171" t="s">
        <v>1</v>
      </c>
      <c r="N190" s="172" t="s">
        <v>38</v>
      </c>
      <c r="P190" s="155">
        <f>O190*H190</f>
        <v>0</v>
      </c>
      <c r="Q190" s="155">
        <v>5.0000000000000001E-4</v>
      </c>
      <c r="R190" s="155">
        <f>Q190*H190</f>
        <v>2.0129999999999999E-2</v>
      </c>
      <c r="S190" s="155">
        <v>0</v>
      </c>
      <c r="T190" s="156">
        <f>S190*H190</f>
        <v>0</v>
      </c>
      <c r="AR190" s="157" t="s">
        <v>373</v>
      </c>
      <c r="AT190" s="157" t="s">
        <v>335</v>
      </c>
      <c r="AU190" s="157" t="s">
        <v>82</v>
      </c>
      <c r="AY190" s="13" t="s">
        <v>271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3" t="s">
        <v>80</v>
      </c>
      <c r="BK190" s="158">
        <f>ROUND(I190*H190,2)</f>
        <v>0</v>
      </c>
      <c r="BL190" s="13" t="s">
        <v>348</v>
      </c>
      <c r="BM190" s="157" t="s">
        <v>1895</v>
      </c>
    </row>
    <row r="191" spans="2:65" s="1" customFormat="1" ht="10.199999999999999">
      <c r="B191" s="28"/>
      <c r="D191" s="159" t="s">
        <v>280</v>
      </c>
      <c r="F191" s="160" t="s">
        <v>427</v>
      </c>
      <c r="I191" s="119"/>
      <c r="L191" s="28"/>
      <c r="M191" s="161"/>
      <c r="T191" s="52"/>
      <c r="AT191" s="13" t="s">
        <v>280</v>
      </c>
      <c r="AU191" s="13" t="s">
        <v>82</v>
      </c>
    </row>
    <row r="192" spans="2:65" s="1" customFormat="1" ht="16.5" customHeight="1">
      <c r="B192" s="28"/>
      <c r="C192" s="162" t="s">
        <v>395</v>
      </c>
      <c r="D192" s="162" t="s">
        <v>335</v>
      </c>
      <c r="E192" s="163" t="s">
        <v>429</v>
      </c>
      <c r="F192" s="164" t="s">
        <v>430</v>
      </c>
      <c r="G192" s="165" t="s">
        <v>338</v>
      </c>
      <c r="H192" s="166">
        <v>57.2</v>
      </c>
      <c r="I192" s="167"/>
      <c r="J192" s="168">
        <f>ROUND(I192*H192,2)</f>
        <v>0</v>
      </c>
      <c r="K192" s="169"/>
      <c r="L192" s="170"/>
      <c r="M192" s="171" t="s">
        <v>1</v>
      </c>
      <c r="N192" s="172" t="s">
        <v>38</v>
      </c>
      <c r="P192" s="155">
        <f>O192*H192</f>
        <v>0</v>
      </c>
      <c r="Q192" s="155">
        <v>4.0000000000000003E-5</v>
      </c>
      <c r="R192" s="155">
        <f>Q192*H192</f>
        <v>2.2880000000000001E-3</v>
      </c>
      <c r="S192" s="155">
        <v>0</v>
      </c>
      <c r="T192" s="156">
        <f>S192*H192</f>
        <v>0</v>
      </c>
      <c r="AR192" s="157" t="s">
        <v>373</v>
      </c>
      <c r="AT192" s="157" t="s">
        <v>335</v>
      </c>
      <c r="AU192" s="157" t="s">
        <v>82</v>
      </c>
      <c r="AY192" s="13" t="s">
        <v>271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3" t="s">
        <v>80</v>
      </c>
      <c r="BK192" s="158">
        <f>ROUND(I192*H192,2)</f>
        <v>0</v>
      </c>
      <c r="BL192" s="13" t="s">
        <v>348</v>
      </c>
      <c r="BM192" s="157" t="s">
        <v>1896</v>
      </c>
    </row>
    <row r="193" spans="2:65" s="1" customFormat="1" ht="10.199999999999999">
      <c r="B193" s="28"/>
      <c r="D193" s="159" t="s">
        <v>280</v>
      </c>
      <c r="F193" s="160" t="s">
        <v>430</v>
      </c>
      <c r="I193" s="119"/>
      <c r="L193" s="28"/>
      <c r="M193" s="161"/>
      <c r="T193" s="52"/>
      <c r="AT193" s="13" t="s">
        <v>280</v>
      </c>
      <c r="AU193" s="13" t="s">
        <v>82</v>
      </c>
    </row>
    <row r="194" spans="2:65" s="1" customFormat="1" ht="16.5" customHeight="1">
      <c r="B194" s="28"/>
      <c r="C194" s="162" t="s">
        <v>399</v>
      </c>
      <c r="D194" s="162" t="s">
        <v>335</v>
      </c>
      <c r="E194" s="163" t="s">
        <v>433</v>
      </c>
      <c r="F194" s="164" t="s">
        <v>434</v>
      </c>
      <c r="G194" s="165" t="s">
        <v>338</v>
      </c>
      <c r="H194" s="166">
        <v>57.2</v>
      </c>
      <c r="I194" s="167"/>
      <c r="J194" s="168">
        <f>ROUND(I194*H194,2)</f>
        <v>0</v>
      </c>
      <c r="K194" s="169"/>
      <c r="L194" s="170"/>
      <c r="M194" s="171" t="s">
        <v>1</v>
      </c>
      <c r="N194" s="172" t="s">
        <v>38</v>
      </c>
      <c r="P194" s="155">
        <f>O194*H194</f>
        <v>0</v>
      </c>
      <c r="Q194" s="155">
        <v>2.0000000000000002E-5</v>
      </c>
      <c r="R194" s="155">
        <f>Q194*H194</f>
        <v>1.1440000000000001E-3</v>
      </c>
      <c r="S194" s="155">
        <v>0</v>
      </c>
      <c r="T194" s="156">
        <f>S194*H194</f>
        <v>0</v>
      </c>
      <c r="AR194" s="157" t="s">
        <v>373</v>
      </c>
      <c r="AT194" s="157" t="s">
        <v>335</v>
      </c>
      <c r="AU194" s="157" t="s">
        <v>82</v>
      </c>
      <c r="AY194" s="13" t="s">
        <v>271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3" t="s">
        <v>80</v>
      </c>
      <c r="BK194" s="158">
        <f>ROUND(I194*H194,2)</f>
        <v>0</v>
      </c>
      <c r="BL194" s="13" t="s">
        <v>348</v>
      </c>
      <c r="BM194" s="157" t="s">
        <v>1897</v>
      </c>
    </row>
    <row r="195" spans="2:65" s="1" customFormat="1" ht="10.199999999999999">
      <c r="B195" s="28"/>
      <c r="D195" s="159" t="s">
        <v>280</v>
      </c>
      <c r="F195" s="160" t="s">
        <v>434</v>
      </c>
      <c r="I195" s="119"/>
      <c r="L195" s="28"/>
      <c r="M195" s="161"/>
      <c r="T195" s="52"/>
      <c r="AT195" s="13" t="s">
        <v>280</v>
      </c>
      <c r="AU195" s="13" t="s">
        <v>82</v>
      </c>
    </row>
    <row r="196" spans="2:65" s="11" customFormat="1" ht="22.8" customHeight="1">
      <c r="B196" s="134"/>
      <c r="D196" s="135" t="s">
        <v>72</v>
      </c>
      <c r="E196" s="144" t="s">
        <v>436</v>
      </c>
      <c r="F196" s="144" t="s">
        <v>437</v>
      </c>
      <c r="I196" s="137"/>
      <c r="J196" s="145">
        <f>BK196</f>
        <v>0</v>
      </c>
      <c r="L196" s="134"/>
      <c r="M196" s="139"/>
      <c r="P196" s="140">
        <f>SUM(P197:P226)</f>
        <v>0</v>
      </c>
      <c r="R196" s="140">
        <f>SUM(R197:R226)</f>
        <v>1.1566148399999998</v>
      </c>
      <c r="T196" s="141">
        <f>SUM(T197:T226)</f>
        <v>0.1958</v>
      </c>
      <c r="AR196" s="135" t="s">
        <v>82</v>
      </c>
      <c r="AT196" s="142" t="s">
        <v>72</v>
      </c>
      <c r="AU196" s="142" t="s">
        <v>80</v>
      </c>
      <c r="AY196" s="135" t="s">
        <v>271</v>
      </c>
      <c r="BK196" s="143">
        <f>SUM(BK197:BK226)</f>
        <v>0</v>
      </c>
    </row>
    <row r="197" spans="2:65" s="1" customFormat="1" ht="21.75" customHeight="1">
      <c r="B197" s="28"/>
      <c r="C197" s="146" t="s">
        <v>404</v>
      </c>
      <c r="D197" s="146" t="s">
        <v>274</v>
      </c>
      <c r="E197" s="147" t="s">
        <v>438</v>
      </c>
      <c r="F197" s="148" t="s">
        <v>439</v>
      </c>
      <c r="G197" s="149" t="s">
        <v>277</v>
      </c>
      <c r="H197" s="150">
        <v>74</v>
      </c>
      <c r="I197" s="151"/>
      <c r="J197" s="152">
        <f>ROUND(I197*H197,2)</f>
        <v>0</v>
      </c>
      <c r="K197" s="153"/>
      <c r="L197" s="28"/>
      <c r="M197" s="154" t="s">
        <v>1</v>
      </c>
      <c r="N197" s="115" t="s">
        <v>38</v>
      </c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AR197" s="157" t="s">
        <v>348</v>
      </c>
      <c r="AT197" s="157" t="s">
        <v>274</v>
      </c>
      <c r="AU197" s="157" t="s">
        <v>82</v>
      </c>
      <c r="AY197" s="13" t="s">
        <v>271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3" t="s">
        <v>80</v>
      </c>
      <c r="BK197" s="158">
        <f>ROUND(I197*H197,2)</f>
        <v>0</v>
      </c>
      <c r="BL197" s="13" t="s">
        <v>348</v>
      </c>
      <c r="BM197" s="157" t="s">
        <v>1898</v>
      </c>
    </row>
    <row r="198" spans="2:65" s="1" customFormat="1" ht="19.2">
      <c r="B198" s="28"/>
      <c r="D198" s="159" t="s">
        <v>280</v>
      </c>
      <c r="F198" s="160" t="s">
        <v>441</v>
      </c>
      <c r="I198" s="119"/>
      <c r="L198" s="28"/>
      <c r="M198" s="161"/>
      <c r="T198" s="52"/>
      <c r="AT198" s="13" t="s">
        <v>280</v>
      </c>
      <c r="AU198" s="13" t="s">
        <v>82</v>
      </c>
    </row>
    <row r="199" spans="2:65" s="1" customFormat="1" ht="24.15" customHeight="1">
      <c r="B199" s="28"/>
      <c r="C199" s="146" t="s">
        <v>409</v>
      </c>
      <c r="D199" s="146" t="s">
        <v>274</v>
      </c>
      <c r="E199" s="147" t="s">
        <v>443</v>
      </c>
      <c r="F199" s="148" t="s">
        <v>444</v>
      </c>
      <c r="G199" s="149" t="s">
        <v>277</v>
      </c>
      <c r="H199" s="150">
        <v>74</v>
      </c>
      <c r="I199" s="151"/>
      <c r="J199" s="152">
        <f>ROUND(I199*H199,2)</f>
        <v>0</v>
      </c>
      <c r="K199" s="153"/>
      <c r="L199" s="28"/>
      <c r="M199" s="154" t="s">
        <v>1</v>
      </c>
      <c r="N199" s="115" t="s">
        <v>38</v>
      </c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AR199" s="157" t="s">
        <v>348</v>
      </c>
      <c r="AT199" s="157" t="s">
        <v>274</v>
      </c>
      <c r="AU199" s="157" t="s">
        <v>82</v>
      </c>
      <c r="AY199" s="13" t="s">
        <v>271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3" t="s">
        <v>80</v>
      </c>
      <c r="BK199" s="158">
        <f>ROUND(I199*H199,2)</f>
        <v>0</v>
      </c>
      <c r="BL199" s="13" t="s">
        <v>348</v>
      </c>
      <c r="BM199" s="157" t="s">
        <v>445</v>
      </c>
    </row>
    <row r="200" spans="2:65" s="1" customFormat="1" ht="28.8">
      <c r="B200" s="28"/>
      <c r="D200" s="159" t="s">
        <v>280</v>
      </c>
      <c r="F200" s="160" t="s">
        <v>446</v>
      </c>
      <c r="I200" s="119"/>
      <c r="L200" s="28"/>
      <c r="M200" s="161"/>
      <c r="T200" s="52"/>
      <c r="AT200" s="13" t="s">
        <v>280</v>
      </c>
      <c r="AU200" s="13" t="s">
        <v>82</v>
      </c>
    </row>
    <row r="201" spans="2:65" s="1" customFormat="1" ht="16.5" customHeight="1">
      <c r="B201" s="28"/>
      <c r="C201" s="146" t="s">
        <v>415</v>
      </c>
      <c r="D201" s="146" t="s">
        <v>274</v>
      </c>
      <c r="E201" s="147" t="s">
        <v>448</v>
      </c>
      <c r="F201" s="148" t="s">
        <v>449</v>
      </c>
      <c r="G201" s="149" t="s">
        <v>277</v>
      </c>
      <c r="H201" s="150">
        <v>74</v>
      </c>
      <c r="I201" s="151"/>
      <c r="J201" s="152">
        <f>ROUND(I201*H201,2)</f>
        <v>0</v>
      </c>
      <c r="K201" s="153"/>
      <c r="L201" s="28"/>
      <c r="M201" s="154" t="s">
        <v>1</v>
      </c>
      <c r="N201" s="115" t="s">
        <v>38</v>
      </c>
      <c r="P201" s="155">
        <f>O201*H201</f>
        <v>0</v>
      </c>
      <c r="Q201" s="155">
        <v>0</v>
      </c>
      <c r="R201" s="155">
        <f>Q201*H201</f>
        <v>0</v>
      </c>
      <c r="S201" s="155">
        <v>0</v>
      </c>
      <c r="T201" s="156">
        <f>S201*H201</f>
        <v>0</v>
      </c>
      <c r="AR201" s="157" t="s">
        <v>348</v>
      </c>
      <c r="AT201" s="157" t="s">
        <v>274</v>
      </c>
      <c r="AU201" s="157" t="s">
        <v>82</v>
      </c>
      <c r="AY201" s="13" t="s">
        <v>271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3" t="s">
        <v>80</v>
      </c>
      <c r="BK201" s="158">
        <f>ROUND(I201*H201,2)</f>
        <v>0</v>
      </c>
      <c r="BL201" s="13" t="s">
        <v>348</v>
      </c>
      <c r="BM201" s="157" t="s">
        <v>450</v>
      </c>
    </row>
    <row r="202" spans="2:65" s="1" customFormat="1" ht="10.199999999999999">
      <c r="B202" s="28"/>
      <c r="D202" s="159" t="s">
        <v>280</v>
      </c>
      <c r="F202" s="160" t="s">
        <v>451</v>
      </c>
      <c r="I202" s="119"/>
      <c r="L202" s="28"/>
      <c r="M202" s="161"/>
      <c r="T202" s="52"/>
      <c r="AT202" s="13" t="s">
        <v>280</v>
      </c>
      <c r="AU202" s="13" t="s">
        <v>82</v>
      </c>
    </row>
    <row r="203" spans="2:65" s="1" customFormat="1" ht="16.5" customHeight="1">
      <c r="B203" s="28"/>
      <c r="C203" s="146" t="s">
        <v>419</v>
      </c>
      <c r="D203" s="146" t="s">
        <v>274</v>
      </c>
      <c r="E203" s="147" t="s">
        <v>453</v>
      </c>
      <c r="F203" s="148" t="s">
        <v>454</v>
      </c>
      <c r="G203" s="149" t="s">
        <v>412</v>
      </c>
      <c r="H203" s="150">
        <v>36</v>
      </c>
      <c r="I203" s="151"/>
      <c r="J203" s="152">
        <f>ROUND(I203*H203,2)</f>
        <v>0</v>
      </c>
      <c r="K203" s="153"/>
      <c r="L203" s="28"/>
      <c r="M203" s="154" t="s">
        <v>1</v>
      </c>
      <c r="N203" s="115" t="s">
        <v>38</v>
      </c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AR203" s="157" t="s">
        <v>348</v>
      </c>
      <c r="AT203" s="157" t="s">
        <v>274</v>
      </c>
      <c r="AU203" s="157" t="s">
        <v>82</v>
      </c>
      <c r="AY203" s="13" t="s">
        <v>271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3" t="s">
        <v>80</v>
      </c>
      <c r="BK203" s="158">
        <f>ROUND(I203*H203,2)</f>
        <v>0</v>
      </c>
      <c r="BL203" s="13" t="s">
        <v>348</v>
      </c>
      <c r="BM203" s="157" t="s">
        <v>1899</v>
      </c>
    </row>
    <row r="204" spans="2:65" s="1" customFormat="1" ht="19.2">
      <c r="B204" s="28"/>
      <c r="D204" s="159" t="s">
        <v>280</v>
      </c>
      <c r="F204" s="160" t="s">
        <v>456</v>
      </c>
      <c r="I204" s="119"/>
      <c r="L204" s="28"/>
      <c r="M204" s="161"/>
      <c r="T204" s="52"/>
      <c r="AT204" s="13" t="s">
        <v>280</v>
      </c>
      <c r="AU204" s="13" t="s">
        <v>82</v>
      </c>
    </row>
    <row r="205" spans="2:65" s="1" customFormat="1" ht="16.5" customHeight="1">
      <c r="B205" s="28"/>
      <c r="C205" s="162" t="s">
        <v>423</v>
      </c>
      <c r="D205" s="162" t="s">
        <v>335</v>
      </c>
      <c r="E205" s="163" t="s">
        <v>458</v>
      </c>
      <c r="F205" s="164" t="s">
        <v>459</v>
      </c>
      <c r="G205" s="165" t="s">
        <v>412</v>
      </c>
      <c r="H205" s="166">
        <v>36.72</v>
      </c>
      <c r="I205" s="167"/>
      <c r="J205" s="168">
        <f>ROUND(I205*H205,2)</f>
        <v>0</v>
      </c>
      <c r="K205" s="169"/>
      <c r="L205" s="170"/>
      <c r="M205" s="171" t="s">
        <v>1</v>
      </c>
      <c r="N205" s="172" t="s">
        <v>38</v>
      </c>
      <c r="P205" s="155">
        <f>O205*H205</f>
        <v>0</v>
      </c>
      <c r="Q205" s="155">
        <v>5.0000000000000002E-5</v>
      </c>
      <c r="R205" s="155">
        <f>Q205*H205</f>
        <v>1.836E-3</v>
      </c>
      <c r="S205" s="155">
        <v>0</v>
      </c>
      <c r="T205" s="156">
        <f>S205*H205</f>
        <v>0</v>
      </c>
      <c r="AR205" s="157" t="s">
        <v>373</v>
      </c>
      <c r="AT205" s="157" t="s">
        <v>335</v>
      </c>
      <c r="AU205" s="157" t="s">
        <v>82</v>
      </c>
      <c r="AY205" s="13" t="s">
        <v>271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3" t="s">
        <v>80</v>
      </c>
      <c r="BK205" s="158">
        <f>ROUND(I205*H205,2)</f>
        <v>0</v>
      </c>
      <c r="BL205" s="13" t="s">
        <v>348</v>
      </c>
      <c r="BM205" s="157" t="s">
        <v>1900</v>
      </c>
    </row>
    <row r="206" spans="2:65" s="1" customFormat="1" ht="10.199999999999999">
      <c r="B206" s="28"/>
      <c r="D206" s="159" t="s">
        <v>280</v>
      </c>
      <c r="F206" s="160" t="s">
        <v>459</v>
      </c>
      <c r="I206" s="119"/>
      <c r="L206" s="28"/>
      <c r="M206" s="161"/>
      <c r="T206" s="52"/>
      <c r="AT206" s="13" t="s">
        <v>280</v>
      </c>
      <c r="AU206" s="13" t="s">
        <v>82</v>
      </c>
    </row>
    <row r="207" spans="2:65" s="1" customFormat="1" ht="24.15" customHeight="1">
      <c r="B207" s="28"/>
      <c r="C207" s="146" t="s">
        <v>428</v>
      </c>
      <c r="D207" s="146" t="s">
        <v>274</v>
      </c>
      <c r="E207" s="147" t="s">
        <v>462</v>
      </c>
      <c r="F207" s="148" t="s">
        <v>463</v>
      </c>
      <c r="G207" s="149" t="s">
        <v>277</v>
      </c>
      <c r="H207" s="150">
        <v>74</v>
      </c>
      <c r="I207" s="151"/>
      <c r="J207" s="152">
        <f>ROUND(I207*H207,2)</f>
        <v>0</v>
      </c>
      <c r="K207" s="153"/>
      <c r="L207" s="28"/>
      <c r="M207" s="154" t="s">
        <v>1</v>
      </c>
      <c r="N207" s="115" t="s">
        <v>38</v>
      </c>
      <c r="P207" s="155">
        <f>O207*H207</f>
        <v>0</v>
      </c>
      <c r="Q207" s="155">
        <v>2.0000000000000001E-4</v>
      </c>
      <c r="R207" s="155">
        <f>Q207*H207</f>
        <v>1.4800000000000001E-2</v>
      </c>
      <c r="S207" s="155">
        <v>0</v>
      </c>
      <c r="T207" s="156">
        <f>S207*H207</f>
        <v>0</v>
      </c>
      <c r="AR207" s="157" t="s">
        <v>348</v>
      </c>
      <c r="AT207" s="157" t="s">
        <v>274</v>
      </c>
      <c r="AU207" s="157" t="s">
        <v>82</v>
      </c>
      <c r="AY207" s="13" t="s">
        <v>271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3" t="s">
        <v>80</v>
      </c>
      <c r="BK207" s="158">
        <f>ROUND(I207*H207,2)</f>
        <v>0</v>
      </c>
      <c r="BL207" s="13" t="s">
        <v>348</v>
      </c>
      <c r="BM207" s="157" t="s">
        <v>464</v>
      </c>
    </row>
    <row r="208" spans="2:65" s="1" customFormat="1" ht="19.2">
      <c r="B208" s="28"/>
      <c r="D208" s="159" t="s">
        <v>280</v>
      </c>
      <c r="F208" s="160" t="s">
        <v>465</v>
      </c>
      <c r="I208" s="119"/>
      <c r="L208" s="28"/>
      <c r="M208" s="161"/>
      <c r="T208" s="52"/>
      <c r="AT208" s="13" t="s">
        <v>280</v>
      </c>
      <c r="AU208" s="13" t="s">
        <v>82</v>
      </c>
    </row>
    <row r="209" spans="2:65" s="1" customFormat="1" ht="37.799999999999997" customHeight="1">
      <c r="B209" s="28"/>
      <c r="C209" s="146" t="s">
        <v>432</v>
      </c>
      <c r="D209" s="146" t="s">
        <v>274</v>
      </c>
      <c r="E209" s="147" t="s">
        <v>467</v>
      </c>
      <c r="F209" s="148" t="s">
        <v>468</v>
      </c>
      <c r="G209" s="149" t="s">
        <v>277</v>
      </c>
      <c r="H209" s="150">
        <v>74</v>
      </c>
      <c r="I209" s="151"/>
      <c r="J209" s="152">
        <f>ROUND(I209*H209,2)</f>
        <v>0</v>
      </c>
      <c r="K209" s="153"/>
      <c r="L209" s="28"/>
      <c r="M209" s="154" t="s">
        <v>1</v>
      </c>
      <c r="N209" s="115" t="s">
        <v>38</v>
      </c>
      <c r="P209" s="155">
        <f>O209*H209</f>
        <v>0</v>
      </c>
      <c r="Q209" s="155">
        <v>1.4999999999999999E-2</v>
      </c>
      <c r="R209" s="155">
        <f>Q209*H209</f>
        <v>1.1099999999999999</v>
      </c>
      <c r="S209" s="155">
        <v>0</v>
      </c>
      <c r="T209" s="156">
        <f>S209*H209</f>
        <v>0</v>
      </c>
      <c r="AR209" s="157" t="s">
        <v>348</v>
      </c>
      <c r="AT209" s="157" t="s">
        <v>274</v>
      </c>
      <c r="AU209" s="157" t="s">
        <v>82</v>
      </c>
      <c r="AY209" s="13" t="s">
        <v>271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3" t="s">
        <v>80</v>
      </c>
      <c r="BK209" s="158">
        <f>ROUND(I209*H209,2)</f>
        <v>0</v>
      </c>
      <c r="BL209" s="13" t="s">
        <v>348</v>
      </c>
      <c r="BM209" s="157" t="s">
        <v>469</v>
      </c>
    </row>
    <row r="210" spans="2:65" s="1" customFormat="1" ht="28.8">
      <c r="B210" s="28"/>
      <c r="D210" s="159" t="s">
        <v>280</v>
      </c>
      <c r="F210" s="160" t="s">
        <v>470</v>
      </c>
      <c r="I210" s="119"/>
      <c r="L210" s="28"/>
      <c r="M210" s="161"/>
      <c r="T210" s="52"/>
      <c r="AT210" s="13" t="s">
        <v>280</v>
      </c>
      <c r="AU210" s="13" t="s">
        <v>82</v>
      </c>
    </row>
    <row r="211" spans="2:65" s="1" customFormat="1" ht="21.75" customHeight="1">
      <c r="B211" s="28"/>
      <c r="C211" s="146" t="s">
        <v>373</v>
      </c>
      <c r="D211" s="146" t="s">
        <v>274</v>
      </c>
      <c r="E211" s="147" t="s">
        <v>472</v>
      </c>
      <c r="F211" s="148" t="s">
        <v>473</v>
      </c>
      <c r="G211" s="149" t="s">
        <v>412</v>
      </c>
      <c r="H211" s="150">
        <v>36</v>
      </c>
      <c r="I211" s="151"/>
      <c r="J211" s="152">
        <f>ROUND(I211*H211,2)</f>
        <v>0</v>
      </c>
      <c r="K211" s="153"/>
      <c r="L211" s="28"/>
      <c r="M211" s="154" t="s">
        <v>1</v>
      </c>
      <c r="N211" s="115" t="s">
        <v>38</v>
      </c>
      <c r="P211" s="155">
        <f>O211*H211</f>
        <v>0</v>
      </c>
      <c r="Q211" s="155">
        <v>0</v>
      </c>
      <c r="R211" s="155">
        <f>Q211*H211</f>
        <v>0</v>
      </c>
      <c r="S211" s="155">
        <v>2.9999999999999997E-4</v>
      </c>
      <c r="T211" s="156">
        <f>S211*H211</f>
        <v>1.0799999999999999E-2</v>
      </c>
      <c r="AR211" s="157" t="s">
        <v>348</v>
      </c>
      <c r="AT211" s="157" t="s">
        <v>274</v>
      </c>
      <c r="AU211" s="157" t="s">
        <v>82</v>
      </c>
      <c r="AY211" s="13" t="s">
        <v>271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3" t="s">
        <v>80</v>
      </c>
      <c r="BK211" s="158">
        <f>ROUND(I211*H211,2)</f>
        <v>0</v>
      </c>
      <c r="BL211" s="13" t="s">
        <v>348</v>
      </c>
      <c r="BM211" s="157" t="s">
        <v>474</v>
      </c>
    </row>
    <row r="212" spans="2:65" s="1" customFormat="1" ht="10.199999999999999">
      <c r="B212" s="28"/>
      <c r="D212" s="159" t="s">
        <v>280</v>
      </c>
      <c r="F212" s="160" t="s">
        <v>475</v>
      </c>
      <c r="I212" s="119"/>
      <c r="L212" s="28"/>
      <c r="M212" s="161"/>
      <c r="T212" s="52"/>
      <c r="AT212" s="13" t="s">
        <v>280</v>
      </c>
      <c r="AU212" s="13" t="s">
        <v>82</v>
      </c>
    </row>
    <row r="213" spans="2:65" s="1" customFormat="1" ht="66.75" customHeight="1">
      <c r="B213" s="28"/>
      <c r="C213" s="162" t="s">
        <v>442</v>
      </c>
      <c r="D213" s="162" t="s">
        <v>335</v>
      </c>
      <c r="E213" s="163" t="s">
        <v>477</v>
      </c>
      <c r="F213" s="164" t="s">
        <v>478</v>
      </c>
      <c r="G213" s="165" t="s">
        <v>277</v>
      </c>
      <c r="H213" s="166">
        <v>85</v>
      </c>
      <c r="I213" s="167"/>
      <c r="J213" s="168">
        <f>ROUND(I213*H213,2)</f>
        <v>0</v>
      </c>
      <c r="K213" s="169"/>
      <c r="L213" s="170"/>
      <c r="M213" s="171" t="s">
        <v>1</v>
      </c>
      <c r="N213" s="172" t="s">
        <v>38</v>
      </c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AR213" s="157" t="s">
        <v>306</v>
      </c>
      <c r="AT213" s="157" t="s">
        <v>335</v>
      </c>
      <c r="AU213" s="157" t="s">
        <v>82</v>
      </c>
      <c r="AY213" s="13" t="s">
        <v>271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3" t="s">
        <v>80</v>
      </c>
      <c r="BK213" s="158">
        <f>ROUND(I213*H213,2)</f>
        <v>0</v>
      </c>
      <c r="BL213" s="13" t="s">
        <v>306</v>
      </c>
      <c r="BM213" s="157" t="s">
        <v>479</v>
      </c>
    </row>
    <row r="214" spans="2:65" s="1" customFormat="1" ht="48">
      <c r="B214" s="28"/>
      <c r="D214" s="159" t="s">
        <v>280</v>
      </c>
      <c r="F214" s="160" t="s">
        <v>478</v>
      </c>
      <c r="I214" s="119"/>
      <c r="L214" s="28"/>
      <c r="M214" s="161"/>
      <c r="T214" s="52"/>
      <c r="AT214" s="13" t="s">
        <v>280</v>
      </c>
      <c r="AU214" s="13" t="s">
        <v>82</v>
      </c>
    </row>
    <row r="215" spans="2:65" s="1" customFormat="1" ht="24.15" customHeight="1">
      <c r="B215" s="28"/>
      <c r="C215" s="146" t="s">
        <v>447</v>
      </c>
      <c r="D215" s="146" t="s">
        <v>274</v>
      </c>
      <c r="E215" s="147" t="s">
        <v>481</v>
      </c>
      <c r="F215" s="148" t="s">
        <v>482</v>
      </c>
      <c r="G215" s="149" t="s">
        <v>277</v>
      </c>
      <c r="H215" s="150">
        <v>74</v>
      </c>
      <c r="I215" s="151"/>
      <c r="J215" s="152">
        <f>ROUND(I215*H215,2)</f>
        <v>0</v>
      </c>
      <c r="K215" s="153"/>
      <c r="L215" s="28"/>
      <c r="M215" s="154" t="s">
        <v>1</v>
      </c>
      <c r="N215" s="115" t="s">
        <v>38</v>
      </c>
      <c r="P215" s="155">
        <f>O215*H215</f>
        <v>0</v>
      </c>
      <c r="Q215" s="155">
        <v>0</v>
      </c>
      <c r="R215" s="155">
        <f>Q215*H215</f>
        <v>0</v>
      </c>
      <c r="S215" s="155">
        <v>2.5000000000000001E-3</v>
      </c>
      <c r="T215" s="156">
        <f>S215*H215</f>
        <v>0.185</v>
      </c>
      <c r="AR215" s="157" t="s">
        <v>348</v>
      </c>
      <c r="AT215" s="157" t="s">
        <v>274</v>
      </c>
      <c r="AU215" s="157" t="s">
        <v>82</v>
      </c>
      <c r="AY215" s="13" t="s">
        <v>271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3" t="s">
        <v>80</v>
      </c>
      <c r="BK215" s="158">
        <f>ROUND(I215*H215,2)</f>
        <v>0</v>
      </c>
      <c r="BL215" s="13" t="s">
        <v>348</v>
      </c>
      <c r="BM215" s="157" t="s">
        <v>483</v>
      </c>
    </row>
    <row r="216" spans="2:65" s="1" customFormat="1" ht="19.2">
      <c r="B216" s="28"/>
      <c r="D216" s="159" t="s">
        <v>280</v>
      </c>
      <c r="F216" s="160" t="s">
        <v>484</v>
      </c>
      <c r="I216" s="119"/>
      <c r="L216" s="28"/>
      <c r="M216" s="161"/>
      <c r="T216" s="52"/>
      <c r="AT216" s="13" t="s">
        <v>280</v>
      </c>
      <c r="AU216" s="13" t="s">
        <v>82</v>
      </c>
    </row>
    <row r="217" spans="2:65" s="1" customFormat="1" ht="16.5" customHeight="1">
      <c r="B217" s="28"/>
      <c r="C217" s="146" t="s">
        <v>452</v>
      </c>
      <c r="D217" s="146" t="s">
        <v>274</v>
      </c>
      <c r="E217" s="147" t="s">
        <v>486</v>
      </c>
      <c r="F217" s="148" t="s">
        <v>487</v>
      </c>
      <c r="G217" s="149" t="s">
        <v>277</v>
      </c>
      <c r="H217" s="150">
        <v>74</v>
      </c>
      <c r="I217" s="151"/>
      <c r="J217" s="152">
        <f>ROUND(I217*H217,2)</f>
        <v>0</v>
      </c>
      <c r="K217" s="153"/>
      <c r="L217" s="28"/>
      <c r="M217" s="154" t="s">
        <v>1</v>
      </c>
      <c r="N217" s="115" t="s">
        <v>38</v>
      </c>
      <c r="P217" s="155">
        <f>O217*H217</f>
        <v>0</v>
      </c>
      <c r="Q217" s="155">
        <v>2.9999999999999997E-4</v>
      </c>
      <c r="R217" s="155">
        <f>Q217*H217</f>
        <v>2.2199999999999998E-2</v>
      </c>
      <c r="S217" s="155">
        <v>0</v>
      </c>
      <c r="T217" s="156">
        <f>S217*H217</f>
        <v>0</v>
      </c>
      <c r="AR217" s="157" t="s">
        <v>348</v>
      </c>
      <c r="AT217" s="157" t="s">
        <v>274</v>
      </c>
      <c r="AU217" s="157" t="s">
        <v>82</v>
      </c>
      <c r="AY217" s="13" t="s">
        <v>271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3" t="s">
        <v>80</v>
      </c>
      <c r="BK217" s="158">
        <f>ROUND(I217*H217,2)</f>
        <v>0</v>
      </c>
      <c r="BL217" s="13" t="s">
        <v>348</v>
      </c>
      <c r="BM217" s="157" t="s">
        <v>488</v>
      </c>
    </row>
    <row r="218" spans="2:65" s="1" customFormat="1" ht="19.2">
      <c r="B218" s="28"/>
      <c r="D218" s="159" t="s">
        <v>280</v>
      </c>
      <c r="F218" s="160" t="s">
        <v>489</v>
      </c>
      <c r="I218" s="119"/>
      <c r="L218" s="28"/>
      <c r="M218" s="161"/>
      <c r="T218" s="52"/>
      <c r="AT218" s="13" t="s">
        <v>280</v>
      </c>
      <c r="AU218" s="13" t="s">
        <v>82</v>
      </c>
    </row>
    <row r="219" spans="2:65" s="1" customFormat="1" ht="16.5" customHeight="1">
      <c r="B219" s="28"/>
      <c r="C219" s="162" t="s">
        <v>457</v>
      </c>
      <c r="D219" s="162" t="s">
        <v>335</v>
      </c>
      <c r="E219" s="163" t="s">
        <v>491</v>
      </c>
      <c r="F219" s="164" t="s">
        <v>492</v>
      </c>
      <c r="G219" s="165" t="s">
        <v>412</v>
      </c>
      <c r="H219" s="166">
        <v>33.722000000000001</v>
      </c>
      <c r="I219" s="167"/>
      <c r="J219" s="168">
        <f>ROUND(I219*H219,2)</f>
        <v>0</v>
      </c>
      <c r="K219" s="169"/>
      <c r="L219" s="170"/>
      <c r="M219" s="171" t="s">
        <v>1</v>
      </c>
      <c r="N219" s="172" t="s">
        <v>38</v>
      </c>
      <c r="P219" s="155">
        <f>O219*H219</f>
        <v>0</v>
      </c>
      <c r="Q219" s="155">
        <v>2.2000000000000001E-4</v>
      </c>
      <c r="R219" s="155">
        <f>Q219*H219</f>
        <v>7.4188400000000003E-3</v>
      </c>
      <c r="S219" s="155">
        <v>0</v>
      </c>
      <c r="T219" s="156">
        <f>S219*H219</f>
        <v>0</v>
      </c>
      <c r="AR219" s="157" t="s">
        <v>373</v>
      </c>
      <c r="AT219" s="157" t="s">
        <v>335</v>
      </c>
      <c r="AU219" s="157" t="s">
        <v>82</v>
      </c>
      <c r="AY219" s="13" t="s">
        <v>271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3" t="s">
        <v>80</v>
      </c>
      <c r="BK219" s="158">
        <f>ROUND(I219*H219,2)</f>
        <v>0</v>
      </c>
      <c r="BL219" s="13" t="s">
        <v>348</v>
      </c>
      <c r="BM219" s="157" t="s">
        <v>493</v>
      </c>
    </row>
    <row r="220" spans="2:65" s="1" customFormat="1" ht="10.199999999999999">
      <c r="B220" s="28"/>
      <c r="D220" s="159" t="s">
        <v>280</v>
      </c>
      <c r="F220" s="160" t="s">
        <v>492</v>
      </c>
      <c r="I220" s="119"/>
      <c r="L220" s="28"/>
      <c r="M220" s="161"/>
      <c r="T220" s="52"/>
      <c r="AT220" s="13" t="s">
        <v>280</v>
      </c>
      <c r="AU220" s="13" t="s">
        <v>82</v>
      </c>
    </row>
    <row r="221" spans="2:65" s="1" customFormat="1" ht="24.15" customHeight="1">
      <c r="B221" s="28"/>
      <c r="C221" s="146" t="s">
        <v>461</v>
      </c>
      <c r="D221" s="146" t="s">
        <v>274</v>
      </c>
      <c r="E221" s="147" t="s">
        <v>495</v>
      </c>
      <c r="F221" s="148" t="s">
        <v>496</v>
      </c>
      <c r="G221" s="149" t="s">
        <v>412</v>
      </c>
      <c r="H221" s="150">
        <v>46</v>
      </c>
      <c r="I221" s="151"/>
      <c r="J221" s="152">
        <f>ROUND(I221*H221,2)</f>
        <v>0</v>
      </c>
      <c r="K221" s="153"/>
      <c r="L221" s="28"/>
      <c r="M221" s="154" t="s">
        <v>1</v>
      </c>
      <c r="N221" s="115" t="s">
        <v>38</v>
      </c>
      <c r="P221" s="155">
        <f>O221*H221</f>
        <v>0</v>
      </c>
      <c r="Q221" s="155">
        <v>0</v>
      </c>
      <c r="R221" s="155">
        <f>Q221*H221</f>
        <v>0</v>
      </c>
      <c r="S221" s="155">
        <v>0</v>
      </c>
      <c r="T221" s="156">
        <f>S221*H221</f>
        <v>0</v>
      </c>
      <c r="AR221" s="157" t="s">
        <v>348</v>
      </c>
      <c r="AT221" s="157" t="s">
        <v>274</v>
      </c>
      <c r="AU221" s="157" t="s">
        <v>82</v>
      </c>
      <c r="AY221" s="13" t="s">
        <v>271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3" t="s">
        <v>80</v>
      </c>
      <c r="BK221" s="158">
        <f>ROUND(I221*H221,2)</f>
        <v>0</v>
      </c>
      <c r="BL221" s="13" t="s">
        <v>348</v>
      </c>
      <c r="BM221" s="157" t="s">
        <v>497</v>
      </c>
    </row>
    <row r="222" spans="2:65" s="1" customFormat="1" ht="10.199999999999999">
      <c r="B222" s="28"/>
      <c r="D222" s="159" t="s">
        <v>280</v>
      </c>
      <c r="F222" s="160" t="s">
        <v>498</v>
      </c>
      <c r="I222" s="119"/>
      <c r="L222" s="28"/>
      <c r="M222" s="161"/>
      <c r="T222" s="52"/>
      <c r="AT222" s="13" t="s">
        <v>280</v>
      </c>
      <c r="AU222" s="13" t="s">
        <v>82</v>
      </c>
    </row>
    <row r="223" spans="2:65" s="1" customFormat="1" ht="16.5" customHeight="1">
      <c r="B223" s="28"/>
      <c r="C223" s="146" t="s">
        <v>466</v>
      </c>
      <c r="D223" s="146" t="s">
        <v>274</v>
      </c>
      <c r="E223" s="147" t="s">
        <v>500</v>
      </c>
      <c r="F223" s="148" t="s">
        <v>501</v>
      </c>
      <c r="G223" s="149" t="s">
        <v>412</v>
      </c>
      <c r="H223" s="150">
        <v>36</v>
      </c>
      <c r="I223" s="151"/>
      <c r="J223" s="152">
        <f>ROUND(I223*H223,2)</f>
        <v>0</v>
      </c>
      <c r="K223" s="153"/>
      <c r="L223" s="28"/>
      <c r="M223" s="154" t="s">
        <v>1</v>
      </c>
      <c r="N223" s="115" t="s">
        <v>38</v>
      </c>
      <c r="P223" s="155">
        <f>O223*H223</f>
        <v>0</v>
      </c>
      <c r="Q223" s="155">
        <v>1.0000000000000001E-5</v>
      </c>
      <c r="R223" s="155">
        <f>Q223*H223</f>
        <v>3.6000000000000002E-4</v>
      </c>
      <c r="S223" s="155">
        <v>0</v>
      </c>
      <c r="T223" s="156">
        <f>S223*H223</f>
        <v>0</v>
      </c>
      <c r="AR223" s="157" t="s">
        <v>348</v>
      </c>
      <c r="AT223" s="157" t="s">
        <v>274</v>
      </c>
      <c r="AU223" s="157" t="s">
        <v>82</v>
      </c>
      <c r="AY223" s="13" t="s">
        <v>271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3" t="s">
        <v>80</v>
      </c>
      <c r="BK223" s="158">
        <f>ROUND(I223*H223,2)</f>
        <v>0</v>
      </c>
      <c r="BL223" s="13" t="s">
        <v>348</v>
      </c>
      <c r="BM223" s="157" t="s">
        <v>502</v>
      </c>
    </row>
    <row r="224" spans="2:65" s="1" customFormat="1" ht="10.199999999999999">
      <c r="B224" s="28"/>
      <c r="D224" s="159" t="s">
        <v>280</v>
      </c>
      <c r="F224" s="160" t="s">
        <v>503</v>
      </c>
      <c r="I224" s="119"/>
      <c r="L224" s="28"/>
      <c r="M224" s="161"/>
      <c r="T224" s="52"/>
      <c r="AT224" s="13" t="s">
        <v>280</v>
      </c>
      <c r="AU224" s="13" t="s">
        <v>82</v>
      </c>
    </row>
    <row r="225" spans="2:65" s="1" customFormat="1" ht="24.15" customHeight="1">
      <c r="B225" s="28"/>
      <c r="C225" s="146" t="s">
        <v>471</v>
      </c>
      <c r="D225" s="146" t="s">
        <v>274</v>
      </c>
      <c r="E225" s="147" t="s">
        <v>505</v>
      </c>
      <c r="F225" s="148" t="s">
        <v>506</v>
      </c>
      <c r="G225" s="149" t="s">
        <v>277</v>
      </c>
      <c r="H225" s="150">
        <v>74</v>
      </c>
      <c r="I225" s="151"/>
      <c r="J225" s="152">
        <f>ROUND(I225*H225,2)</f>
        <v>0</v>
      </c>
      <c r="K225" s="153"/>
      <c r="L225" s="28"/>
      <c r="M225" s="154" t="s">
        <v>1</v>
      </c>
      <c r="N225" s="115" t="s">
        <v>38</v>
      </c>
      <c r="P225" s="155">
        <f>O225*H225</f>
        <v>0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AR225" s="157" t="s">
        <v>348</v>
      </c>
      <c r="AT225" s="157" t="s">
        <v>274</v>
      </c>
      <c r="AU225" s="157" t="s">
        <v>82</v>
      </c>
      <c r="AY225" s="13" t="s">
        <v>271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3" t="s">
        <v>80</v>
      </c>
      <c r="BK225" s="158">
        <f>ROUND(I225*H225,2)</f>
        <v>0</v>
      </c>
      <c r="BL225" s="13" t="s">
        <v>348</v>
      </c>
      <c r="BM225" s="157" t="s">
        <v>507</v>
      </c>
    </row>
    <row r="226" spans="2:65" s="1" customFormat="1" ht="19.2">
      <c r="B226" s="28"/>
      <c r="D226" s="159" t="s">
        <v>280</v>
      </c>
      <c r="F226" s="160" t="s">
        <v>508</v>
      </c>
      <c r="I226" s="119"/>
      <c r="L226" s="28"/>
      <c r="M226" s="161"/>
      <c r="T226" s="52"/>
      <c r="AT226" s="13" t="s">
        <v>280</v>
      </c>
      <c r="AU226" s="13" t="s">
        <v>82</v>
      </c>
    </row>
    <row r="227" spans="2:65" s="11" customFormat="1" ht="22.8" customHeight="1">
      <c r="B227" s="134"/>
      <c r="D227" s="135" t="s">
        <v>72</v>
      </c>
      <c r="E227" s="144" t="s">
        <v>539</v>
      </c>
      <c r="F227" s="144" t="s">
        <v>540</v>
      </c>
      <c r="I227" s="137"/>
      <c r="J227" s="145">
        <f>BK227</f>
        <v>0</v>
      </c>
      <c r="L227" s="134"/>
      <c r="M227" s="139"/>
      <c r="P227" s="140">
        <f>SUM(P228:P243)</f>
        <v>0</v>
      </c>
      <c r="R227" s="140">
        <f>SUM(R228:R243)</f>
        <v>2.8379999999999999E-2</v>
      </c>
      <c r="T227" s="141">
        <f>SUM(T228:T243)</f>
        <v>0</v>
      </c>
      <c r="AR227" s="135" t="s">
        <v>82</v>
      </c>
      <c r="AT227" s="142" t="s">
        <v>72</v>
      </c>
      <c r="AU227" s="142" t="s">
        <v>80</v>
      </c>
      <c r="AY227" s="135" t="s">
        <v>271</v>
      </c>
      <c r="BK227" s="143">
        <f>SUM(BK228:BK243)</f>
        <v>0</v>
      </c>
    </row>
    <row r="228" spans="2:65" s="1" customFormat="1" ht="33" customHeight="1">
      <c r="B228" s="28"/>
      <c r="C228" s="146" t="s">
        <v>476</v>
      </c>
      <c r="D228" s="146" t="s">
        <v>274</v>
      </c>
      <c r="E228" s="147" t="s">
        <v>542</v>
      </c>
      <c r="F228" s="148" t="s">
        <v>543</v>
      </c>
      <c r="G228" s="149" t="s">
        <v>277</v>
      </c>
      <c r="H228" s="150">
        <v>30</v>
      </c>
      <c r="I228" s="151"/>
      <c r="J228" s="152">
        <f>ROUND(I228*H228,2)</f>
        <v>0</v>
      </c>
      <c r="K228" s="153"/>
      <c r="L228" s="28"/>
      <c r="M228" s="154" t="s">
        <v>1</v>
      </c>
      <c r="N228" s="115" t="s">
        <v>38</v>
      </c>
      <c r="P228" s="155">
        <f>O228*H228</f>
        <v>0</v>
      </c>
      <c r="Q228" s="155">
        <v>2.3000000000000001E-4</v>
      </c>
      <c r="R228" s="155">
        <f>Q228*H228</f>
        <v>6.8999999999999999E-3</v>
      </c>
      <c r="S228" s="155">
        <v>0</v>
      </c>
      <c r="T228" s="156">
        <f>S228*H228</f>
        <v>0</v>
      </c>
      <c r="AR228" s="157" t="s">
        <v>348</v>
      </c>
      <c r="AT228" s="157" t="s">
        <v>274</v>
      </c>
      <c r="AU228" s="157" t="s">
        <v>82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1901</v>
      </c>
    </row>
    <row r="229" spans="2:65" s="1" customFormat="1" ht="19.2">
      <c r="B229" s="28"/>
      <c r="D229" s="159" t="s">
        <v>280</v>
      </c>
      <c r="F229" s="160" t="s">
        <v>545</v>
      </c>
      <c r="I229" s="119"/>
      <c r="L229" s="28"/>
      <c r="M229" s="161"/>
      <c r="T229" s="52"/>
      <c r="AT229" s="13" t="s">
        <v>280</v>
      </c>
      <c r="AU229" s="13" t="s">
        <v>82</v>
      </c>
    </row>
    <row r="230" spans="2:65" s="1" customFormat="1" ht="24.15" customHeight="1">
      <c r="B230" s="28"/>
      <c r="C230" s="146" t="s">
        <v>480</v>
      </c>
      <c r="D230" s="146" t="s">
        <v>274</v>
      </c>
      <c r="E230" s="147" t="s">
        <v>547</v>
      </c>
      <c r="F230" s="148" t="s">
        <v>548</v>
      </c>
      <c r="G230" s="149" t="s">
        <v>277</v>
      </c>
      <c r="H230" s="150">
        <v>30</v>
      </c>
      <c r="I230" s="151"/>
      <c r="J230" s="152">
        <f>ROUND(I230*H230,2)</f>
        <v>0</v>
      </c>
      <c r="K230" s="153"/>
      <c r="L230" s="28"/>
      <c r="M230" s="154" t="s">
        <v>1</v>
      </c>
      <c r="N230" s="115" t="s">
        <v>38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AR230" s="157" t="s">
        <v>348</v>
      </c>
      <c r="AT230" s="157" t="s">
        <v>274</v>
      </c>
      <c r="AU230" s="157" t="s">
        <v>82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348</v>
      </c>
      <c r="BM230" s="157" t="s">
        <v>1902</v>
      </c>
    </row>
    <row r="231" spans="2:65" s="1" customFormat="1" ht="19.2">
      <c r="B231" s="28"/>
      <c r="D231" s="159" t="s">
        <v>280</v>
      </c>
      <c r="F231" s="160" t="s">
        <v>550</v>
      </c>
      <c r="I231" s="119"/>
      <c r="L231" s="28"/>
      <c r="M231" s="161"/>
      <c r="T231" s="52"/>
      <c r="AT231" s="13" t="s">
        <v>280</v>
      </c>
      <c r="AU231" s="13" t="s">
        <v>82</v>
      </c>
    </row>
    <row r="232" spans="2:65" s="1" customFormat="1" ht="24.15" customHeight="1">
      <c r="B232" s="28"/>
      <c r="C232" s="146" t="s">
        <v>485</v>
      </c>
      <c r="D232" s="146" t="s">
        <v>274</v>
      </c>
      <c r="E232" s="147" t="s">
        <v>552</v>
      </c>
      <c r="F232" s="148" t="s">
        <v>553</v>
      </c>
      <c r="G232" s="149" t="s">
        <v>412</v>
      </c>
      <c r="H232" s="150">
        <v>4</v>
      </c>
      <c r="I232" s="151"/>
      <c r="J232" s="152">
        <f>ROUND(I232*H232,2)</f>
        <v>0</v>
      </c>
      <c r="K232" s="153"/>
      <c r="L232" s="28"/>
      <c r="M232" s="154" t="s">
        <v>1</v>
      </c>
      <c r="N232" s="115" t="s">
        <v>38</v>
      </c>
      <c r="P232" s="155">
        <f>O232*H232</f>
        <v>0</v>
      </c>
      <c r="Q232" s="155">
        <v>2.0000000000000002E-5</v>
      </c>
      <c r="R232" s="155">
        <f>Q232*H232</f>
        <v>8.0000000000000007E-5</v>
      </c>
      <c r="S232" s="155">
        <v>0</v>
      </c>
      <c r="T232" s="156">
        <f>S232*H232</f>
        <v>0</v>
      </c>
      <c r="AR232" s="157" t="s">
        <v>348</v>
      </c>
      <c r="AT232" s="157" t="s">
        <v>274</v>
      </c>
      <c r="AU232" s="157" t="s">
        <v>82</v>
      </c>
      <c r="AY232" s="13" t="s">
        <v>271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3" t="s">
        <v>80</v>
      </c>
      <c r="BK232" s="158">
        <f>ROUND(I232*H232,2)</f>
        <v>0</v>
      </c>
      <c r="BL232" s="13" t="s">
        <v>348</v>
      </c>
      <c r="BM232" s="157" t="s">
        <v>554</v>
      </c>
    </row>
    <row r="233" spans="2:65" s="1" customFormat="1" ht="28.8">
      <c r="B233" s="28"/>
      <c r="D233" s="159" t="s">
        <v>280</v>
      </c>
      <c r="F233" s="160" t="s">
        <v>555</v>
      </c>
      <c r="I233" s="119"/>
      <c r="L233" s="28"/>
      <c r="M233" s="161"/>
      <c r="T233" s="52"/>
      <c r="AT233" s="13" t="s">
        <v>280</v>
      </c>
      <c r="AU233" s="13" t="s">
        <v>82</v>
      </c>
    </row>
    <row r="234" spans="2:65" s="1" customFormat="1" ht="24.15" customHeight="1">
      <c r="B234" s="28"/>
      <c r="C234" s="146" t="s">
        <v>490</v>
      </c>
      <c r="D234" s="146" t="s">
        <v>274</v>
      </c>
      <c r="E234" s="147" t="s">
        <v>557</v>
      </c>
      <c r="F234" s="148" t="s">
        <v>558</v>
      </c>
      <c r="G234" s="149" t="s">
        <v>277</v>
      </c>
      <c r="H234" s="150">
        <v>30</v>
      </c>
      <c r="I234" s="151"/>
      <c r="J234" s="152">
        <f>ROUND(I234*H234,2)</f>
        <v>0</v>
      </c>
      <c r="K234" s="153"/>
      <c r="L234" s="28"/>
      <c r="M234" s="154" t="s">
        <v>1</v>
      </c>
      <c r="N234" s="115" t="s">
        <v>38</v>
      </c>
      <c r="P234" s="155">
        <f>O234*H234</f>
        <v>0</v>
      </c>
      <c r="Q234" s="155">
        <v>4.0999999999999999E-4</v>
      </c>
      <c r="R234" s="155">
        <f>Q234*H234</f>
        <v>1.23E-2</v>
      </c>
      <c r="S234" s="155">
        <v>0</v>
      </c>
      <c r="T234" s="156">
        <f>S234*H234</f>
        <v>0</v>
      </c>
      <c r="AR234" s="157" t="s">
        <v>348</v>
      </c>
      <c r="AT234" s="157" t="s">
        <v>274</v>
      </c>
      <c r="AU234" s="157" t="s">
        <v>82</v>
      </c>
      <c r="AY234" s="13" t="s">
        <v>271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3" t="s">
        <v>80</v>
      </c>
      <c r="BK234" s="158">
        <f>ROUND(I234*H234,2)</f>
        <v>0</v>
      </c>
      <c r="BL234" s="13" t="s">
        <v>348</v>
      </c>
      <c r="BM234" s="157" t="s">
        <v>1903</v>
      </c>
    </row>
    <row r="235" spans="2:65" s="1" customFormat="1" ht="19.2">
      <c r="B235" s="28"/>
      <c r="D235" s="159" t="s">
        <v>280</v>
      </c>
      <c r="F235" s="160" t="s">
        <v>560</v>
      </c>
      <c r="I235" s="119"/>
      <c r="L235" s="28"/>
      <c r="M235" s="161"/>
      <c r="T235" s="52"/>
      <c r="AT235" s="13" t="s">
        <v>280</v>
      </c>
      <c r="AU235" s="13" t="s">
        <v>82</v>
      </c>
    </row>
    <row r="236" spans="2:65" s="1" customFormat="1" ht="24.15" customHeight="1">
      <c r="B236" s="28"/>
      <c r="C236" s="146" t="s">
        <v>494</v>
      </c>
      <c r="D236" s="146" t="s">
        <v>274</v>
      </c>
      <c r="E236" s="147" t="s">
        <v>562</v>
      </c>
      <c r="F236" s="148" t="s">
        <v>563</v>
      </c>
      <c r="G236" s="149" t="s">
        <v>277</v>
      </c>
      <c r="H236" s="150">
        <v>30</v>
      </c>
      <c r="I236" s="151"/>
      <c r="J236" s="152">
        <f>ROUND(I236*H236,2)</f>
        <v>0</v>
      </c>
      <c r="K236" s="153"/>
      <c r="L236" s="28"/>
      <c r="M236" s="154" t="s">
        <v>1</v>
      </c>
      <c r="N236" s="115" t="s">
        <v>38</v>
      </c>
      <c r="P236" s="155">
        <f>O236*H236</f>
        <v>0</v>
      </c>
      <c r="Q236" s="155">
        <v>2.9E-4</v>
      </c>
      <c r="R236" s="155">
        <f>Q236*H236</f>
        <v>8.6999999999999994E-3</v>
      </c>
      <c r="S236" s="155">
        <v>0</v>
      </c>
      <c r="T236" s="156">
        <f>S236*H236</f>
        <v>0</v>
      </c>
      <c r="AR236" s="157" t="s">
        <v>348</v>
      </c>
      <c r="AT236" s="157" t="s">
        <v>274</v>
      </c>
      <c r="AU236" s="157" t="s">
        <v>82</v>
      </c>
      <c r="AY236" s="13" t="s">
        <v>271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3" t="s">
        <v>80</v>
      </c>
      <c r="BK236" s="158">
        <f>ROUND(I236*H236,2)</f>
        <v>0</v>
      </c>
      <c r="BL236" s="13" t="s">
        <v>348</v>
      </c>
      <c r="BM236" s="157" t="s">
        <v>1904</v>
      </c>
    </row>
    <row r="237" spans="2:65" s="1" customFormat="1" ht="19.2">
      <c r="B237" s="28"/>
      <c r="D237" s="159" t="s">
        <v>280</v>
      </c>
      <c r="F237" s="160" t="s">
        <v>565</v>
      </c>
      <c r="I237" s="119"/>
      <c r="L237" s="28"/>
      <c r="M237" s="161"/>
      <c r="T237" s="52"/>
      <c r="AT237" s="13" t="s">
        <v>280</v>
      </c>
      <c r="AU237" s="13" t="s">
        <v>82</v>
      </c>
    </row>
    <row r="238" spans="2:65" s="1" customFormat="1" ht="24.15" customHeight="1">
      <c r="B238" s="28"/>
      <c r="C238" s="146" t="s">
        <v>499</v>
      </c>
      <c r="D238" s="146" t="s">
        <v>274</v>
      </c>
      <c r="E238" s="147" t="s">
        <v>567</v>
      </c>
      <c r="F238" s="148" t="s">
        <v>568</v>
      </c>
      <c r="G238" s="149" t="s">
        <v>412</v>
      </c>
      <c r="H238" s="150">
        <v>4</v>
      </c>
      <c r="I238" s="151"/>
      <c r="J238" s="152">
        <f>ROUND(I238*H238,2)</f>
        <v>0</v>
      </c>
      <c r="K238" s="153"/>
      <c r="L238" s="28"/>
      <c r="M238" s="154" t="s">
        <v>1</v>
      </c>
      <c r="N238" s="115" t="s">
        <v>38</v>
      </c>
      <c r="P238" s="155">
        <f>O238*H238</f>
        <v>0</v>
      </c>
      <c r="Q238" s="155">
        <v>4.0000000000000003E-5</v>
      </c>
      <c r="R238" s="155">
        <f>Q238*H238</f>
        <v>1.6000000000000001E-4</v>
      </c>
      <c r="S238" s="155">
        <v>0</v>
      </c>
      <c r="T238" s="156">
        <f>S238*H238</f>
        <v>0</v>
      </c>
      <c r="AR238" s="157" t="s">
        <v>348</v>
      </c>
      <c r="AT238" s="157" t="s">
        <v>274</v>
      </c>
      <c r="AU238" s="157" t="s">
        <v>82</v>
      </c>
      <c r="AY238" s="13" t="s">
        <v>271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3" t="s">
        <v>80</v>
      </c>
      <c r="BK238" s="158">
        <f>ROUND(I238*H238,2)</f>
        <v>0</v>
      </c>
      <c r="BL238" s="13" t="s">
        <v>348</v>
      </c>
      <c r="BM238" s="157" t="s">
        <v>569</v>
      </c>
    </row>
    <row r="239" spans="2:65" s="1" customFormat="1" ht="19.2">
      <c r="B239" s="28"/>
      <c r="D239" s="159" t="s">
        <v>280</v>
      </c>
      <c r="F239" s="160" t="s">
        <v>570</v>
      </c>
      <c r="I239" s="119"/>
      <c r="L239" s="28"/>
      <c r="M239" s="161"/>
      <c r="T239" s="52"/>
      <c r="AT239" s="13" t="s">
        <v>280</v>
      </c>
      <c r="AU239" s="13" t="s">
        <v>82</v>
      </c>
    </row>
    <row r="240" spans="2:65" s="1" customFormat="1" ht="21.75" customHeight="1">
      <c r="B240" s="28"/>
      <c r="C240" s="146" t="s">
        <v>504</v>
      </c>
      <c r="D240" s="146" t="s">
        <v>274</v>
      </c>
      <c r="E240" s="147" t="s">
        <v>572</v>
      </c>
      <c r="F240" s="148" t="s">
        <v>573</v>
      </c>
      <c r="G240" s="149" t="s">
        <v>412</v>
      </c>
      <c r="H240" s="150">
        <v>4</v>
      </c>
      <c r="I240" s="151"/>
      <c r="J240" s="152">
        <f>ROUND(I240*H240,2)</f>
        <v>0</v>
      </c>
      <c r="K240" s="153"/>
      <c r="L240" s="28"/>
      <c r="M240" s="154" t="s">
        <v>1</v>
      </c>
      <c r="N240" s="115" t="s">
        <v>38</v>
      </c>
      <c r="P240" s="155">
        <f>O240*H240</f>
        <v>0</v>
      </c>
      <c r="Q240" s="155">
        <v>6.0000000000000002E-5</v>
      </c>
      <c r="R240" s="155">
        <f>Q240*H240</f>
        <v>2.4000000000000001E-4</v>
      </c>
      <c r="S240" s="155">
        <v>0</v>
      </c>
      <c r="T240" s="156">
        <f>S240*H240</f>
        <v>0</v>
      </c>
      <c r="AR240" s="157" t="s">
        <v>348</v>
      </c>
      <c r="AT240" s="157" t="s">
        <v>274</v>
      </c>
      <c r="AU240" s="157" t="s">
        <v>82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574</v>
      </c>
    </row>
    <row r="241" spans="2:65" s="1" customFormat="1" ht="19.2">
      <c r="B241" s="28"/>
      <c r="D241" s="159" t="s">
        <v>280</v>
      </c>
      <c r="F241" s="160" t="s">
        <v>575</v>
      </c>
      <c r="I241" s="119"/>
      <c r="L241" s="28"/>
      <c r="M241" s="161"/>
      <c r="T241" s="52"/>
      <c r="AT241" s="13" t="s">
        <v>280</v>
      </c>
      <c r="AU241" s="13" t="s">
        <v>82</v>
      </c>
    </row>
    <row r="242" spans="2:65" s="1" customFormat="1" ht="16.5" customHeight="1">
      <c r="B242" s="28"/>
      <c r="C242" s="146" t="s">
        <v>511</v>
      </c>
      <c r="D242" s="146" t="s">
        <v>274</v>
      </c>
      <c r="E242" s="147" t="s">
        <v>577</v>
      </c>
      <c r="F242" s="148" t="s">
        <v>578</v>
      </c>
      <c r="G242" s="149" t="s">
        <v>338</v>
      </c>
      <c r="H242" s="150">
        <v>2</v>
      </c>
      <c r="I242" s="151"/>
      <c r="J242" s="152">
        <f>ROUND(I242*H242,2)</f>
        <v>0</v>
      </c>
      <c r="K242" s="153"/>
      <c r="L242" s="28"/>
      <c r="M242" s="154" t="s">
        <v>1</v>
      </c>
      <c r="N242" s="115" t="s">
        <v>38</v>
      </c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AR242" s="157" t="s">
        <v>306</v>
      </c>
      <c r="AT242" s="157" t="s">
        <v>274</v>
      </c>
      <c r="AU242" s="157" t="s">
        <v>82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306</v>
      </c>
      <c r="BM242" s="157" t="s">
        <v>1665</v>
      </c>
    </row>
    <row r="243" spans="2:65" s="1" customFormat="1" ht="10.199999999999999">
      <c r="B243" s="28"/>
      <c r="D243" s="159" t="s">
        <v>280</v>
      </c>
      <c r="F243" s="160" t="s">
        <v>578</v>
      </c>
      <c r="I243" s="119"/>
      <c r="L243" s="28"/>
      <c r="M243" s="161"/>
      <c r="T243" s="52"/>
      <c r="AT243" s="13" t="s">
        <v>280</v>
      </c>
      <c r="AU243" s="13" t="s">
        <v>82</v>
      </c>
    </row>
    <row r="244" spans="2:65" s="11" customFormat="1" ht="22.8" customHeight="1">
      <c r="B244" s="134"/>
      <c r="D244" s="135" t="s">
        <v>72</v>
      </c>
      <c r="E244" s="144" t="s">
        <v>580</v>
      </c>
      <c r="F244" s="144" t="s">
        <v>581</v>
      </c>
      <c r="I244" s="137"/>
      <c r="J244" s="145">
        <f>BK244</f>
        <v>0</v>
      </c>
      <c r="L244" s="134"/>
      <c r="M244" s="139"/>
      <c r="P244" s="140">
        <f>SUM(P245:P262)</f>
        <v>0</v>
      </c>
      <c r="R244" s="140">
        <f>SUM(R245:R262)</f>
        <v>0.18340000000000001</v>
      </c>
      <c r="T244" s="141">
        <f>SUM(T245:T262)</f>
        <v>4.061E-2</v>
      </c>
      <c r="AR244" s="135" t="s">
        <v>82</v>
      </c>
      <c r="AT244" s="142" t="s">
        <v>72</v>
      </c>
      <c r="AU244" s="142" t="s">
        <v>80</v>
      </c>
      <c r="AY244" s="135" t="s">
        <v>271</v>
      </c>
      <c r="BK244" s="143">
        <f>SUM(BK245:BK262)</f>
        <v>0</v>
      </c>
    </row>
    <row r="245" spans="2:65" s="1" customFormat="1" ht="24.15" customHeight="1">
      <c r="B245" s="28"/>
      <c r="C245" s="146" t="s">
        <v>516</v>
      </c>
      <c r="D245" s="146" t="s">
        <v>274</v>
      </c>
      <c r="E245" s="147" t="s">
        <v>582</v>
      </c>
      <c r="F245" s="148" t="s">
        <v>583</v>
      </c>
      <c r="G245" s="149" t="s">
        <v>277</v>
      </c>
      <c r="H245" s="150">
        <v>131</v>
      </c>
      <c r="I245" s="151"/>
      <c r="J245" s="152">
        <f>ROUND(I245*H245,2)</f>
        <v>0</v>
      </c>
      <c r="K245" s="153"/>
      <c r="L245" s="28"/>
      <c r="M245" s="154" t="s">
        <v>1</v>
      </c>
      <c r="N245" s="115" t="s">
        <v>38</v>
      </c>
      <c r="P245" s="155">
        <f>O245*H245</f>
        <v>0</v>
      </c>
      <c r="Q245" s="155">
        <v>0</v>
      </c>
      <c r="R245" s="155">
        <f>Q245*H245</f>
        <v>0</v>
      </c>
      <c r="S245" s="155">
        <v>0</v>
      </c>
      <c r="T245" s="156">
        <f>S245*H245</f>
        <v>0</v>
      </c>
      <c r="AR245" s="157" t="s">
        <v>348</v>
      </c>
      <c r="AT245" s="157" t="s">
        <v>274</v>
      </c>
      <c r="AU245" s="157" t="s">
        <v>82</v>
      </c>
      <c r="AY245" s="13" t="s">
        <v>271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3" t="s">
        <v>80</v>
      </c>
      <c r="BK245" s="158">
        <f>ROUND(I245*H245,2)</f>
        <v>0</v>
      </c>
      <c r="BL245" s="13" t="s">
        <v>348</v>
      </c>
      <c r="BM245" s="157" t="s">
        <v>584</v>
      </c>
    </row>
    <row r="246" spans="2:65" s="1" customFormat="1" ht="10.199999999999999">
      <c r="B246" s="28"/>
      <c r="D246" s="159" t="s">
        <v>280</v>
      </c>
      <c r="F246" s="160" t="s">
        <v>585</v>
      </c>
      <c r="I246" s="119"/>
      <c r="L246" s="28"/>
      <c r="M246" s="161"/>
      <c r="T246" s="52"/>
      <c r="AT246" s="13" t="s">
        <v>280</v>
      </c>
      <c r="AU246" s="13" t="s">
        <v>82</v>
      </c>
    </row>
    <row r="247" spans="2:65" s="1" customFormat="1" ht="16.5" customHeight="1">
      <c r="B247" s="28"/>
      <c r="C247" s="146" t="s">
        <v>521</v>
      </c>
      <c r="D247" s="146" t="s">
        <v>274</v>
      </c>
      <c r="E247" s="147" t="s">
        <v>587</v>
      </c>
      <c r="F247" s="148" t="s">
        <v>588</v>
      </c>
      <c r="G247" s="149" t="s">
        <v>277</v>
      </c>
      <c r="H247" s="150">
        <v>131</v>
      </c>
      <c r="I247" s="151"/>
      <c r="J247" s="152">
        <f>ROUND(I247*H247,2)</f>
        <v>0</v>
      </c>
      <c r="K247" s="153"/>
      <c r="L247" s="28"/>
      <c r="M247" s="154" t="s">
        <v>1</v>
      </c>
      <c r="N247" s="115" t="s">
        <v>38</v>
      </c>
      <c r="P247" s="155">
        <f>O247*H247</f>
        <v>0</v>
      </c>
      <c r="Q247" s="155">
        <v>0</v>
      </c>
      <c r="R247" s="155">
        <f>Q247*H247</f>
        <v>0</v>
      </c>
      <c r="S247" s="155">
        <v>0</v>
      </c>
      <c r="T247" s="156">
        <f>S247*H247</f>
        <v>0</v>
      </c>
      <c r="AR247" s="157" t="s">
        <v>348</v>
      </c>
      <c r="AT247" s="157" t="s">
        <v>274</v>
      </c>
      <c r="AU247" s="157" t="s">
        <v>82</v>
      </c>
      <c r="AY247" s="13" t="s">
        <v>271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3" t="s">
        <v>80</v>
      </c>
      <c r="BK247" s="158">
        <f>ROUND(I247*H247,2)</f>
        <v>0</v>
      </c>
      <c r="BL247" s="13" t="s">
        <v>348</v>
      </c>
      <c r="BM247" s="157" t="s">
        <v>589</v>
      </c>
    </row>
    <row r="248" spans="2:65" s="1" customFormat="1" ht="10.199999999999999">
      <c r="B248" s="28"/>
      <c r="D248" s="159" t="s">
        <v>280</v>
      </c>
      <c r="F248" s="160" t="s">
        <v>590</v>
      </c>
      <c r="I248" s="119"/>
      <c r="L248" s="28"/>
      <c r="M248" s="161"/>
      <c r="T248" s="52"/>
      <c r="AT248" s="13" t="s">
        <v>280</v>
      </c>
      <c r="AU248" s="13" t="s">
        <v>82</v>
      </c>
    </row>
    <row r="249" spans="2:65" s="1" customFormat="1" ht="16.5" customHeight="1">
      <c r="B249" s="28"/>
      <c r="C249" s="146" t="s">
        <v>526</v>
      </c>
      <c r="D249" s="146" t="s">
        <v>274</v>
      </c>
      <c r="E249" s="147" t="s">
        <v>592</v>
      </c>
      <c r="F249" s="148" t="s">
        <v>593</v>
      </c>
      <c r="G249" s="149" t="s">
        <v>277</v>
      </c>
      <c r="H249" s="150">
        <v>131</v>
      </c>
      <c r="I249" s="151"/>
      <c r="J249" s="152">
        <f>ROUND(I249*H249,2)</f>
        <v>0</v>
      </c>
      <c r="K249" s="153"/>
      <c r="L249" s="28"/>
      <c r="M249" s="154" t="s">
        <v>1</v>
      </c>
      <c r="N249" s="115" t="s">
        <v>38</v>
      </c>
      <c r="P249" s="155">
        <f>O249*H249</f>
        <v>0</v>
      </c>
      <c r="Q249" s="155">
        <v>1E-3</v>
      </c>
      <c r="R249" s="155">
        <f>Q249*H249</f>
        <v>0.13100000000000001</v>
      </c>
      <c r="S249" s="155">
        <v>3.1E-4</v>
      </c>
      <c r="T249" s="156">
        <f>S249*H249</f>
        <v>4.061E-2</v>
      </c>
      <c r="AR249" s="157" t="s">
        <v>348</v>
      </c>
      <c r="AT249" s="157" t="s">
        <v>274</v>
      </c>
      <c r="AU249" s="157" t="s">
        <v>82</v>
      </c>
      <c r="AY249" s="13" t="s">
        <v>271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3" t="s">
        <v>80</v>
      </c>
      <c r="BK249" s="158">
        <f>ROUND(I249*H249,2)</f>
        <v>0</v>
      </c>
      <c r="BL249" s="13" t="s">
        <v>348</v>
      </c>
      <c r="BM249" s="157" t="s">
        <v>594</v>
      </c>
    </row>
    <row r="250" spans="2:65" s="1" customFormat="1" ht="10.199999999999999">
      <c r="B250" s="28"/>
      <c r="D250" s="159" t="s">
        <v>280</v>
      </c>
      <c r="F250" s="160" t="s">
        <v>595</v>
      </c>
      <c r="I250" s="119"/>
      <c r="L250" s="28"/>
      <c r="M250" s="161"/>
      <c r="T250" s="52"/>
      <c r="AT250" s="13" t="s">
        <v>280</v>
      </c>
      <c r="AU250" s="13" t="s">
        <v>82</v>
      </c>
    </row>
    <row r="251" spans="2:65" s="1" customFormat="1" ht="24.15" customHeight="1">
      <c r="B251" s="28"/>
      <c r="C251" s="146" t="s">
        <v>530</v>
      </c>
      <c r="D251" s="146" t="s">
        <v>274</v>
      </c>
      <c r="E251" s="147" t="s">
        <v>597</v>
      </c>
      <c r="F251" s="148" t="s">
        <v>598</v>
      </c>
      <c r="G251" s="149" t="s">
        <v>277</v>
      </c>
      <c r="H251" s="150">
        <v>131</v>
      </c>
      <c r="I251" s="151"/>
      <c r="J251" s="152">
        <f>ROUND(I251*H251,2)</f>
        <v>0</v>
      </c>
      <c r="K251" s="153"/>
      <c r="L251" s="28"/>
      <c r="M251" s="154" t="s">
        <v>1</v>
      </c>
      <c r="N251" s="115" t="s">
        <v>38</v>
      </c>
      <c r="P251" s="155">
        <f>O251*H251</f>
        <v>0</v>
      </c>
      <c r="Q251" s="155">
        <v>2.0000000000000001E-4</v>
      </c>
      <c r="R251" s="155">
        <f>Q251*H251</f>
        <v>2.6200000000000001E-2</v>
      </c>
      <c r="S251" s="155">
        <v>0</v>
      </c>
      <c r="T251" s="156">
        <f>S251*H251</f>
        <v>0</v>
      </c>
      <c r="AR251" s="157" t="s">
        <v>348</v>
      </c>
      <c r="AT251" s="157" t="s">
        <v>274</v>
      </c>
      <c r="AU251" s="157" t="s">
        <v>82</v>
      </c>
      <c r="AY251" s="13" t="s">
        <v>271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3" t="s">
        <v>80</v>
      </c>
      <c r="BK251" s="158">
        <f>ROUND(I251*H251,2)</f>
        <v>0</v>
      </c>
      <c r="BL251" s="13" t="s">
        <v>348</v>
      </c>
      <c r="BM251" s="157" t="s">
        <v>599</v>
      </c>
    </row>
    <row r="252" spans="2:65" s="1" customFormat="1" ht="19.2">
      <c r="B252" s="28"/>
      <c r="D252" s="159" t="s">
        <v>280</v>
      </c>
      <c r="F252" s="160" t="s">
        <v>600</v>
      </c>
      <c r="I252" s="119"/>
      <c r="L252" s="28"/>
      <c r="M252" s="161"/>
      <c r="T252" s="52"/>
      <c r="AT252" s="13" t="s">
        <v>280</v>
      </c>
      <c r="AU252" s="13" t="s">
        <v>82</v>
      </c>
    </row>
    <row r="253" spans="2:65" s="1" customFormat="1" ht="16.5" customHeight="1">
      <c r="B253" s="28"/>
      <c r="C253" s="146" t="s">
        <v>535</v>
      </c>
      <c r="D253" s="146" t="s">
        <v>274</v>
      </c>
      <c r="E253" s="147" t="s">
        <v>602</v>
      </c>
      <c r="F253" s="148" t="s">
        <v>603</v>
      </c>
      <c r="G253" s="149" t="s">
        <v>277</v>
      </c>
      <c r="H253" s="150">
        <v>131</v>
      </c>
      <c r="I253" s="151"/>
      <c r="J253" s="152">
        <f>ROUND(I253*H253,2)</f>
        <v>0</v>
      </c>
      <c r="K253" s="153"/>
      <c r="L253" s="28"/>
      <c r="M253" s="154" t="s">
        <v>1</v>
      </c>
      <c r="N253" s="115" t="s">
        <v>38</v>
      </c>
      <c r="P253" s="155">
        <f>O253*H253</f>
        <v>0</v>
      </c>
      <c r="Q253" s="155">
        <v>0</v>
      </c>
      <c r="R253" s="155">
        <f>Q253*H253</f>
        <v>0</v>
      </c>
      <c r="S253" s="155">
        <v>0</v>
      </c>
      <c r="T253" s="156">
        <f>S253*H253</f>
        <v>0</v>
      </c>
      <c r="AR253" s="157" t="s">
        <v>306</v>
      </c>
      <c r="AT253" s="157" t="s">
        <v>274</v>
      </c>
      <c r="AU253" s="157" t="s">
        <v>82</v>
      </c>
      <c r="AY253" s="13" t="s">
        <v>271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3" t="s">
        <v>80</v>
      </c>
      <c r="BK253" s="158">
        <f>ROUND(I253*H253,2)</f>
        <v>0</v>
      </c>
      <c r="BL253" s="13" t="s">
        <v>306</v>
      </c>
      <c r="BM253" s="157" t="s">
        <v>604</v>
      </c>
    </row>
    <row r="254" spans="2:65" s="1" customFormat="1" ht="10.199999999999999">
      <c r="B254" s="28"/>
      <c r="D254" s="159" t="s">
        <v>280</v>
      </c>
      <c r="F254" s="160" t="s">
        <v>603</v>
      </c>
      <c r="I254" s="119"/>
      <c r="L254" s="28"/>
      <c r="M254" s="161"/>
      <c r="T254" s="52"/>
      <c r="AT254" s="13" t="s">
        <v>280</v>
      </c>
      <c r="AU254" s="13" t="s">
        <v>82</v>
      </c>
    </row>
    <row r="255" spans="2:65" s="1" customFormat="1" ht="24.15" customHeight="1">
      <c r="B255" s="28"/>
      <c r="C255" s="146" t="s">
        <v>541</v>
      </c>
      <c r="D255" s="146" t="s">
        <v>274</v>
      </c>
      <c r="E255" s="147" t="s">
        <v>597</v>
      </c>
      <c r="F255" s="148" t="s">
        <v>598</v>
      </c>
      <c r="G255" s="149" t="s">
        <v>277</v>
      </c>
      <c r="H255" s="150">
        <v>131</v>
      </c>
      <c r="I255" s="151"/>
      <c r="J255" s="152">
        <f>ROUND(I255*H255,2)</f>
        <v>0</v>
      </c>
      <c r="K255" s="153"/>
      <c r="L255" s="28"/>
      <c r="M255" s="154" t="s">
        <v>1</v>
      </c>
      <c r="N255" s="115" t="s">
        <v>38</v>
      </c>
      <c r="P255" s="155">
        <f>O255*H255</f>
        <v>0</v>
      </c>
      <c r="Q255" s="155">
        <v>2.0000000000000001E-4</v>
      </c>
      <c r="R255" s="155">
        <f>Q255*H255</f>
        <v>2.6200000000000001E-2</v>
      </c>
      <c r="S255" s="155">
        <v>0</v>
      </c>
      <c r="T255" s="156">
        <f>S255*H255</f>
        <v>0</v>
      </c>
      <c r="AR255" s="157" t="s">
        <v>348</v>
      </c>
      <c r="AT255" s="157" t="s">
        <v>274</v>
      </c>
      <c r="AU255" s="157" t="s">
        <v>82</v>
      </c>
      <c r="AY255" s="13" t="s">
        <v>271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3" t="s">
        <v>80</v>
      </c>
      <c r="BK255" s="158">
        <f>ROUND(I255*H255,2)</f>
        <v>0</v>
      </c>
      <c r="BL255" s="13" t="s">
        <v>348</v>
      </c>
      <c r="BM255" s="157" t="s">
        <v>606</v>
      </c>
    </row>
    <row r="256" spans="2:65" s="1" customFormat="1" ht="19.2">
      <c r="B256" s="28"/>
      <c r="D256" s="159" t="s">
        <v>280</v>
      </c>
      <c r="F256" s="160" t="s">
        <v>600</v>
      </c>
      <c r="I256" s="119"/>
      <c r="L256" s="28"/>
      <c r="M256" s="161"/>
      <c r="T256" s="52"/>
      <c r="AT256" s="13" t="s">
        <v>280</v>
      </c>
      <c r="AU256" s="13" t="s">
        <v>82</v>
      </c>
    </row>
    <row r="257" spans="2:65" s="1" customFormat="1" ht="24.15" customHeight="1">
      <c r="B257" s="28"/>
      <c r="C257" s="146" t="s">
        <v>546</v>
      </c>
      <c r="D257" s="146" t="s">
        <v>274</v>
      </c>
      <c r="E257" s="147" t="s">
        <v>608</v>
      </c>
      <c r="F257" s="148" t="s">
        <v>609</v>
      </c>
      <c r="G257" s="149" t="s">
        <v>277</v>
      </c>
      <c r="H257" s="150">
        <v>131</v>
      </c>
      <c r="I257" s="151"/>
      <c r="J257" s="152">
        <f>ROUND(I257*H257,2)</f>
        <v>0</v>
      </c>
      <c r="K257" s="153"/>
      <c r="L257" s="28"/>
      <c r="M257" s="154" t="s">
        <v>1</v>
      </c>
      <c r="N257" s="115" t="s">
        <v>38</v>
      </c>
      <c r="P257" s="155">
        <f>O257*H257</f>
        <v>0</v>
      </c>
      <c r="Q257" s="155">
        <v>0</v>
      </c>
      <c r="R257" s="155">
        <f>Q257*H257</f>
        <v>0</v>
      </c>
      <c r="S257" s="155">
        <v>0</v>
      </c>
      <c r="T257" s="156">
        <f>S257*H257</f>
        <v>0</v>
      </c>
      <c r="AR257" s="157" t="s">
        <v>306</v>
      </c>
      <c r="AT257" s="157" t="s">
        <v>274</v>
      </c>
      <c r="AU257" s="157" t="s">
        <v>82</v>
      </c>
      <c r="AY257" s="13" t="s">
        <v>271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3" t="s">
        <v>80</v>
      </c>
      <c r="BK257" s="158">
        <f>ROUND(I257*H257,2)</f>
        <v>0</v>
      </c>
      <c r="BL257" s="13" t="s">
        <v>306</v>
      </c>
      <c r="BM257" s="157" t="s">
        <v>610</v>
      </c>
    </row>
    <row r="258" spans="2:65" s="1" customFormat="1" ht="19.2">
      <c r="B258" s="28"/>
      <c r="D258" s="159" t="s">
        <v>280</v>
      </c>
      <c r="F258" s="160" t="s">
        <v>609</v>
      </c>
      <c r="I258" s="119"/>
      <c r="L258" s="28"/>
      <c r="M258" s="161"/>
      <c r="T258" s="52"/>
      <c r="AT258" s="13" t="s">
        <v>280</v>
      </c>
      <c r="AU258" s="13" t="s">
        <v>82</v>
      </c>
    </row>
    <row r="259" spans="2:65" s="1" customFormat="1" ht="16.5" customHeight="1">
      <c r="B259" s="28"/>
      <c r="C259" s="146" t="s">
        <v>551</v>
      </c>
      <c r="D259" s="146" t="s">
        <v>274</v>
      </c>
      <c r="E259" s="147" t="s">
        <v>612</v>
      </c>
      <c r="F259" s="148" t="s">
        <v>613</v>
      </c>
      <c r="G259" s="149" t="s">
        <v>301</v>
      </c>
      <c r="H259" s="150">
        <v>1</v>
      </c>
      <c r="I259" s="151"/>
      <c r="J259" s="152">
        <f>ROUND(I259*H259,2)</f>
        <v>0</v>
      </c>
      <c r="K259" s="153"/>
      <c r="L259" s="28"/>
      <c r="M259" s="154" t="s">
        <v>1</v>
      </c>
      <c r="N259" s="115" t="s">
        <v>38</v>
      </c>
      <c r="P259" s="155">
        <f>O259*H259</f>
        <v>0</v>
      </c>
      <c r="Q259" s="155">
        <v>0</v>
      </c>
      <c r="R259" s="155">
        <f>Q259*H259</f>
        <v>0</v>
      </c>
      <c r="S259" s="155">
        <v>0</v>
      </c>
      <c r="T259" s="156">
        <f>S259*H259</f>
        <v>0</v>
      </c>
      <c r="AR259" s="157" t="s">
        <v>306</v>
      </c>
      <c r="AT259" s="157" t="s">
        <v>274</v>
      </c>
      <c r="AU259" s="157" t="s">
        <v>82</v>
      </c>
      <c r="AY259" s="13" t="s">
        <v>271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3" t="s">
        <v>80</v>
      </c>
      <c r="BK259" s="158">
        <f>ROUND(I259*H259,2)</f>
        <v>0</v>
      </c>
      <c r="BL259" s="13" t="s">
        <v>306</v>
      </c>
      <c r="BM259" s="157" t="s">
        <v>614</v>
      </c>
    </row>
    <row r="260" spans="2:65" s="1" customFormat="1" ht="10.199999999999999">
      <c r="B260" s="28"/>
      <c r="D260" s="159" t="s">
        <v>280</v>
      </c>
      <c r="F260" s="160" t="s">
        <v>613</v>
      </c>
      <c r="I260" s="119"/>
      <c r="L260" s="28"/>
      <c r="M260" s="161"/>
      <c r="T260" s="52"/>
      <c r="AT260" s="13" t="s">
        <v>280</v>
      </c>
      <c r="AU260" s="13" t="s">
        <v>82</v>
      </c>
    </row>
    <row r="261" spans="2:65" s="1" customFormat="1" ht="16.5" customHeight="1">
      <c r="B261" s="28"/>
      <c r="C261" s="146" t="s">
        <v>556</v>
      </c>
      <c r="D261" s="146" t="s">
        <v>274</v>
      </c>
      <c r="E261" s="147" t="s">
        <v>616</v>
      </c>
      <c r="F261" s="148" t="s">
        <v>617</v>
      </c>
      <c r="G261" s="149" t="s">
        <v>301</v>
      </c>
      <c r="H261" s="150">
        <v>1</v>
      </c>
      <c r="I261" s="151"/>
      <c r="J261" s="152">
        <f>ROUND(I261*H261,2)</f>
        <v>0</v>
      </c>
      <c r="K261" s="153"/>
      <c r="L261" s="28"/>
      <c r="M261" s="154" t="s">
        <v>1</v>
      </c>
      <c r="N261" s="115" t="s">
        <v>38</v>
      </c>
      <c r="P261" s="155">
        <f>O261*H261</f>
        <v>0</v>
      </c>
      <c r="Q261" s="155">
        <v>0</v>
      </c>
      <c r="R261" s="155">
        <f>Q261*H261</f>
        <v>0</v>
      </c>
      <c r="S261" s="155">
        <v>0</v>
      </c>
      <c r="T261" s="156">
        <f>S261*H261</f>
        <v>0</v>
      </c>
      <c r="AR261" s="157" t="s">
        <v>306</v>
      </c>
      <c r="AT261" s="157" t="s">
        <v>274</v>
      </c>
      <c r="AU261" s="157" t="s">
        <v>82</v>
      </c>
      <c r="AY261" s="13" t="s">
        <v>271</v>
      </c>
      <c r="BE261" s="158">
        <f>IF(N261="základní",J261,0)</f>
        <v>0</v>
      </c>
      <c r="BF261" s="158">
        <f>IF(N261="snížená",J261,0)</f>
        <v>0</v>
      </c>
      <c r="BG261" s="158">
        <f>IF(N261="zákl. přenesená",J261,0)</f>
        <v>0</v>
      </c>
      <c r="BH261" s="158">
        <f>IF(N261="sníž. přenesená",J261,0)</f>
        <v>0</v>
      </c>
      <c r="BI261" s="158">
        <f>IF(N261="nulová",J261,0)</f>
        <v>0</v>
      </c>
      <c r="BJ261" s="13" t="s">
        <v>80</v>
      </c>
      <c r="BK261" s="158">
        <f>ROUND(I261*H261,2)</f>
        <v>0</v>
      </c>
      <c r="BL261" s="13" t="s">
        <v>306</v>
      </c>
      <c r="BM261" s="157" t="s">
        <v>618</v>
      </c>
    </row>
    <row r="262" spans="2:65" s="1" customFormat="1" ht="10.199999999999999">
      <c r="B262" s="28"/>
      <c r="D262" s="159" t="s">
        <v>280</v>
      </c>
      <c r="F262" s="160" t="s">
        <v>617</v>
      </c>
      <c r="I262" s="119"/>
      <c r="L262" s="28"/>
      <c r="M262" s="161"/>
      <c r="T262" s="52"/>
      <c r="AT262" s="13" t="s">
        <v>280</v>
      </c>
      <c r="AU262" s="13" t="s">
        <v>82</v>
      </c>
    </row>
    <row r="263" spans="2:65" s="11" customFormat="1" ht="25.95" customHeight="1">
      <c r="B263" s="134"/>
      <c r="D263" s="135" t="s">
        <v>72</v>
      </c>
      <c r="E263" s="136" t="s">
        <v>619</v>
      </c>
      <c r="F263" s="136" t="s">
        <v>620</v>
      </c>
      <c r="I263" s="137"/>
      <c r="J263" s="138">
        <f>BK263</f>
        <v>0</v>
      </c>
      <c r="L263" s="134"/>
      <c r="M263" s="139"/>
      <c r="P263" s="140">
        <f>P264</f>
        <v>0</v>
      </c>
      <c r="R263" s="140">
        <f>R264</f>
        <v>0</v>
      </c>
      <c r="T263" s="141">
        <f>T264</f>
        <v>0</v>
      </c>
      <c r="AR263" s="135" t="s">
        <v>278</v>
      </c>
      <c r="AT263" s="142" t="s">
        <v>72</v>
      </c>
      <c r="AU263" s="142" t="s">
        <v>73</v>
      </c>
      <c r="AY263" s="135" t="s">
        <v>271</v>
      </c>
      <c r="BK263" s="143">
        <f>BK264</f>
        <v>0</v>
      </c>
    </row>
    <row r="264" spans="2:65" s="11" customFormat="1" ht="22.8" customHeight="1">
      <c r="B264" s="134"/>
      <c r="D264" s="135" t="s">
        <v>72</v>
      </c>
      <c r="E264" s="144" t="s">
        <v>621</v>
      </c>
      <c r="F264" s="144" t="s">
        <v>620</v>
      </c>
      <c r="I264" s="137"/>
      <c r="J264" s="145">
        <f>BK264</f>
        <v>0</v>
      </c>
      <c r="L264" s="134"/>
      <c r="M264" s="139"/>
      <c r="P264" s="140">
        <f>SUM(P265:P266)</f>
        <v>0</v>
      </c>
      <c r="R264" s="140">
        <f>SUM(R265:R266)</f>
        <v>0</v>
      </c>
      <c r="T264" s="141">
        <f>SUM(T265:T266)</f>
        <v>0</v>
      </c>
      <c r="AR264" s="135" t="s">
        <v>278</v>
      </c>
      <c r="AT264" s="142" t="s">
        <v>72</v>
      </c>
      <c r="AU264" s="142" t="s">
        <v>80</v>
      </c>
      <c r="AY264" s="135" t="s">
        <v>271</v>
      </c>
      <c r="BK264" s="143">
        <f>SUM(BK265:BK266)</f>
        <v>0</v>
      </c>
    </row>
    <row r="265" spans="2:65" s="1" customFormat="1" ht="16.5" customHeight="1">
      <c r="B265" s="28"/>
      <c r="C265" s="146" t="s">
        <v>561</v>
      </c>
      <c r="D265" s="146" t="s">
        <v>274</v>
      </c>
      <c r="E265" s="147" t="s">
        <v>623</v>
      </c>
      <c r="F265" s="148" t="s">
        <v>624</v>
      </c>
      <c r="G265" s="149" t="s">
        <v>301</v>
      </c>
      <c r="H265" s="150">
        <v>4</v>
      </c>
      <c r="I265" s="151"/>
      <c r="J265" s="152">
        <f>ROUND(I265*H265,2)</f>
        <v>0</v>
      </c>
      <c r="K265" s="153"/>
      <c r="L265" s="28"/>
      <c r="M265" s="154" t="s">
        <v>1</v>
      </c>
      <c r="N265" s="115" t="s">
        <v>38</v>
      </c>
      <c r="P265" s="155">
        <f>O265*H265</f>
        <v>0</v>
      </c>
      <c r="Q265" s="155">
        <v>0</v>
      </c>
      <c r="R265" s="155">
        <f>Q265*H265</f>
        <v>0</v>
      </c>
      <c r="S265" s="155">
        <v>0</v>
      </c>
      <c r="T265" s="156">
        <f>S265*H265</f>
        <v>0</v>
      </c>
      <c r="AR265" s="157" t="s">
        <v>306</v>
      </c>
      <c r="AT265" s="157" t="s">
        <v>274</v>
      </c>
      <c r="AU265" s="157" t="s">
        <v>82</v>
      </c>
      <c r="AY265" s="13" t="s">
        <v>271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3" t="s">
        <v>80</v>
      </c>
      <c r="BK265" s="158">
        <f>ROUND(I265*H265,2)</f>
        <v>0</v>
      </c>
      <c r="BL265" s="13" t="s">
        <v>306</v>
      </c>
      <c r="BM265" s="157" t="s">
        <v>1493</v>
      </c>
    </row>
    <row r="266" spans="2:65" s="1" customFormat="1" ht="28.8">
      <c r="B266" s="28"/>
      <c r="D266" s="159" t="s">
        <v>280</v>
      </c>
      <c r="F266" s="160" t="s">
        <v>1905</v>
      </c>
      <c r="I266" s="119"/>
      <c r="L266" s="28"/>
      <c r="M266" s="173"/>
      <c r="N266" s="174"/>
      <c r="O266" s="174"/>
      <c r="P266" s="174"/>
      <c r="Q266" s="174"/>
      <c r="R266" s="174"/>
      <c r="S266" s="174"/>
      <c r="T266" s="175"/>
      <c r="AT266" s="13" t="s">
        <v>280</v>
      </c>
      <c r="AU266" s="13" t="s">
        <v>82</v>
      </c>
    </row>
    <row r="267" spans="2:65" s="1" customFormat="1" ht="6.9" customHeight="1">
      <c r="B267" s="40"/>
      <c r="C267" s="41"/>
      <c r="D267" s="41"/>
      <c r="E267" s="41"/>
      <c r="F267" s="41"/>
      <c r="G267" s="41"/>
      <c r="H267" s="41"/>
      <c r="I267" s="41"/>
      <c r="J267" s="41"/>
      <c r="K267" s="41"/>
      <c r="L267" s="28"/>
    </row>
  </sheetData>
  <sheetProtection algorithmName="SHA-512" hashValue="qT0SM7TmdC+X0nOfdoUCJr58ALlDPCh3kgc1bOGQADLQdgXpMdPHKJLCNr8WDR8NFiXudsu3nC0iYQfhlE9PrQ==" saltValue="+UwhE+i7ja4k0Pvh59Z2FPrEbwVmoGireTKdGNS8N7nx/3ZNSCysR0Ng+hXs6cLibYHGF1GyFhxTbojL3b+waw==" spinCount="100000" sheet="1" objects="1" scenarios="1" formatColumns="0" formatRows="0" autoFilter="0"/>
  <autoFilter ref="C140:K266" xr:uid="{00000000-0009-0000-0000-00000F000000}"/>
  <mergeCells count="17">
    <mergeCell ref="E133:H133"/>
    <mergeCell ref="L2:V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47"/>
  <sheetViews>
    <sheetView showGridLines="0" topLeftCell="A96" workbookViewId="0">
      <selection activeCell="D114" sqref="D114:F114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147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23.25" customHeight="1">
      <c r="B9" s="28"/>
      <c r="E9" s="218" t="s">
        <v>1881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1906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J112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ROUND((SUM(BE112:BE119) + SUM(BE141:BE246)),  2)</f>
        <v>0</v>
      </c>
      <c r="I37" s="94">
        <v>0.21</v>
      </c>
      <c r="J37" s="82">
        <f>ROUND(((SUM(BE112:BE119) + SUM(BE141:BE246))*I37),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ROUND((SUM(BF112:BF119) + SUM(BF141:BF246)),  2)</f>
        <v>0</v>
      </c>
      <c r="I38" s="94">
        <v>0.12</v>
      </c>
      <c r="J38" s="82">
        <f>ROUND(((SUM(BF112:BF119) + SUM(BF141:BF246))*I38),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ROUND((SUM(BG112:BG119) + SUM(BG141:BG246)),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ROUND((SUM(BH112:BH119) + SUM(BH141:BH246)),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ROUND((SUM(BI112:BI119) + SUM(BI141:BI246)),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23.25" customHeight="1">
      <c r="B87" s="28"/>
      <c r="E87" s="218" t="s">
        <v>1881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61.11.1 - kabinet fyziky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J141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J142</f>
        <v>0</v>
      </c>
      <c r="L99" s="106"/>
    </row>
    <row r="100" spans="2:47" s="9" customFormat="1" ht="19.95" customHeight="1">
      <c r="B100" s="110"/>
      <c r="D100" s="111" t="s">
        <v>237</v>
      </c>
      <c r="E100" s="112"/>
      <c r="F100" s="112"/>
      <c r="G100" s="112"/>
      <c r="H100" s="112"/>
      <c r="I100" s="112"/>
      <c r="J100" s="113">
        <f>J143</f>
        <v>0</v>
      </c>
      <c r="L100" s="110"/>
    </row>
    <row r="101" spans="2:47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J148</f>
        <v>0</v>
      </c>
      <c r="L101" s="110"/>
    </row>
    <row r="102" spans="2:47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J155</f>
        <v>0</v>
      </c>
      <c r="L102" s="110"/>
    </row>
    <row r="103" spans="2:47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J164</f>
        <v>0</v>
      </c>
      <c r="L103" s="106"/>
    </row>
    <row r="104" spans="2:47" s="9" customFormat="1" ht="19.95" customHeight="1">
      <c r="B104" s="110"/>
      <c r="D104" s="111" t="s">
        <v>241</v>
      </c>
      <c r="E104" s="112"/>
      <c r="F104" s="112"/>
      <c r="G104" s="112"/>
      <c r="H104" s="112"/>
      <c r="I104" s="112"/>
      <c r="J104" s="113">
        <f>J165</f>
        <v>0</v>
      </c>
      <c r="L104" s="110"/>
    </row>
    <row r="105" spans="2:47" s="9" customFormat="1" ht="19.95" customHeight="1">
      <c r="B105" s="110"/>
      <c r="D105" s="111" t="s">
        <v>1496</v>
      </c>
      <c r="E105" s="112"/>
      <c r="F105" s="112"/>
      <c r="G105" s="112"/>
      <c r="H105" s="112"/>
      <c r="I105" s="112"/>
      <c r="J105" s="113">
        <f>J166</f>
        <v>0</v>
      </c>
      <c r="L105" s="110"/>
    </row>
    <row r="106" spans="2:47" s="9" customFormat="1" ht="19.95" customHeight="1">
      <c r="B106" s="110"/>
      <c r="D106" s="111" t="s">
        <v>242</v>
      </c>
      <c r="E106" s="112"/>
      <c r="F106" s="112"/>
      <c r="G106" s="112"/>
      <c r="H106" s="112"/>
      <c r="I106" s="112"/>
      <c r="J106" s="113">
        <f>J173</f>
        <v>0</v>
      </c>
      <c r="L106" s="110"/>
    </row>
    <row r="107" spans="2:47" s="9" customFormat="1" ht="19.95" customHeight="1">
      <c r="B107" s="110"/>
      <c r="D107" s="111" t="s">
        <v>243</v>
      </c>
      <c r="E107" s="112"/>
      <c r="F107" s="112"/>
      <c r="G107" s="112"/>
      <c r="H107" s="112"/>
      <c r="I107" s="112"/>
      <c r="J107" s="113">
        <f>J194</f>
        <v>0</v>
      </c>
      <c r="L107" s="110"/>
    </row>
    <row r="108" spans="2:47" s="9" customFormat="1" ht="19.95" customHeight="1">
      <c r="B108" s="110"/>
      <c r="D108" s="111" t="s">
        <v>245</v>
      </c>
      <c r="E108" s="112"/>
      <c r="F108" s="112"/>
      <c r="G108" s="112"/>
      <c r="H108" s="112"/>
      <c r="I108" s="112"/>
      <c r="J108" s="113">
        <f>J225</f>
        <v>0</v>
      </c>
      <c r="L108" s="110"/>
    </row>
    <row r="109" spans="2:47" s="9" customFormat="1" ht="19.95" customHeight="1">
      <c r="B109" s="110"/>
      <c r="D109" s="111" t="s">
        <v>246</v>
      </c>
      <c r="E109" s="112"/>
      <c r="F109" s="112"/>
      <c r="G109" s="112"/>
      <c r="H109" s="112"/>
      <c r="I109" s="112"/>
      <c r="J109" s="113">
        <f>J228</f>
        <v>0</v>
      </c>
      <c r="L109" s="110"/>
    </row>
    <row r="110" spans="2:47" s="1" customFormat="1" ht="21.75" customHeight="1">
      <c r="B110" s="28"/>
      <c r="L110" s="28"/>
    </row>
    <row r="111" spans="2:47" s="1" customFormat="1" ht="6.9" customHeight="1">
      <c r="B111" s="28"/>
      <c r="L111" s="28"/>
    </row>
    <row r="112" spans="2:47" s="1" customFormat="1" ht="29.25" customHeight="1">
      <c r="B112" s="28"/>
      <c r="C112" s="105" t="s">
        <v>249</v>
      </c>
      <c r="J112" s="114">
        <f>ROUND(J113 + J114 + J115 + J116 + J117 + J118,2)</f>
        <v>0</v>
      </c>
      <c r="L112" s="28"/>
      <c r="N112" s="115" t="s">
        <v>37</v>
      </c>
    </row>
    <row r="113" spans="2:65" s="1" customFormat="1" ht="18" customHeight="1">
      <c r="B113" s="28"/>
      <c r="D113" s="222" t="s">
        <v>250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ref="BE113:BE118" si="0">IF(N113="základní",J113,0)</f>
        <v>0</v>
      </c>
      <c r="BF113" s="122">
        <f t="shared" ref="BF113:BF118" si="1">IF(N113="snížená",J113,0)</f>
        <v>0</v>
      </c>
      <c r="BG113" s="122">
        <f t="shared" ref="BG113:BG118" si="2">IF(N113="zákl. přenesená",J113,0)</f>
        <v>0</v>
      </c>
      <c r="BH113" s="122">
        <f t="shared" ref="BH113:BH118" si="3">IF(N113="sníž. přenesená",J113,0)</f>
        <v>0</v>
      </c>
      <c r="BI113" s="122">
        <f t="shared" ref="BI113:BI118" si="4">IF(N113="nulová",J113,0)</f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222" t="s">
        <v>252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222" t="s">
        <v>2429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2427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2430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116" t="s">
        <v>253</v>
      </c>
      <c r="J118" s="117">
        <f>ROUND(J32*T118,2)</f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254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0.199999999999999">
      <c r="B119" s="28"/>
      <c r="L119" s="28"/>
    </row>
    <row r="120" spans="2:65" s="1" customFormat="1" ht="29.25" customHeight="1">
      <c r="B120" s="28"/>
      <c r="C120" s="123" t="s">
        <v>255</v>
      </c>
      <c r="D120" s="95"/>
      <c r="E120" s="95"/>
      <c r="F120" s="95"/>
      <c r="G120" s="95"/>
      <c r="H120" s="95"/>
      <c r="I120" s="95"/>
      <c r="J120" s="124">
        <f>ROUND(J98+J112,2)</f>
        <v>0</v>
      </c>
      <c r="K120" s="95"/>
      <c r="L120" s="28"/>
    </row>
    <row r="121" spans="2:65" s="1" customFormat="1" ht="6.9" customHeight="1"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28"/>
    </row>
    <row r="125" spans="2:65" s="1" customFormat="1" ht="6.9" customHeight="1"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28"/>
    </row>
    <row r="126" spans="2:65" s="1" customFormat="1" ht="24.9" customHeight="1">
      <c r="B126" s="28"/>
      <c r="C126" s="17" t="s">
        <v>256</v>
      </c>
      <c r="L126" s="28"/>
    </row>
    <row r="127" spans="2:65" s="1" customFormat="1" ht="6.9" customHeight="1">
      <c r="B127" s="28"/>
      <c r="L127" s="28"/>
    </row>
    <row r="128" spans="2:65" s="1" customFormat="1" ht="12" customHeight="1">
      <c r="B128" s="28"/>
      <c r="C128" s="23" t="s">
        <v>16</v>
      </c>
      <c r="L128" s="28"/>
    </row>
    <row r="129" spans="2:65" s="1" customFormat="1" ht="26.25" customHeight="1">
      <c r="B129" s="28"/>
      <c r="E129" s="218" t="str">
        <f>E7</f>
        <v>Rekonstrukce silno a slaboproudé instalace, dobudování WC pro imobilní aj., ZŠ Ivanovice na Hané, ul. Tyršova 218/4</v>
      </c>
      <c r="F129" s="219"/>
      <c r="G129" s="219"/>
      <c r="H129" s="219"/>
      <c r="L129" s="28"/>
    </row>
    <row r="130" spans="2:65" ht="12" customHeight="1">
      <c r="B130" s="16"/>
      <c r="C130" s="23" t="s">
        <v>224</v>
      </c>
      <c r="L130" s="16"/>
    </row>
    <row r="131" spans="2:65" s="1" customFormat="1" ht="23.25" customHeight="1">
      <c r="B131" s="28"/>
      <c r="E131" s="218" t="s">
        <v>1881</v>
      </c>
      <c r="F131" s="220"/>
      <c r="G131" s="220"/>
      <c r="H131" s="220"/>
      <c r="L131" s="28"/>
    </row>
    <row r="132" spans="2:65" s="1" customFormat="1" ht="12" customHeight="1">
      <c r="B132" s="28"/>
      <c r="C132" s="23" t="s">
        <v>226</v>
      </c>
      <c r="L132" s="28"/>
    </row>
    <row r="133" spans="2:65" s="1" customFormat="1" ht="16.5" customHeight="1">
      <c r="B133" s="28"/>
      <c r="E133" s="200" t="str">
        <f>E11</f>
        <v>61.11.1 - kabinet fyziky - stavba</v>
      </c>
      <c r="F133" s="220"/>
      <c r="G133" s="220"/>
      <c r="H133" s="220"/>
      <c r="L133" s="28"/>
    </row>
    <row r="134" spans="2:65" s="1" customFormat="1" ht="6.9" customHeight="1">
      <c r="B134" s="28"/>
      <c r="L134" s="28"/>
    </row>
    <row r="135" spans="2:65" s="1" customFormat="1" ht="12" customHeight="1">
      <c r="B135" s="28"/>
      <c r="C135" s="23" t="s">
        <v>20</v>
      </c>
      <c r="F135" s="21" t="str">
        <f>F14</f>
        <v>ZŠ Ivanovice na Hané, okres Vyškov p. o.</v>
      </c>
      <c r="I135" s="23" t="s">
        <v>22</v>
      </c>
      <c r="J135" s="48" t="str">
        <f>IF(J14="","",J14)</f>
        <v>xx.xx.xxxx</v>
      </c>
      <c r="L135" s="28"/>
    </row>
    <row r="136" spans="2:65" s="1" customFormat="1" ht="6.9" customHeight="1">
      <c r="B136" s="28"/>
      <c r="L136" s="28"/>
    </row>
    <row r="137" spans="2:65" s="1" customFormat="1" ht="15.15" customHeight="1">
      <c r="B137" s="28"/>
      <c r="C137" s="23" t="s">
        <v>23</v>
      </c>
      <c r="F137" s="21" t="str">
        <f>E17</f>
        <v xml:space="preserve"> </v>
      </c>
      <c r="I137" s="23" t="s">
        <v>29</v>
      </c>
      <c r="J137" s="26" t="str">
        <f>E23</f>
        <v xml:space="preserve"> </v>
      </c>
      <c r="L137" s="28"/>
    </row>
    <row r="138" spans="2:65" s="1" customFormat="1" ht="15.15" customHeight="1">
      <c r="B138" s="28"/>
      <c r="C138" s="23" t="s">
        <v>27</v>
      </c>
      <c r="F138" s="21" t="str">
        <f>IF(E20="","",E20)</f>
        <v>Vyplň údaj</v>
      </c>
      <c r="I138" s="23" t="s">
        <v>31</v>
      </c>
      <c r="J138" s="26" t="str">
        <f>E26</f>
        <v xml:space="preserve"> </v>
      </c>
      <c r="L138" s="28"/>
    </row>
    <row r="139" spans="2:65" s="1" customFormat="1" ht="10.35" customHeight="1">
      <c r="B139" s="28"/>
      <c r="L139" s="28"/>
    </row>
    <row r="140" spans="2:65" s="10" customFormat="1" ht="29.25" customHeight="1">
      <c r="B140" s="125"/>
      <c r="C140" s="126" t="s">
        <v>257</v>
      </c>
      <c r="D140" s="127" t="s">
        <v>58</v>
      </c>
      <c r="E140" s="127" t="s">
        <v>54</v>
      </c>
      <c r="F140" s="127" t="s">
        <v>55</v>
      </c>
      <c r="G140" s="127" t="s">
        <v>258</v>
      </c>
      <c r="H140" s="127" t="s">
        <v>259</v>
      </c>
      <c r="I140" s="127" t="s">
        <v>260</v>
      </c>
      <c r="J140" s="128" t="s">
        <v>232</v>
      </c>
      <c r="K140" s="129" t="s">
        <v>261</v>
      </c>
      <c r="L140" s="125"/>
      <c r="M140" s="55" t="s">
        <v>1</v>
      </c>
      <c r="N140" s="56" t="s">
        <v>37</v>
      </c>
      <c r="O140" s="56" t="s">
        <v>262</v>
      </c>
      <c r="P140" s="56" t="s">
        <v>263</v>
      </c>
      <c r="Q140" s="56" t="s">
        <v>264</v>
      </c>
      <c r="R140" s="56" t="s">
        <v>265</v>
      </c>
      <c r="S140" s="56" t="s">
        <v>266</v>
      </c>
      <c r="T140" s="57" t="s">
        <v>267</v>
      </c>
    </row>
    <row r="141" spans="2:65" s="1" customFormat="1" ht="22.8" customHeight="1">
      <c r="B141" s="28"/>
      <c r="C141" s="60" t="s">
        <v>268</v>
      </c>
      <c r="J141" s="130">
        <f>BK141</f>
        <v>0</v>
      </c>
      <c r="L141" s="28"/>
      <c r="M141" s="58"/>
      <c r="N141" s="49"/>
      <c r="O141" s="49"/>
      <c r="P141" s="131">
        <f>P142+P164</f>
        <v>0</v>
      </c>
      <c r="Q141" s="49"/>
      <c r="R141" s="131">
        <f>R142+R164</f>
        <v>0.81733619999999996</v>
      </c>
      <c r="S141" s="49"/>
      <c r="T141" s="132">
        <f>T142+T164</f>
        <v>0.20261000000000001</v>
      </c>
      <c r="AT141" s="13" t="s">
        <v>72</v>
      </c>
      <c r="AU141" s="13" t="s">
        <v>234</v>
      </c>
      <c r="BK141" s="133">
        <f>BK142+BK164</f>
        <v>0</v>
      </c>
    </row>
    <row r="142" spans="2:65" s="11" customFormat="1" ht="25.95" customHeight="1">
      <c r="B142" s="134"/>
      <c r="D142" s="135" t="s">
        <v>72</v>
      </c>
      <c r="E142" s="136" t="s">
        <v>269</v>
      </c>
      <c r="F142" s="136" t="s">
        <v>270</v>
      </c>
      <c r="I142" s="137"/>
      <c r="J142" s="138">
        <f>BK142</f>
        <v>0</v>
      </c>
      <c r="L142" s="134"/>
      <c r="M142" s="139"/>
      <c r="P142" s="140">
        <f>P143+P148+P155</f>
        <v>0</v>
      </c>
      <c r="R142" s="140">
        <f>R143+R148+R155</f>
        <v>0.43402000000000002</v>
      </c>
      <c r="T142" s="141">
        <f>T143+T148+T155</f>
        <v>0.152</v>
      </c>
      <c r="AR142" s="135" t="s">
        <v>80</v>
      </c>
      <c r="AT142" s="142" t="s">
        <v>72</v>
      </c>
      <c r="AU142" s="142" t="s">
        <v>73</v>
      </c>
      <c r="AY142" s="135" t="s">
        <v>271</v>
      </c>
      <c r="BK142" s="143">
        <f>BK143+BK148+BK155</f>
        <v>0</v>
      </c>
    </row>
    <row r="143" spans="2:65" s="11" customFormat="1" ht="22.8" customHeight="1">
      <c r="B143" s="134"/>
      <c r="D143" s="135" t="s">
        <v>72</v>
      </c>
      <c r="E143" s="144" t="s">
        <v>282</v>
      </c>
      <c r="F143" s="144" t="s">
        <v>283</v>
      </c>
      <c r="I143" s="137"/>
      <c r="J143" s="145">
        <f>BK143</f>
        <v>0</v>
      </c>
      <c r="L143" s="134"/>
      <c r="M143" s="139"/>
      <c r="P143" s="140">
        <f>SUM(P144:P147)</f>
        <v>0</v>
      </c>
      <c r="R143" s="140">
        <f>SUM(R144:R147)</f>
        <v>0.43402000000000002</v>
      </c>
      <c r="T143" s="141">
        <f>SUM(T144:T147)</f>
        <v>0</v>
      </c>
      <c r="AR143" s="135" t="s">
        <v>80</v>
      </c>
      <c r="AT143" s="142" t="s">
        <v>72</v>
      </c>
      <c r="AU143" s="142" t="s">
        <v>80</v>
      </c>
      <c r="AY143" s="135" t="s">
        <v>271</v>
      </c>
      <c r="BK143" s="143">
        <f>SUM(BK144:BK147)</f>
        <v>0</v>
      </c>
    </row>
    <row r="144" spans="2:65" s="1" customFormat="1" ht="24.15" customHeight="1">
      <c r="B144" s="28"/>
      <c r="C144" s="146" t="s">
        <v>80</v>
      </c>
      <c r="D144" s="146" t="s">
        <v>274</v>
      </c>
      <c r="E144" s="147" t="s">
        <v>1907</v>
      </c>
      <c r="F144" s="148" t="s">
        <v>1908</v>
      </c>
      <c r="G144" s="149" t="s">
        <v>338</v>
      </c>
      <c r="H144" s="150">
        <v>1</v>
      </c>
      <c r="I144" s="151"/>
      <c r="J144" s="152">
        <f>ROUND(I144*H144,2)</f>
        <v>0</v>
      </c>
      <c r="K144" s="153"/>
      <c r="L144" s="28"/>
      <c r="M144" s="154" t="s">
        <v>1</v>
      </c>
      <c r="N144" s="115" t="s">
        <v>38</v>
      </c>
      <c r="P144" s="155">
        <f>O144*H144</f>
        <v>0</v>
      </c>
      <c r="Q144" s="155">
        <v>0.42153000000000002</v>
      </c>
      <c r="R144" s="155">
        <f>Q144*H144</f>
        <v>0.42153000000000002</v>
      </c>
      <c r="S144" s="155">
        <v>0</v>
      </c>
      <c r="T144" s="156">
        <f>S144*H144</f>
        <v>0</v>
      </c>
      <c r="AR144" s="157" t="s">
        <v>278</v>
      </c>
      <c r="AT144" s="157" t="s">
        <v>274</v>
      </c>
      <c r="AU144" s="157" t="s">
        <v>82</v>
      </c>
      <c r="AY144" s="13" t="s">
        <v>271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3" t="s">
        <v>80</v>
      </c>
      <c r="BK144" s="158">
        <f>ROUND(I144*H144,2)</f>
        <v>0</v>
      </c>
      <c r="BL144" s="13" t="s">
        <v>278</v>
      </c>
      <c r="BM144" s="157" t="s">
        <v>1909</v>
      </c>
    </row>
    <row r="145" spans="2:65" s="1" customFormat="1" ht="28.8">
      <c r="B145" s="28"/>
      <c r="D145" s="159" t="s">
        <v>280</v>
      </c>
      <c r="F145" s="160" t="s">
        <v>1910</v>
      </c>
      <c r="I145" s="119"/>
      <c r="L145" s="28"/>
      <c r="M145" s="161"/>
      <c r="T145" s="52"/>
      <c r="AT145" s="13" t="s">
        <v>280</v>
      </c>
      <c r="AU145" s="13" t="s">
        <v>82</v>
      </c>
    </row>
    <row r="146" spans="2:65" s="1" customFormat="1" ht="37.799999999999997" customHeight="1">
      <c r="B146" s="28"/>
      <c r="C146" s="162" t="s">
        <v>82</v>
      </c>
      <c r="D146" s="162" t="s">
        <v>335</v>
      </c>
      <c r="E146" s="163" t="s">
        <v>1911</v>
      </c>
      <c r="F146" s="164" t="s">
        <v>1912</v>
      </c>
      <c r="G146" s="165" t="s">
        <v>338</v>
      </c>
      <c r="H146" s="166">
        <v>1</v>
      </c>
      <c r="I146" s="167"/>
      <c r="J146" s="168">
        <f>ROUND(I146*H146,2)</f>
        <v>0</v>
      </c>
      <c r="K146" s="169"/>
      <c r="L146" s="170"/>
      <c r="M146" s="171" t="s">
        <v>1</v>
      </c>
      <c r="N146" s="172" t="s">
        <v>38</v>
      </c>
      <c r="P146" s="155">
        <f>O146*H146</f>
        <v>0</v>
      </c>
      <c r="Q146" s="155">
        <v>1.2489999999999999E-2</v>
      </c>
      <c r="R146" s="155">
        <f>Q146*H146</f>
        <v>1.2489999999999999E-2</v>
      </c>
      <c r="S146" s="155">
        <v>0</v>
      </c>
      <c r="T146" s="156">
        <f>S146*H146</f>
        <v>0</v>
      </c>
      <c r="AR146" s="157" t="s">
        <v>314</v>
      </c>
      <c r="AT146" s="157" t="s">
        <v>335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278</v>
      </c>
      <c r="BM146" s="157" t="s">
        <v>1913</v>
      </c>
    </row>
    <row r="147" spans="2:65" s="1" customFormat="1" ht="19.2">
      <c r="B147" s="28"/>
      <c r="D147" s="159" t="s">
        <v>280</v>
      </c>
      <c r="F147" s="160" t="s">
        <v>1912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1" customFormat="1" ht="22.8" customHeight="1">
      <c r="B148" s="134"/>
      <c r="D148" s="135" t="s">
        <v>72</v>
      </c>
      <c r="E148" s="144" t="s">
        <v>292</v>
      </c>
      <c r="F148" s="144" t="s">
        <v>293</v>
      </c>
      <c r="I148" s="137"/>
      <c r="J148" s="145">
        <f>BK148</f>
        <v>0</v>
      </c>
      <c r="L148" s="134"/>
      <c r="M148" s="139"/>
      <c r="P148" s="140">
        <f>SUM(P149:P154)</f>
        <v>0</v>
      </c>
      <c r="R148" s="140">
        <f>SUM(R149:R154)</f>
        <v>0</v>
      </c>
      <c r="T148" s="141">
        <f>SUM(T149:T154)</f>
        <v>0.152</v>
      </c>
      <c r="AR148" s="135" t="s">
        <v>80</v>
      </c>
      <c r="AT148" s="142" t="s">
        <v>72</v>
      </c>
      <c r="AU148" s="142" t="s">
        <v>80</v>
      </c>
      <c r="AY148" s="135" t="s">
        <v>271</v>
      </c>
      <c r="BK148" s="143">
        <f>SUM(BK149:BK154)</f>
        <v>0</v>
      </c>
    </row>
    <row r="149" spans="2:65" s="1" customFormat="1" ht="16.5" customHeight="1">
      <c r="B149" s="28"/>
      <c r="C149" s="146" t="s">
        <v>272</v>
      </c>
      <c r="D149" s="146" t="s">
        <v>274</v>
      </c>
      <c r="E149" s="147" t="s">
        <v>309</v>
      </c>
      <c r="F149" s="148" t="s">
        <v>310</v>
      </c>
      <c r="G149" s="149" t="s">
        <v>311</v>
      </c>
      <c r="H149" s="150">
        <v>1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306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306</v>
      </c>
      <c r="BM149" s="157" t="s">
        <v>312</v>
      </c>
    </row>
    <row r="150" spans="2:65" s="1" customFormat="1" ht="10.199999999999999">
      <c r="B150" s="28"/>
      <c r="D150" s="159" t="s">
        <v>280</v>
      </c>
      <c r="F150" s="160" t="s">
        <v>1626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" customFormat="1" ht="21.75" customHeight="1">
      <c r="B151" s="28"/>
      <c r="C151" s="146" t="s">
        <v>278</v>
      </c>
      <c r="D151" s="146" t="s">
        <v>274</v>
      </c>
      <c r="E151" s="147" t="s">
        <v>1914</v>
      </c>
      <c r="F151" s="148" t="s">
        <v>1915</v>
      </c>
      <c r="G151" s="149" t="s">
        <v>277</v>
      </c>
      <c r="H151" s="150">
        <v>2</v>
      </c>
      <c r="I151" s="151"/>
      <c r="J151" s="152">
        <f>ROUND(I151*H151,2)</f>
        <v>0</v>
      </c>
      <c r="K151" s="153"/>
      <c r="L151" s="28"/>
      <c r="M151" s="154" t="s">
        <v>1</v>
      </c>
      <c r="N151" s="115" t="s">
        <v>38</v>
      </c>
      <c r="P151" s="155">
        <f>O151*H151</f>
        <v>0</v>
      </c>
      <c r="Q151" s="155">
        <v>0</v>
      </c>
      <c r="R151" s="155">
        <f>Q151*H151</f>
        <v>0</v>
      </c>
      <c r="S151" s="155">
        <v>7.5999999999999998E-2</v>
      </c>
      <c r="T151" s="156">
        <f>S151*H151</f>
        <v>0.152</v>
      </c>
      <c r="AR151" s="157" t="s">
        <v>278</v>
      </c>
      <c r="AT151" s="157" t="s">
        <v>274</v>
      </c>
      <c r="AU151" s="157" t="s">
        <v>82</v>
      </c>
      <c r="AY151" s="13" t="s">
        <v>271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3" t="s">
        <v>80</v>
      </c>
      <c r="BK151" s="158">
        <f>ROUND(I151*H151,2)</f>
        <v>0</v>
      </c>
      <c r="BL151" s="13" t="s">
        <v>278</v>
      </c>
      <c r="BM151" s="157" t="s">
        <v>1916</v>
      </c>
    </row>
    <row r="152" spans="2:65" s="1" customFormat="1" ht="19.2">
      <c r="B152" s="28"/>
      <c r="D152" s="159" t="s">
        <v>280</v>
      </c>
      <c r="F152" s="160" t="s">
        <v>1917</v>
      </c>
      <c r="I152" s="119"/>
      <c r="L152" s="28"/>
      <c r="M152" s="161"/>
      <c r="T152" s="52"/>
      <c r="AT152" s="13" t="s">
        <v>280</v>
      </c>
      <c r="AU152" s="13" t="s">
        <v>82</v>
      </c>
    </row>
    <row r="153" spans="2:65" s="1" customFormat="1" ht="16.5" customHeight="1">
      <c r="B153" s="28"/>
      <c r="C153" s="146" t="s">
        <v>298</v>
      </c>
      <c r="D153" s="146" t="s">
        <v>274</v>
      </c>
      <c r="E153" s="147" t="s">
        <v>315</v>
      </c>
      <c r="F153" s="148" t="s">
        <v>316</v>
      </c>
      <c r="G153" s="149" t="s">
        <v>301</v>
      </c>
      <c r="H153" s="150">
        <v>1</v>
      </c>
      <c r="I153" s="151"/>
      <c r="J153" s="152">
        <f>ROUND(I153*H153,2)</f>
        <v>0</v>
      </c>
      <c r="K153" s="153"/>
      <c r="L153" s="28"/>
      <c r="M153" s="154" t="s">
        <v>1</v>
      </c>
      <c r="N153" s="115" t="s">
        <v>38</v>
      </c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AR153" s="157" t="s">
        <v>306</v>
      </c>
      <c r="AT153" s="157" t="s">
        <v>274</v>
      </c>
      <c r="AU153" s="157" t="s">
        <v>82</v>
      </c>
      <c r="AY153" s="13" t="s">
        <v>271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3" t="s">
        <v>80</v>
      </c>
      <c r="BK153" s="158">
        <f>ROUND(I153*H153,2)</f>
        <v>0</v>
      </c>
      <c r="BL153" s="13" t="s">
        <v>306</v>
      </c>
      <c r="BM153" s="157" t="s">
        <v>317</v>
      </c>
    </row>
    <row r="154" spans="2:65" s="1" customFormat="1" ht="10.199999999999999">
      <c r="B154" s="28"/>
      <c r="D154" s="159" t="s">
        <v>280</v>
      </c>
      <c r="F154" s="160" t="s">
        <v>316</v>
      </c>
      <c r="I154" s="119"/>
      <c r="L154" s="28"/>
      <c r="M154" s="161"/>
      <c r="T154" s="52"/>
      <c r="AT154" s="13" t="s">
        <v>280</v>
      </c>
      <c r="AU154" s="13" t="s">
        <v>82</v>
      </c>
    </row>
    <row r="155" spans="2:65" s="11" customFormat="1" ht="22.8" customHeight="1">
      <c r="B155" s="134"/>
      <c r="D155" s="135" t="s">
        <v>72</v>
      </c>
      <c r="E155" s="144" t="s">
        <v>318</v>
      </c>
      <c r="F155" s="144" t="s">
        <v>319</v>
      </c>
      <c r="I155" s="137"/>
      <c r="J155" s="145">
        <f>BK155</f>
        <v>0</v>
      </c>
      <c r="L155" s="134"/>
      <c r="M155" s="139"/>
      <c r="P155" s="140">
        <f>SUM(P156:P163)</f>
        <v>0</v>
      </c>
      <c r="R155" s="140">
        <f>SUM(R156:R163)</f>
        <v>0</v>
      </c>
      <c r="T155" s="141">
        <f>SUM(T156:T163)</f>
        <v>0</v>
      </c>
      <c r="AR155" s="135" t="s">
        <v>80</v>
      </c>
      <c r="AT155" s="142" t="s">
        <v>72</v>
      </c>
      <c r="AU155" s="142" t="s">
        <v>80</v>
      </c>
      <c r="AY155" s="135" t="s">
        <v>271</v>
      </c>
      <c r="BK155" s="143">
        <f>SUM(BK156:BK163)</f>
        <v>0</v>
      </c>
    </row>
    <row r="156" spans="2:65" s="1" customFormat="1" ht="24.15" customHeight="1">
      <c r="B156" s="28"/>
      <c r="C156" s="146" t="s">
        <v>282</v>
      </c>
      <c r="D156" s="146" t="s">
        <v>274</v>
      </c>
      <c r="E156" s="147" t="s">
        <v>320</v>
      </c>
      <c r="F156" s="148" t="s">
        <v>321</v>
      </c>
      <c r="G156" s="149" t="s">
        <v>322</v>
      </c>
      <c r="H156" s="150">
        <v>0.4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278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278</v>
      </c>
      <c r="BM156" s="157" t="s">
        <v>323</v>
      </c>
    </row>
    <row r="157" spans="2:65" s="1" customFormat="1" ht="28.8">
      <c r="B157" s="28"/>
      <c r="D157" s="159" t="s">
        <v>280</v>
      </c>
      <c r="F157" s="160" t="s">
        <v>324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24.15" customHeight="1">
      <c r="B158" s="28"/>
      <c r="C158" s="146" t="s">
        <v>308</v>
      </c>
      <c r="D158" s="146" t="s">
        <v>274</v>
      </c>
      <c r="E158" s="147" t="s">
        <v>326</v>
      </c>
      <c r="F158" s="148" t="s">
        <v>327</v>
      </c>
      <c r="G158" s="149" t="s">
        <v>322</v>
      </c>
      <c r="H158" s="150">
        <v>0.4</v>
      </c>
      <c r="I158" s="151"/>
      <c r="J158" s="152">
        <f>ROUND(I158*H158,2)</f>
        <v>0</v>
      </c>
      <c r="K158" s="153"/>
      <c r="L158" s="28"/>
      <c r="M158" s="154" t="s">
        <v>1</v>
      </c>
      <c r="N158" s="115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AR158" s="157" t="s">
        <v>278</v>
      </c>
      <c r="AT158" s="157" t="s">
        <v>274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328</v>
      </c>
    </row>
    <row r="159" spans="2:65" s="1" customFormat="1" ht="19.2">
      <c r="B159" s="28"/>
      <c r="D159" s="159" t="s">
        <v>280</v>
      </c>
      <c r="F159" s="160" t="s">
        <v>329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" customFormat="1" ht="16.5" customHeight="1">
      <c r="B160" s="28"/>
      <c r="C160" s="146" t="s">
        <v>314</v>
      </c>
      <c r="D160" s="146" t="s">
        <v>274</v>
      </c>
      <c r="E160" s="147" t="s">
        <v>331</v>
      </c>
      <c r="F160" s="148" t="s">
        <v>332</v>
      </c>
      <c r="G160" s="149" t="s">
        <v>322</v>
      </c>
      <c r="H160" s="150">
        <v>0.4</v>
      </c>
      <c r="I160" s="151"/>
      <c r="J160" s="152">
        <f>ROUND(I160*H160,2)</f>
        <v>0</v>
      </c>
      <c r="K160" s="153"/>
      <c r="L160" s="28"/>
      <c r="M160" s="154" t="s">
        <v>1</v>
      </c>
      <c r="N160" s="115" t="s">
        <v>38</v>
      </c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AR160" s="157" t="s">
        <v>278</v>
      </c>
      <c r="AT160" s="157" t="s">
        <v>274</v>
      </c>
      <c r="AU160" s="157" t="s">
        <v>82</v>
      </c>
      <c r="AY160" s="13" t="s">
        <v>271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3" t="s">
        <v>80</v>
      </c>
      <c r="BK160" s="158">
        <f>ROUND(I160*H160,2)</f>
        <v>0</v>
      </c>
      <c r="BL160" s="13" t="s">
        <v>278</v>
      </c>
      <c r="BM160" s="157" t="s">
        <v>333</v>
      </c>
    </row>
    <row r="161" spans="2:65" s="1" customFormat="1" ht="19.2">
      <c r="B161" s="28"/>
      <c r="D161" s="159" t="s">
        <v>280</v>
      </c>
      <c r="F161" s="160" t="s">
        <v>334</v>
      </c>
      <c r="I161" s="119"/>
      <c r="L161" s="28"/>
      <c r="M161" s="161"/>
      <c r="T161" s="52"/>
      <c r="AT161" s="13" t="s">
        <v>280</v>
      </c>
      <c r="AU161" s="13" t="s">
        <v>82</v>
      </c>
    </row>
    <row r="162" spans="2:65" s="1" customFormat="1" ht="24.15" customHeight="1">
      <c r="B162" s="28"/>
      <c r="C162" s="162" t="s">
        <v>292</v>
      </c>
      <c r="D162" s="162" t="s">
        <v>335</v>
      </c>
      <c r="E162" s="163" t="s">
        <v>336</v>
      </c>
      <c r="F162" s="164" t="s">
        <v>337</v>
      </c>
      <c r="G162" s="165" t="s">
        <v>338</v>
      </c>
      <c r="H162" s="166">
        <v>1</v>
      </c>
      <c r="I162" s="167"/>
      <c r="J162" s="168">
        <f>ROUND(I162*H162,2)</f>
        <v>0</v>
      </c>
      <c r="K162" s="169"/>
      <c r="L162" s="170"/>
      <c r="M162" s="171" t="s">
        <v>1</v>
      </c>
      <c r="N162" s="172" t="s">
        <v>38</v>
      </c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AR162" s="157" t="s">
        <v>314</v>
      </c>
      <c r="AT162" s="157" t="s">
        <v>335</v>
      </c>
      <c r="AU162" s="157" t="s">
        <v>82</v>
      </c>
      <c r="AY162" s="13" t="s">
        <v>271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3" t="s">
        <v>80</v>
      </c>
      <c r="BK162" s="158">
        <f>ROUND(I162*H162,2)</f>
        <v>0</v>
      </c>
      <c r="BL162" s="13" t="s">
        <v>278</v>
      </c>
      <c r="BM162" s="157" t="s">
        <v>339</v>
      </c>
    </row>
    <row r="163" spans="2:65" s="1" customFormat="1" ht="28.8">
      <c r="B163" s="28"/>
      <c r="D163" s="159" t="s">
        <v>280</v>
      </c>
      <c r="F163" s="160" t="s">
        <v>340</v>
      </c>
      <c r="I163" s="119"/>
      <c r="L163" s="28"/>
      <c r="M163" s="161"/>
      <c r="T163" s="52"/>
      <c r="AT163" s="13" t="s">
        <v>280</v>
      </c>
      <c r="AU163" s="13" t="s">
        <v>82</v>
      </c>
    </row>
    <row r="164" spans="2:65" s="11" customFormat="1" ht="25.95" customHeight="1">
      <c r="B164" s="134"/>
      <c r="D164" s="135" t="s">
        <v>72</v>
      </c>
      <c r="E164" s="136" t="s">
        <v>341</v>
      </c>
      <c r="F164" s="136" t="s">
        <v>342</v>
      </c>
      <c r="I164" s="137"/>
      <c r="J164" s="138">
        <f>BK164</f>
        <v>0</v>
      </c>
      <c r="L164" s="134"/>
      <c r="M164" s="139"/>
      <c r="P164" s="140">
        <f>P165+P166+P173+P194+P225+P228</f>
        <v>0</v>
      </c>
      <c r="R164" s="140">
        <f>R165+R166+R173+R194+R225+R228</f>
        <v>0.3833162</v>
      </c>
      <c r="T164" s="141">
        <f>T165+T166+T173+T194+T225+T228</f>
        <v>5.0610000000000002E-2</v>
      </c>
      <c r="AR164" s="135" t="s">
        <v>82</v>
      </c>
      <c r="AT164" s="142" t="s">
        <v>72</v>
      </c>
      <c r="AU164" s="142" t="s">
        <v>73</v>
      </c>
      <c r="AY164" s="135" t="s">
        <v>271</v>
      </c>
      <c r="BK164" s="143">
        <f>BK165+BK166+BK173+BK194+BK225+BK228</f>
        <v>0</v>
      </c>
    </row>
    <row r="165" spans="2:65" s="11" customFormat="1" ht="22.8" customHeight="1">
      <c r="B165" s="134"/>
      <c r="D165" s="135" t="s">
        <v>72</v>
      </c>
      <c r="E165" s="144" t="s">
        <v>343</v>
      </c>
      <c r="F165" s="144" t="s">
        <v>344</v>
      </c>
      <c r="I165" s="137"/>
      <c r="J165" s="145">
        <f>BK165</f>
        <v>0</v>
      </c>
      <c r="L165" s="134"/>
      <c r="M165" s="139"/>
      <c r="P165" s="140">
        <v>0</v>
      </c>
      <c r="R165" s="140">
        <v>0</v>
      </c>
      <c r="T165" s="141">
        <v>0</v>
      </c>
      <c r="AR165" s="135" t="s">
        <v>82</v>
      </c>
      <c r="AT165" s="142" t="s">
        <v>72</v>
      </c>
      <c r="AU165" s="142" t="s">
        <v>80</v>
      </c>
      <c r="AY165" s="135" t="s">
        <v>271</v>
      </c>
      <c r="BK165" s="143">
        <v>0</v>
      </c>
    </row>
    <row r="166" spans="2:65" s="11" customFormat="1" ht="22.8" customHeight="1">
      <c r="B166" s="134"/>
      <c r="D166" s="135" t="s">
        <v>72</v>
      </c>
      <c r="E166" s="144" t="s">
        <v>1499</v>
      </c>
      <c r="F166" s="144" t="s">
        <v>1500</v>
      </c>
      <c r="I166" s="137"/>
      <c r="J166" s="145">
        <f>BK166</f>
        <v>0</v>
      </c>
      <c r="L166" s="134"/>
      <c r="M166" s="139"/>
      <c r="P166" s="140">
        <f>SUM(P167:P172)</f>
        <v>0</v>
      </c>
      <c r="R166" s="140">
        <f>SUM(R167:R172)</f>
        <v>2.1600000000000001E-2</v>
      </c>
      <c r="T166" s="141">
        <f>SUM(T167:T172)</f>
        <v>0</v>
      </c>
      <c r="AR166" s="135" t="s">
        <v>82</v>
      </c>
      <c r="AT166" s="142" t="s">
        <v>72</v>
      </c>
      <c r="AU166" s="142" t="s">
        <v>80</v>
      </c>
      <c r="AY166" s="135" t="s">
        <v>271</v>
      </c>
      <c r="BK166" s="143">
        <f>SUM(BK167:BK172)</f>
        <v>0</v>
      </c>
    </row>
    <row r="167" spans="2:65" s="1" customFormat="1" ht="24.15" customHeight="1">
      <c r="B167" s="28"/>
      <c r="C167" s="146" t="s">
        <v>325</v>
      </c>
      <c r="D167" s="146" t="s">
        <v>274</v>
      </c>
      <c r="E167" s="147" t="s">
        <v>1918</v>
      </c>
      <c r="F167" s="148" t="s">
        <v>1919</v>
      </c>
      <c r="G167" s="149" t="s">
        <v>338</v>
      </c>
      <c r="H167" s="150">
        <v>1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AR167" s="157" t="s">
        <v>348</v>
      </c>
      <c r="AT167" s="157" t="s">
        <v>274</v>
      </c>
      <c r="AU167" s="157" t="s">
        <v>82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348</v>
      </c>
      <c r="BM167" s="157" t="s">
        <v>1920</v>
      </c>
    </row>
    <row r="168" spans="2:65" s="1" customFormat="1" ht="28.8">
      <c r="B168" s="28"/>
      <c r="D168" s="159" t="s">
        <v>280</v>
      </c>
      <c r="F168" s="160" t="s">
        <v>1921</v>
      </c>
      <c r="I168" s="119"/>
      <c r="L168" s="28"/>
      <c r="M168" s="161"/>
      <c r="T168" s="52"/>
      <c r="AT168" s="13" t="s">
        <v>280</v>
      </c>
      <c r="AU168" s="13" t="s">
        <v>82</v>
      </c>
    </row>
    <row r="169" spans="2:65" s="1" customFormat="1" ht="33" customHeight="1">
      <c r="B169" s="28"/>
      <c r="C169" s="162" t="s">
        <v>330</v>
      </c>
      <c r="D169" s="162" t="s">
        <v>335</v>
      </c>
      <c r="E169" s="163" t="s">
        <v>1922</v>
      </c>
      <c r="F169" s="164" t="s">
        <v>1923</v>
      </c>
      <c r="G169" s="165" t="s">
        <v>338</v>
      </c>
      <c r="H169" s="166">
        <v>1</v>
      </c>
      <c r="I169" s="167"/>
      <c r="J169" s="168">
        <f>ROUND(I169*H169,2)</f>
        <v>0</v>
      </c>
      <c r="K169" s="169"/>
      <c r="L169" s="170"/>
      <c r="M169" s="171" t="s">
        <v>1</v>
      </c>
      <c r="N169" s="172" t="s">
        <v>38</v>
      </c>
      <c r="P169" s="155">
        <f>O169*H169</f>
        <v>0</v>
      </c>
      <c r="Q169" s="155">
        <v>2.1600000000000001E-2</v>
      </c>
      <c r="R169" s="155">
        <f>Q169*H169</f>
        <v>2.1600000000000001E-2</v>
      </c>
      <c r="S169" s="155">
        <v>0</v>
      </c>
      <c r="T169" s="156">
        <f>S169*H169</f>
        <v>0</v>
      </c>
      <c r="AR169" s="157" t="s">
        <v>373</v>
      </c>
      <c r="AT169" s="157" t="s">
        <v>335</v>
      </c>
      <c r="AU169" s="157" t="s">
        <v>82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348</v>
      </c>
      <c r="BM169" s="157" t="s">
        <v>1924</v>
      </c>
    </row>
    <row r="170" spans="2:65" s="1" customFormat="1" ht="19.2">
      <c r="B170" s="28"/>
      <c r="D170" s="159" t="s">
        <v>280</v>
      </c>
      <c r="F170" s="160" t="s">
        <v>1923</v>
      </c>
      <c r="I170" s="119"/>
      <c r="L170" s="28"/>
      <c r="M170" s="161"/>
      <c r="T170" s="52"/>
      <c r="AT170" s="13" t="s">
        <v>280</v>
      </c>
      <c r="AU170" s="13" t="s">
        <v>82</v>
      </c>
    </row>
    <row r="171" spans="2:65" s="1" customFormat="1" ht="16.5" customHeight="1">
      <c r="B171" s="28"/>
      <c r="C171" s="146" t="s">
        <v>8</v>
      </c>
      <c r="D171" s="146" t="s">
        <v>274</v>
      </c>
      <c r="E171" s="147" t="s">
        <v>1508</v>
      </c>
      <c r="F171" s="148" t="s">
        <v>1509</v>
      </c>
      <c r="G171" s="149" t="s">
        <v>692</v>
      </c>
      <c r="H171" s="150">
        <v>1</v>
      </c>
      <c r="I171" s="151"/>
      <c r="J171" s="152">
        <f>ROUND(I171*H171,2)</f>
        <v>0</v>
      </c>
      <c r="K171" s="153"/>
      <c r="L171" s="28"/>
      <c r="M171" s="154" t="s">
        <v>1</v>
      </c>
      <c r="N171" s="115" t="s">
        <v>38</v>
      </c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AR171" s="157" t="s">
        <v>306</v>
      </c>
      <c r="AT171" s="157" t="s">
        <v>274</v>
      </c>
      <c r="AU171" s="157" t="s">
        <v>82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306</v>
      </c>
      <c r="BM171" s="157" t="s">
        <v>1510</v>
      </c>
    </row>
    <row r="172" spans="2:65" s="1" customFormat="1" ht="10.199999999999999">
      <c r="B172" s="28"/>
      <c r="D172" s="159" t="s">
        <v>280</v>
      </c>
      <c r="F172" s="160" t="s">
        <v>1509</v>
      </c>
      <c r="I172" s="119"/>
      <c r="L172" s="28"/>
      <c r="M172" s="161"/>
      <c r="T172" s="52"/>
      <c r="AT172" s="13" t="s">
        <v>280</v>
      </c>
      <c r="AU172" s="13" t="s">
        <v>82</v>
      </c>
    </row>
    <row r="173" spans="2:65" s="11" customFormat="1" ht="22.8" customHeight="1">
      <c r="B173" s="134"/>
      <c r="D173" s="135" t="s">
        <v>72</v>
      </c>
      <c r="E173" s="144" t="s">
        <v>363</v>
      </c>
      <c r="F173" s="144" t="s">
        <v>364</v>
      </c>
      <c r="I173" s="137"/>
      <c r="J173" s="145">
        <f>BK173</f>
        <v>0</v>
      </c>
      <c r="L173" s="134"/>
      <c r="M173" s="139"/>
      <c r="P173" s="140">
        <f>SUM(P174:P193)</f>
        <v>0</v>
      </c>
      <c r="R173" s="140">
        <f>SUM(R174:R193)</f>
        <v>9.9820199999999998E-2</v>
      </c>
      <c r="T173" s="141">
        <f>SUM(T174:T193)</f>
        <v>0</v>
      </c>
      <c r="AR173" s="135" t="s">
        <v>82</v>
      </c>
      <c r="AT173" s="142" t="s">
        <v>72</v>
      </c>
      <c r="AU173" s="142" t="s">
        <v>80</v>
      </c>
      <c r="AY173" s="135" t="s">
        <v>271</v>
      </c>
      <c r="BK173" s="143">
        <f>SUM(BK174:BK193)</f>
        <v>0</v>
      </c>
    </row>
    <row r="174" spans="2:65" s="1" customFormat="1" ht="33" customHeight="1">
      <c r="B174" s="28"/>
      <c r="C174" s="146" t="s">
        <v>345</v>
      </c>
      <c r="D174" s="146" t="s">
        <v>274</v>
      </c>
      <c r="E174" s="147" t="s">
        <v>386</v>
      </c>
      <c r="F174" s="148" t="s">
        <v>387</v>
      </c>
      <c r="G174" s="149" t="s">
        <v>277</v>
      </c>
      <c r="H174" s="150">
        <v>12</v>
      </c>
      <c r="I174" s="151"/>
      <c r="J174" s="152">
        <f>ROUND(I174*H174,2)</f>
        <v>0</v>
      </c>
      <c r="K174" s="153"/>
      <c r="L174" s="28"/>
      <c r="M174" s="154" t="s">
        <v>1</v>
      </c>
      <c r="N174" s="115" t="s">
        <v>38</v>
      </c>
      <c r="P174" s="155">
        <f>O174*H174</f>
        <v>0</v>
      </c>
      <c r="Q174" s="155">
        <v>1.17E-3</v>
      </c>
      <c r="R174" s="155">
        <f>Q174*H174</f>
        <v>1.404E-2</v>
      </c>
      <c r="S174" s="155">
        <v>0</v>
      </c>
      <c r="T174" s="156">
        <f>S174*H174</f>
        <v>0</v>
      </c>
      <c r="AR174" s="157" t="s">
        <v>348</v>
      </c>
      <c r="AT174" s="157" t="s">
        <v>274</v>
      </c>
      <c r="AU174" s="157" t="s">
        <v>82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348</v>
      </c>
      <c r="BM174" s="157" t="s">
        <v>1925</v>
      </c>
    </row>
    <row r="175" spans="2:65" s="1" customFormat="1" ht="28.8">
      <c r="B175" s="28"/>
      <c r="D175" s="159" t="s">
        <v>280</v>
      </c>
      <c r="F175" s="160" t="s">
        <v>389</v>
      </c>
      <c r="I175" s="119"/>
      <c r="L175" s="28"/>
      <c r="M175" s="161"/>
      <c r="T175" s="52"/>
      <c r="AT175" s="13" t="s">
        <v>280</v>
      </c>
      <c r="AU175" s="13" t="s">
        <v>82</v>
      </c>
    </row>
    <row r="176" spans="2:65" s="1" customFormat="1" ht="16.5" customHeight="1">
      <c r="B176" s="28"/>
      <c r="C176" s="162" t="s">
        <v>351</v>
      </c>
      <c r="D176" s="162" t="s">
        <v>335</v>
      </c>
      <c r="E176" s="163" t="s">
        <v>391</v>
      </c>
      <c r="F176" s="164" t="s">
        <v>392</v>
      </c>
      <c r="G176" s="165" t="s">
        <v>393</v>
      </c>
      <c r="H176" s="166">
        <v>0.11</v>
      </c>
      <c r="I176" s="167"/>
      <c r="J176" s="168">
        <f>ROUND(I176*H176,2)</f>
        <v>0</v>
      </c>
      <c r="K176" s="169"/>
      <c r="L176" s="170"/>
      <c r="M176" s="171" t="s">
        <v>1</v>
      </c>
      <c r="N176" s="172" t="s">
        <v>38</v>
      </c>
      <c r="P176" s="155">
        <f>O176*H176</f>
        <v>0</v>
      </c>
      <c r="Q176" s="155">
        <v>2.0000000000000002E-5</v>
      </c>
      <c r="R176" s="155">
        <f>Q176*H176</f>
        <v>2.2000000000000001E-6</v>
      </c>
      <c r="S176" s="155">
        <v>0</v>
      </c>
      <c r="T176" s="156">
        <f>S176*H176</f>
        <v>0</v>
      </c>
      <c r="AR176" s="157" t="s">
        <v>306</v>
      </c>
      <c r="AT176" s="157" t="s">
        <v>335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306</v>
      </c>
      <c r="BM176" s="157" t="s">
        <v>1926</v>
      </c>
    </row>
    <row r="177" spans="2:65" s="1" customFormat="1" ht="10.199999999999999">
      <c r="B177" s="28"/>
      <c r="D177" s="159" t="s">
        <v>280</v>
      </c>
      <c r="F177" s="160" t="s">
        <v>392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" customFormat="1" ht="16.5" customHeight="1">
      <c r="B178" s="28"/>
      <c r="C178" s="162" t="s">
        <v>356</v>
      </c>
      <c r="D178" s="162" t="s">
        <v>335</v>
      </c>
      <c r="E178" s="163" t="s">
        <v>396</v>
      </c>
      <c r="F178" s="164" t="s">
        <v>397</v>
      </c>
      <c r="G178" s="165" t="s">
        <v>393</v>
      </c>
      <c r="H178" s="166">
        <v>0.66</v>
      </c>
      <c r="I178" s="167"/>
      <c r="J178" s="168">
        <f>ROUND(I178*H178,2)</f>
        <v>0</v>
      </c>
      <c r="K178" s="169"/>
      <c r="L178" s="170"/>
      <c r="M178" s="171" t="s">
        <v>1</v>
      </c>
      <c r="N178" s="172" t="s">
        <v>38</v>
      </c>
      <c r="P178" s="155">
        <f>O178*H178</f>
        <v>0</v>
      </c>
      <c r="Q178" s="155">
        <v>2.0000000000000001E-4</v>
      </c>
      <c r="R178" s="155">
        <f>Q178*H178</f>
        <v>1.3200000000000001E-4</v>
      </c>
      <c r="S178" s="155">
        <v>0</v>
      </c>
      <c r="T178" s="156">
        <f>S178*H178</f>
        <v>0</v>
      </c>
      <c r="AR178" s="157" t="s">
        <v>373</v>
      </c>
      <c r="AT178" s="157" t="s">
        <v>335</v>
      </c>
      <c r="AU178" s="157" t="s">
        <v>82</v>
      </c>
      <c r="AY178" s="13" t="s">
        <v>271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3" t="s">
        <v>80</v>
      </c>
      <c r="BK178" s="158">
        <f>ROUND(I178*H178,2)</f>
        <v>0</v>
      </c>
      <c r="BL178" s="13" t="s">
        <v>348</v>
      </c>
      <c r="BM178" s="157" t="s">
        <v>1927</v>
      </c>
    </row>
    <row r="179" spans="2:65" s="1" customFormat="1" ht="10.199999999999999">
      <c r="B179" s="28"/>
      <c r="D179" s="159" t="s">
        <v>280</v>
      </c>
      <c r="F179" s="160" t="s">
        <v>397</v>
      </c>
      <c r="I179" s="119"/>
      <c r="L179" s="28"/>
      <c r="M179" s="161"/>
      <c r="T179" s="52"/>
      <c r="AT179" s="13" t="s">
        <v>280</v>
      </c>
      <c r="AU179" s="13" t="s">
        <v>82</v>
      </c>
    </row>
    <row r="180" spans="2:65" s="1" customFormat="1" ht="24.15" customHeight="1">
      <c r="B180" s="28"/>
      <c r="C180" s="162" t="s">
        <v>348</v>
      </c>
      <c r="D180" s="162" t="s">
        <v>335</v>
      </c>
      <c r="E180" s="163" t="s">
        <v>1514</v>
      </c>
      <c r="F180" s="164" t="s">
        <v>1515</v>
      </c>
      <c r="G180" s="165" t="s">
        <v>277</v>
      </c>
      <c r="H180" s="166">
        <v>13.2</v>
      </c>
      <c r="I180" s="167"/>
      <c r="J180" s="168">
        <f>ROUND(I180*H180,2)</f>
        <v>0</v>
      </c>
      <c r="K180" s="169"/>
      <c r="L180" s="170"/>
      <c r="M180" s="171" t="s">
        <v>1</v>
      </c>
      <c r="N180" s="172" t="s">
        <v>38</v>
      </c>
      <c r="P180" s="155">
        <f>O180*H180</f>
        <v>0</v>
      </c>
      <c r="Q180" s="155">
        <v>4.0000000000000001E-3</v>
      </c>
      <c r="R180" s="155">
        <f>Q180*H180</f>
        <v>5.28E-2</v>
      </c>
      <c r="S180" s="155">
        <v>0</v>
      </c>
      <c r="T180" s="156">
        <f>S180*H180</f>
        <v>0</v>
      </c>
      <c r="AR180" s="157" t="s">
        <v>373</v>
      </c>
      <c r="AT180" s="157" t="s">
        <v>335</v>
      </c>
      <c r="AU180" s="157" t="s">
        <v>82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348</v>
      </c>
      <c r="BM180" s="157" t="s">
        <v>1928</v>
      </c>
    </row>
    <row r="181" spans="2:65" s="1" customFormat="1" ht="19.2">
      <c r="B181" s="28"/>
      <c r="D181" s="159" t="s">
        <v>280</v>
      </c>
      <c r="F181" s="160" t="s">
        <v>1515</v>
      </c>
      <c r="I181" s="119"/>
      <c r="L181" s="28"/>
      <c r="M181" s="161"/>
      <c r="T181" s="52"/>
      <c r="AT181" s="13" t="s">
        <v>280</v>
      </c>
      <c r="AU181" s="13" t="s">
        <v>82</v>
      </c>
    </row>
    <row r="182" spans="2:65" s="1" customFormat="1" ht="16.5" customHeight="1">
      <c r="B182" s="28"/>
      <c r="C182" s="162" t="s">
        <v>365</v>
      </c>
      <c r="D182" s="162" t="s">
        <v>335</v>
      </c>
      <c r="E182" s="163" t="s">
        <v>410</v>
      </c>
      <c r="F182" s="164" t="s">
        <v>411</v>
      </c>
      <c r="G182" s="165" t="s">
        <v>412</v>
      </c>
      <c r="H182" s="166">
        <v>16.5</v>
      </c>
      <c r="I182" s="167"/>
      <c r="J182" s="168">
        <f>ROUND(I182*H182,2)</f>
        <v>0</v>
      </c>
      <c r="K182" s="169"/>
      <c r="L182" s="170"/>
      <c r="M182" s="171" t="s">
        <v>1</v>
      </c>
      <c r="N182" s="172" t="s">
        <v>38</v>
      </c>
      <c r="P182" s="155">
        <f>O182*H182</f>
        <v>0</v>
      </c>
      <c r="Q182" s="155">
        <v>3.8000000000000002E-4</v>
      </c>
      <c r="R182" s="155">
        <f>Q182*H182</f>
        <v>6.2700000000000004E-3</v>
      </c>
      <c r="S182" s="155">
        <v>0</v>
      </c>
      <c r="T182" s="156">
        <f>S182*H182</f>
        <v>0</v>
      </c>
      <c r="AR182" s="157" t="s">
        <v>373</v>
      </c>
      <c r="AT182" s="157" t="s">
        <v>335</v>
      </c>
      <c r="AU182" s="157" t="s">
        <v>82</v>
      </c>
      <c r="AY182" s="13" t="s">
        <v>271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3" t="s">
        <v>80</v>
      </c>
      <c r="BK182" s="158">
        <f>ROUND(I182*H182,2)</f>
        <v>0</v>
      </c>
      <c r="BL182" s="13" t="s">
        <v>348</v>
      </c>
      <c r="BM182" s="157" t="s">
        <v>1929</v>
      </c>
    </row>
    <row r="183" spans="2:65" s="1" customFormat="1" ht="10.199999999999999">
      <c r="B183" s="28"/>
      <c r="D183" s="159" t="s">
        <v>280</v>
      </c>
      <c r="F183" s="160" t="s">
        <v>414</v>
      </c>
      <c r="I183" s="119"/>
      <c r="L183" s="28"/>
      <c r="M183" s="161"/>
      <c r="T183" s="52"/>
      <c r="AT183" s="13" t="s">
        <v>280</v>
      </c>
      <c r="AU183" s="13" t="s">
        <v>82</v>
      </c>
    </row>
    <row r="184" spans="2:65" s="1" customFormat="1" ht="16.5" customHeight="1">
      <c r="B184" s="28"/>
      <c r="C184" s="162" t="s">
        <v>370</v>
      </c>
      <c r="D184" s="162" t="s">
        <v>335</v>
      </c>
      <c r="E184" s="163" t="s">
        <v>416</v>
      </c>
      <c r="F184" s="164" t="s">
        <v>417</v>
      </c>
      <c r="G184" s="165" t="s">
        <v>412</v>
      </c>
      <c r="H184" s="166">
        <v>26.4</v>
      </c>
      <c r="I184" s="167"/>
      <c r="J184" s="168">
        <f>ROUND(I184*H184,2)</f>
        <v>0</v>
      </c>
      <c r="K184" s="169"/>
      <c r="L184" s="170"/>
      <c r="M184" s="171" t="s">
        <v>1</v>
      </c>
      <c r="N184" s="172" t="s">
        <v>38</v>
      </c>
      <c r="P184" s="155">
        <f>O184*H184</f>
        <v>0</v>
      </c>
      <c r="Q184" s="155">
        <v>3.5E-4</v>
      </c>
      <c r="R184" s="155">
        <f>Q184*H184</f>
        <v>9.2399999999999999E-3</v>
      </c>
      <c r="S184" s="155">
        <v>0</v>
      </c>
      <c r="T184" s="156">
        <f>S184*H184</f>
        <v>0</v>
      </c>
      <c r="AR184" s="157" t="s">
        <v>373</v>
      </c>
      <c r="AT184" s="157" t="s">
        <v>335</v>
      </c>
      <c r="AU184" s="157" t="s">
        <v>82</v>
      </c>
      <c r="AY184" s="13" t="s">
        <v>271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3" t="s">
        <v>80</v>
      </c>
      <c r="BK184" s="158">
        <f>ROUND(I184*H184,2)</f>
        <v>0</v>
      </c>
      <c r="BL184" s="13" t="s">
        <v>348</v>
      </c>
      <c r="BM184" s="157" t="s">
        <v>1930</v>
      </c>
    </row>
    <row r="185" spans="2:65" s="1" customFormat="1" ht="10.199999999999999">
      <c r="B185" s="28"/>
      <c r="D185" s="159" t="s">
        <v>280</v>
      </c>
      <c r="F185" s="160" t="s">
        <v>417</v>
      </c>
      <c r="I185" s="119"/>
      <c r="L185" s="28"/>
      <c r="M185" s="161"/>
      <c r="T185" s="52"/>
      <c r="AT185" s="13" t="s">
        <v>280</v>
      </c>
      <c r="AU185" s="13" t="s">
        <v>82</v>
      </c>
    </row>
    <row r="186" spans="2:65" s="1" customFormat="1" ht="16.5" customHeight="1">
      <c r="B186" s="28"/>
      <c r="C186" s="162" t="s">
        <v>376</v>
      </c>
      <c r="D186" s="162" t="s">
        <v>335</v>
      </c>
      <c r="E186" s="163" t="s">
        <v>420</v>
      </c>
      <c r="F186" s="164" t="s">
        <v>421</v>
      </c>
      <c r="G186" s="165" t="s">
        <v>412</v>
      </c>
      <c r="H186" s="166">
        <v>18.7</v>
      </c>
      <c r="I186" s="167"/>
      <c r="J186" s="168">
        <f>ROUND(I186*H186,2)</f>
        <v>0</v>
      </c>
      <c r="K186" s="169"/>
      <c r="L186" s="170"/>
      <c r="M186" s="171" t="s">
        <v>1</v>
      </c>
      <c r="N186" s="172" t="s">
        <v>38</v>
      </c>
      <c r="P186" s="155">
        <f>O186*H186</f>
        <v>0</v>
      </c>
      <c r="Q186" s="155">
        <v>3.5E-4</v>
      </c>
      <c r="R186" s="155">
        <f>Q186*H186</f>
        <v>6.5449999999999996E-3</v>
      </c>
      <c r="S186" s="155">
        <v>0</v>
      </c>
      <c r="T186" s="156">
        <f>S186*H186</f>
        <v>0</v>
      </c>
      <c r="AR186" s="157" t="s">
        <v>373</v>
      </c>
      <c r="AT186" s="157" t="s">
        <v>335</v>
      </c>
      <c r="AU186" s="157" t="s">
        <v>82</v>
      </c>
      <c r="AY186" s="13" t="s">
        <v>271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3" t="s">
        <v>80</v>
      </c>
      <c r="BK186" s="158">
        <f>ROUND(I186*H186,2)</f>
        <v>0</v>
      </c>
      <c r="BL186" s="13" t="s">
        <v>348</v>
      </c>
      <c r="BM186" s="157" t="s">
        <v>1931</v>
      </c>
    </row>
    <row r="187" spans="2:65" s="1" customFormat="1" ht="10.199999999999999">
      <c r="B187" s="28"/>
      <c r="D187" s="159" t="s">
        <v>280</v>
      </c>
      <c r="F187" s="160" t="s">
        <v>421</v>
      </c>
      <c r="I187" s="119"/>
      <c r="L187" s="28"/>
      <c r="M187" s="161"/>
      <c r="T187" s="52"/>
      <c r="AT187" s="13" t="s">
        <v>280</v>
      </c>
      <c r="AU187" s="13" t="s">
        <v>82</v>
      </c>
    </row>
    <row r="188" spans="2:65" s="1" customFormat="1" ht="16.5" customHeight="1">
      <c r="B188" s="28"/>
      <c r="C188" s="162" t="s">
        <v>381</v>
      </c>
      <c r="D188" s="162" t="s">
        <v>335</v>
      </c>
      <c r="E188" s="163" t="s">
        <v>424</v>
      </c>
      <c r="F188" s="164" t="s">
        <v>425</v>
      </c>
      <c r="G188" s="165" t="s">
        <v>412</v>
      </c>
      <c r="H188" s="166">
        <v>20.13</v>
      </c>
      <c r="I188" s="167"/>
      <c r="J188" s="168">
        <f>ROUND(I188*H188,2)</f>
        <v>0</v>
      </c>
      <c r="K188" s="169"/>
      <c r="L188" s="170"/>
      <c r="M188" s="171" t="s">
        <v>1</v>
      </c>
      <c r="N188" s="172" t="s">
        <v>38</v>
      </c>
      <c r="P188" s="155">
        <f>O188*H188</f>
        <v>0</v>
      </c>
      <c r="Q188" s="155">
        <v>5.0000000000000001E-4</v>
      </c>
      <c r="R188" s="155">
        <f>Q188*H188</f>
        <v>1.0064999999999999E-2</v>
      </c>
      <c r="S188" s="155">
        <v>0</v>
      </c>
      <c r="T188" s="156">
        <f>S188*H188</f>
        <v>0</v>
      </c>
      <c r="AR188" s="157" t="s">
        <v>373</v>
      </c>
      <c r="AT188" s="157" t="s">
        <v>335</v>
      </c>
      <c r="AU188" s="157" t="s">
        <v>82</v>
      </c>
      <c r="AY188" s="13" t="s">
        <v>271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3" t="s">
        <v>80</v>
      </c>
      <c r="BK188" s="158">
        <f>ROUND(I188*H188,2)</f>
        <v>0</v>
      </c>
      <c r="BL188" s="13" t="s">
        <v>348</v>
      </c>
      <c r="BM188" s="157" t="s">
        <v>1932</v>
      </c>
    </row>
    <row r="189" spans="2:65" s="1" customFormat="1" ht="10.199999999999999">
      <c r="B189" s="28"/>
      <c r="D189" s="159" t="s">
        <v>280</v>
      </c>
      <c r="F189" s="160" t="s">
        <v>427</v>
      </c>
      <c r="I189" s="119"/>
      <c r="L189" s="28"/>
      <c r="M189" s="161"/>
      <c r="T189" s="52"/>
      <c r="AT189" s="13" t="s">
        <v>280</v>
      </c>
      <c r="AU189" s="13" t="s">
        <v>82</v>
      </c>
    </row>
    <row r="190" spans="2:65" s="1" customFormat="1" ht="16.5" customHeight="1">
      <c r="B190" s="28"/>
      <c r="C190" s="162" t="s">
        <v>7</v>
      </c>
      <c r="D190" s="162" t="s">
        <v>335</v>
      </c>
      <c r="E190" s="163" t="s">
        <v>429</v>
      </c>
      <c r="F190" s="164" t="s">
        <v>430</v>
      </c>
      <c r="G190" s="165" t="s">
        <v>338</v>
      </c>
      <c r="H190" s="166">
        <v>12.1</v>
      </c>
      <c r="I190" s="167"/>
      <c r="J190" s="168">
        <f>ROUND(I190*H190,2)</f>
        <v>0</v>
      </c>
      <c r="K190" s="169"/>
      <c r="L190" s="170"/>
      <c r="M190" s="171" t="s">
        <v>1</v>
      </c>
      <c r="N190" s="172" t="s">
        <v>38</v>
      </c>
      <c r="P190" s="155">
        <f>O190*H190</f>
        <v>0</v>
      </c>
      <c r="Q190" s="155">
        <v>4.0000000000000003E-5</v>
      </c>
      <c r="R190" s="155">
        <f>Q190*H190</f>
        <v>4.84E-4</v>
      </c>
      <c r="S190" s="155">
        <v>0</v>
      </c>
      <c r="T190" s="156">
        <f>S190*H190</f>
        <v>0</v>
      </c>
      <c r="AR190" s="157" t="s">
        <v>373</v>
      </c>
      <c r="AT190" s="157" t="s">
        <v>335</v>
      </c>
      <c r="AU190" s="157" t="s">
        <v>82</v>
      </c>
      <c r="AY190" s="13" t="s">
        <v>271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3" t="s">
        <v>80</v>
      </c>
      <c r="BK190" s="158">
        <f>ROUND(I190*H190,2)</f>
        <v>0</v>
      </c>
      <c r="BL190" s="13" t="s">
        <v>348</v>
      </c>
      <c r="BM190" s="157" t="s">
        <v>1933</v>
      </c>
    </row>
    <row r="191" spans="2:65" s="1" customFormat="1" ht="10.199999999999999">
      <c r="B191" s="28"/>
      <c r="D191" s="159" t="s">
        <v>280</v>
      </c>
      <c r="F191" s="160" t="s">
        <v>430</v>
      </c>
      <c r="I191" s="119"/>
      <c r="L191" s="28"/>
      <c r="M191" s="161"/>
      <c r="T191" s="52"/>
      <c r="AT191" s="13" t="s">
        <v>280</v>
      </c>
      <c r="AU191" s="13" t="s">
        <v>82</v>
      </c>
    </row>
    <row r="192" spans="2:65" s="1" customFormat="1" ht="16.5" customHeight="1">
      <c r="B192" s="28"/>
      <c r="C192" s="162" t="s">
        <v>390</v>
      </c>
      <c r="D192" s="162" t="s">
        <v>335</v>
      </c>
      <c r="E192" s="163" t="s">
        <v>433</v>
      </c>
      <c r="F192" s="164" t="s">
        <v>434</v>
      </c>
      <c r="G192" s="165" t="s">
        <v>338</v>
      </c>
      <c r="H192" s="166">
        <v>12.1</v>
      </c>
      <c r="I192" s="167"/>
      <c r="J192" s="168">
        <f>ROUND(I192*H192,2)</f>
        <v>0</v>
      </c>
      <c r="K192" s="169"/>
      <c r="L192" s="170"/>
      <c r="M192" s="171" t="s">
        <v>1</v>
      </c>
      <c r="N192" s="172" t="s">
        <v>38</v>
      </c>
      <c r="P192" s="155">
        <f>O192*H192</f>
        <v>0</v>
      </c>
      <c r="Q192" s="155">
        <v>2.0000000000000002E-5</v>
      </c>
      <c r="R192" s="155">
        <f>Q192*H192</f>
        <v>2.42E-4</v>
      </c>
      <c r="S192" s="155">
        <v>0</v>
      </c>
      <c r="T192" s="156">
        <f>S192*H192</f>
        <v>0</v>
      </c>
      <c r="AR192" s="157" t="s">
        <v>373</v>
      </c>
      <c r="AT192" s="157" t="s">
        <v>335</v>
      </c>
      <c r="AU192" s="157" t="s">
        <v>82</v>
      </c>
      <c r="AY192" s="13" t="s">
        <v>271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3" t="s">
        <v>80</v>
      </c>
      <c r="BK192" s="158">
        <f>ROUND(I192*H192,2)</f>
        <v>0</v>
      </c>
      <c r="BL192" s="13" t="s">
        <v>348</v>
      </c>
      <c r="BM192" s="157" t="s">
        <v>1934</v>
      </c>
    </row>
    <row r="193" spans="2:65" s="1" customFormat="1" ht="10.199999999999999">
      <c r="B193" s="28"/>
      <c r="D193" s="159" t="s">
        <v>280</v>
      </c>
      <c r="F193" s="160" t="s">
        <v>434</v>
      </c>
      <c r="I193" s="119"/>
      <c r="L193" s="28"/>
      <c r="M193" s="161"/>
      <c r="T193" s="52"/>
      <c r="AT193" s="13" t="s">
        <v>280</v>
      </c>
      <c r="AU193" s="13" t="s">
        <v>82</v>
      </c>
    </row>
    <row r="194" spans="2:65" s="11" customFormat="1" ht="22.8" customHeight="1">
      <c r="B194" s="134"/>
      <c r="D194" s="135" t="s">
        <v>72</v>
      </c>
      <c r="E194" s="144" t="s">
        <v>436</v>
      </c>
      <c r="F194" s="144" t="s">
        <v>437</v>
      </c>
      <c r="I194" s="137"/>
      <c r="J194" s="145">
        <f>BK194</f>
        <v>0</v>
      </c>
      <c r="L194" s="134"/>
      <c r="M194" s="139"/>
      <c r="P194" s="140">
        <f>SUM(P195:P224)</f>
        <v>0</v>
      </c>
      <c r="R194" s="140">
        <f>SUM(R195:R224)</f>
        <v>0.19049599999999997</v>
      </c>
      <c r="T194" s="141">
        <f>SUM(T195:T224)</f>
        <v>3.4799999999999998E-2</v>
      </c>
      <c r="AR194" s="135" t="s">
        <v>82</v>
      </c>
      <c r="AT194" s="142" t="s">
        <v>72</v>
      </c>
      <c r="AU194" s="142" t="s">
        <v>80</v>
      </c>
      <c r="AY194" s="135" t="s">
        <v>271</v>
      </c>
      <c r="BK194" s="143">
        <f>SUM(BK195:BK224)</f>
        <v>0</v>
      </c>
    </row>
    <row r="195" spans="2:65" s="1" customFormat="1" ht="21.75" customHeight="1">
      <c r="B195" s="28"/>
      <c r="C195" s="146" t="s">
        <v>395</v>
      </c>
      <c r="D195" s="146" t="s">
        <v>274</v>
      </c>
      <c r="E195" s="147" t="s">
        <v>438</v>
      </c>
      <c r="F195" s="148" t="s">
        <v>439</v>
      </c>
      <c r="G195" s="149" t="s">
        <v>277</v>
      </c>
      <c r="H195" s="150">
        <v>12</v>
      </c>
      <c r="I195" s="151"/>
      <c r="J195" s="152">
        <f>ROUND(I195*H195,2)</f>
        <v>0</v>
      </c>
      <c r="K195" s="153"/>
      <c r="L195" s="28"/>
      <c r="M195" s="154" t="s">
        <v>1</v>
      </c>
      <c r="N195" s="115" t="s">
        <v>38</v>
      </c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AR195" s="157" t="s">
        <v>348</v>
      </c>
      <c r="AT195" s="157" t="s">
        <v>274</v>
      </c>
      <c r="AU195" s="157" t="s">
        <v>82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348</v>
      </c>
      <c r="BM195" s="157" t="s">
        <v>1935</v>
      </c>
    </row>
    <row r="196" spans="2:65" s="1" customFormat="1" ht="19.2">
      <c r="B196" s="28"/>
      <c r="D196" s="159" t="s">
        <v>280</v>
      </c>
      <c r="F196" s="160" t="s">
        <v>441</v>
      </c>
      <c r="I196" s="119"/>
      <c r="L196" s="28"/>
      <c r="M196" s="161"/>
      <c r="T196" s="52"/>
      <c r="AT196" s="13" t="s">
        <v>280</v>
      </c>
      <c r="AU196" s="13" t="s">
        <v>82</v>
      </c>
    </row>
    <row r="197" spans="2:65" s="1" customFormat="1" ht="24.15" customHeight="1">
      <c r="B197" s="28"/>
      <c r="C197" s="146" t="s">
        <v>399</v>
      </c>
      <c r="D197" s="146" t="s">
        <v>274</v>
      </c>
      <c r="E197" s="147" t="s">
        <v>443</v>
      </c>
      <c r="F197" s="148" t="s">
        <v>444</v>
      </c>
      <c r="G197" s="149" t="s">
        <v>277</v>
      </c>
      <c r="H197" s="150">
        <v>12</v>
      </c>
      <c r="I197" s="151"/>
      <c r="J197" s="152">
        <f>ROUND(I197*H197,2)</f>
        <v>0</v>
      </c>
      <c r="K197" s="153"/>
      <c r="L197" s="28"/>
      <c r="M197" s="154" t="s">
        <v>1</v>
      </c>
      <c r="N197" s="115" t="s">
        <v>38</v>
      </c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AR197" s="157" t="s">
        <v>348</v>
      </c>
      <c r="AT197" s="157" t="s">
        <v>274</v>
      </c>
      <c r="AU197" s="157" t="s">
        <v>82</v>
      </c>
      <c r="AY197" s="13" t="s">
        <v>271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3" t="s">
        <v>80</v>
      </c>
      <c r="BK197" s="158">
        <f>ROUND(I197*H197,2)</f>
        <v>0</v>
      </c>
      <c r="BL197" s="13" t="s">
        <v>348</v>
      </c>
      <c r="BM197" s="157" t="s">
        <v>445</v>
      </c>
    </row>
    <row r="198" spans="2:65" s="1" customFormat="1" ht="28.8">
      <c r="B198" s="28"/>
      <c r="D198" s="159" t="s">
        <v>280</v>
      </c>
      <c r="F198" s="160" t="s">
        <v>446</v>
      </c>
      <c r="I198" s="119"/>
      <c r="L198" s="28"/>
      <c r="M198" s="161"/>
      <c r="T198" s="52"/>
      <c r="AT198" s="13" t="s">
        <v>280</v>
      </c>
      <c r="AU198" s="13" t="s">
        <v>82</v>
      </c>
    </row>
    <row r="199" spans="2:65" s="1" customFormat="1" ht="16.5" customHeight="1">
      <c r="B199" s="28"/>
      <c r="C199" s="146" t="s">
        <v>404</v>
      </c>
      <c r="D199" s="146" t="s">
        <v>274</v>
      </c>
      <c r="E199" s="147" t="s">
        <v>448</v>
      </c>
      <c r="F199" s="148" t="s">
        <v>449</v>
      </c>
      <c r="G199" s="149" t="s">
        <v>277</v>
      </c>
      <c r="H199" s="150">
        <v>12</v>
      </c>
      <c r="I199" s="151"/>
      <c r="J199" s="152">
        <f>ROUND(I199*H199,2)</f>
        <v>0</v>
      </c>
      <c r="K199" s="153"/>
      <c r="L199" s="28"/>
      <c r="M199" s="154" t="s">
        <v>1</v>
      </c>
      <c r="N199" s="115" t="s">
        <v>38</v>
      </c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AR199" s="157" t="s">
        <v>348</v>
      </c>
      <c r="AT199" s="157" t="s">
        <v>274</v>
      </c>
      <c r="AU199" s="157" t="s">
        <v>82</v>
      </c>
      <c r="AY199" s="13" t="s">
        <v>271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3" t="s">
        <v>80</v>
      </c>
      <c r="BK199" s="158">
        <f>ROUND(I199*H199,2)</f>
        <v>0</v>
      </c>
      <c r="BL199" s="13" t="s">
        <v>348</v>
      </c>
      <c r="BM199" s="157" t="s">
        <v>450</v>
      </c>
    </row>
    <row r="200" spans="2:65" s="1" customFormat="1" ht="10.199999999999999">
      <c r="B200" s="28"/>
      <c r="D200" s="159" t="s">
        <v>280</v>
      </c>
      <c r="F200" s="160" t="s">
        <v>451</v>
      </c>
      <c r="I200" s="119"/>
      <c r="L200" s="28"/>
      <c r="M200" s="161"/>
      <c r="T200" s="52"/>
      <c r="AT200" s="13" t="s">
        <v>280</v>
      </c>
      <c r="AU200" s="13" t="s">
        <v>82</v>
      </c>
    </row>
    <row r="201" spans="2:65" s="1" customFormat="1" ht="16.5" customHeight="1">
      <c r="B201" s="28"/>
      <c r="C201" s="146" t="s">
        <v>409</v>
      </c>
      <c r="D201" s="146" t="s">
        <v>274</v>
      </c>
      <c r="E201" s="147" t="s">
        <v>453</v>
      </c>
      <c r="F201" s="148" t="s">
        <v>454</v>
      </c>
      <c r="G201" s="149" t="s">
        <v>412</v>
      </c>
      <c r="H201" s="150">
        <v>16</v>
      </c>
      <c r="I201" s="151"/>
      <c r="J201" s="152">
        <f>ROUND(I201*H201,2)</f>
        <v>0</v>
      </c>
      <c r="K201" s="153"/>
      <c r="L201" s="28"/>
      <c r="M201" s="154" t="s">
        <v>1</v>
      </c>
      <c r="N201" s="115" t="s">
        <v>38</v>
      </c>
      <c r="P201" s="155">
        <f>O201*H201</f>
        <v>0</v>
      </c>
      <c r="Q201" s="155">
        <v>0</v>
      </c>
      <c r="R201" s="155">
        <f>Q201*H201</f>
        <v>0</v>
      </c>
      <c r="S201" s="155">
        <v>0</v>
      </c>
      <c r="T201" s="156">
        <f>S201*H201</f>
        <v>0</v>
      </c>
      <c r="AR201" s="157" t="s">
        <v>348</v>
      </c>
      <c r="AT201" s="157" t="s">
        <v>274</v>
      </c>
      <c r="AU201" s="157" t="s">
        <v>82</v>
      </c>
      <c r="AY201" s="13" t="s">
        <v>271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3" t="s">
        <v>80</v>
      </c>
      <c r="BK201" s="158">
        <f>ROUND(I201*H201,2)</f>
        <v>0</v>
      </c>
      <c r="BL201" s="13" t="s">
        <v>348</v>
      </c>
      <c r="BM201" s="157" t="s">
        <v>1936</v>
      </c>
    </row>
    <row r="202" spans="2:65" s="1" customFormat="1" ht="19.2">
      <c r="B202" s="28"/>
      <c r="D202" s="159" t="s">
        <v>280</v>
      </c>
      <c r="F202" s="160" t="s">
        <v>456</v>
      </c>
      <c r="I202" s="119"/>
      <c r="L202" s="28"/>
      <c r="M202" s="161"/>
      <c r="T202" s="52"/>
      <c r="AT202" s="13" t="s">
        <v>280</v>
      </c>
      <c r="AU202" s="13" t="s">
        <v>82</v>
      </c>
    </row>
    <row r="203" spans="2:65" s="1" customFormat="1" ht="16.5" customHeight="1">
      <c r="B203" s="28"/>
      <c r="C203" s="162" t="s">
        <v>415</v>
      </c>
      <c r="D203" s="162" t="s">
        <v>335</v>
      </c>
      <c r="E203" s="163" t="s">
        <v>458</v>
      </c>
      <c r="F203" s="164" t="s">
        <v>459</v>
      </c>
      <c r="G203" s="165" t="s">
        <v>412</v>
      </c>
      <c r="H203" s="166">
        <v>16.32</v>
      </c>
      <c r="I203" s="167"/>
      <c r="J203" s="168">
        <f>ROUND(I203*H203,2)</f>
        <v>0</v>
      </c>
      <c r="K203" s="169"/>
      <c r="L203" s="170"/>
      <c r="M203" s="171" t="s">
        <v>1</v>
      </c>
      <c r="N203" s="172" t="s">
        <v>38</v>
      </c>
      <c r="P203" s="155">
        <f>O203*H203</f>
        <v>0</v>
      </c>
      <c r="Q203" s="155">
        <v>5.0000000000000002E-5</v>
      </c>
      <c r="R203" s="155">
        <f>Q203*H203</f>
        <v>8.160000000000001E-4</v>
      </c>
      <c r="S203" s="155">
        <v>0</v>
      </c>
      <c r="T203" s="156">
        <f>S203*H203</f>
        <v>0</v>
      </c>
      <c r="AR203" s="157" t="s">
        <v>373</v>
      </c>
      <c r="AT203" s="157" t="s">
        <v>335</v>
      </c>
      <c r="AU203" s="157" t="s">
        <v>82</v>
      </c>
      <c r="AY203" s="13" t="s">
        <v>271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3" t="s">
        <v>80</v>
      </c>
      <c r="BK203" s="158">
        <f>ROUND(I203*H203,2)</f>
        <v>0</v>
      </c>
      <c r="BL203" s="13" t="s">
        <v>348</v>
      </c>
      <c r="BM203" s="157" t="s">
        <v>1937</v>
      </c>
    </row>
    <row r="204" spans="2:65" s="1" customFormat="1" ht="10.199999999999999">
      <c r="B204" s="28"/>
      <c r="D204" s="159" t="s">
        <v>280</v>
      </c>
      <c r="F204" s="160" t="s">
        <v>459</v>
      </c>
      <c r="I204" s="119"/>
      <c r="L204" s="28"/>
      <c r="M204" s="161"/>
      <c r="T204" s="52"/>
      <c r="AT204" s="13" t="s">
        <v>280</v>
      </c>
      <c r="AU204" s="13" t="s">
        <v>82</v>
      </c>
    </row>
    <row r="205" spans="2:65" s="1" customFormat="1" ht="24.15" customHeight="1">
      <c r="B205" s="28"/>
      <c r="C205" s="146" t="s">
        <v>419</v>
      </c>
      <c r="D205" s="146" t="s">
        <v>274</v>
      </c>
      <c r="E205" s="147" t="s">
        <v>462</v>
      </c>
      <c r="F205" s="148" t="s">
        <v>463</v>
      </c>
      <c r="G205" s="149" t="s">
        <v>277</v>
      </c>
      <c r="H205" s="150">
        <v>12</v>
      </c>
      <c r="I205" s="151"/>
      <c r="J205" s="152">
        <f>ROUND(I205*H205,2)</f>
        <v>0</v>
      </c>
      <c r="K205" s="153"/>
      <c r="L205" s="28"/>
      <c r="M205" s="154" t="s">
        <v>1</v>
      </c>
      <c r="N205" s="115" t="s">
        <v>38</v>
      </c>
      <c r="P205" s="155">
        <f>O205*H205</f>
        <v>0</v>
      </c>
      <c r="Q205" s="155">
        <v>2.0000000000000001E-4</v>
      </c>
      <c r="R205" s="155">
        <f>Q205*H205</f>
        <v>2.4000000000000002E-3</v>
      </c>
      <c r="S205" s="155">
        <v>0</v>
      </c>
      <c r="T205" s="156">
        <f>S205*H205</f>
        <v>0</v>
      </c>
      <c r="AR205" s="157" t="s">
        <v>348</v>
      </c>
      <c r="AT205" s="157" t="s">
        <v>274</v>
      </c>
      <c r="AU205" s="157" t="s">
        <v>82</v>
      </c>
      <c r="AY205" s="13" t="s">
        <v>271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3" t="s">
        <v>80</v>
      </c>
      <c r="BK205" s="158">
        <f>ROUND(I205*H205,2)</f>
        <v>0</v>
      </c>
      <c r="BL205" s="13" t="s">
        <v>348</v>
      </c>
      <c r="BM205" s="157" t="s">
        <v>464</v>
      </c>
    </row>
    <row r="206" spans="2:65" s="1" customFormat="1" ht="19.2">
      <c r="B206" s="28"/>
      <c r="D206" s="159" t="s">
        <v>280</v>
      </c>
      <c r="F206" s="160" t="s">
        <v>465</v>
      </c>
      <c r="I206" s="119"/>
      <c r="L206" s="28"/>
      <c r="M206" s="161"/>
      <c r="T206" s="52"/>
      <c r="AT206" s="13" t="s">
        <v>280</v>
      </c>
      <c r="AU206" s="13" t="s">
        <v>82</v>
      </c>
    </row>
    <row r="207" spans="2:65" s="1" customFormat="1" ht="37.799999999999997" customHeight="1">
      <c r="B207" s="28"/>
      <c r="C207" s="146" t="s">
        <v>423</v>
      </c>
      <c r="D207" s="146" t="s">
        <v>274</v>
      </c>
      <c r="E207" s="147" t="s">
        <v>467</v>
      </c>
      <c r="F207" s="148" t="s">
        <v>468</v>
      </c>
      <c r="G207" s="149" t="s">
        <v>277</v>
      </c>
      <c r="H207" s="150">
        <v>12</v>
      </c>
      <c r="I207" s="151"/>
      <c r="J207" s="152">
        <f>ROUND(I207*H207,2)</f>
        <v>0</v>
      </c>
      <c r="K207" s="153"/>
      <c r="L207" s="28"/>
      <c r="M207" s="154" t="s">
        <v>1</v>
      </c>
      <c r="N207" s="115" t="s">
        <v>38</v>
      </c>
      <c r="P207" s="155">
        <f>O207*H207</f>
        <v>0</v>
      </c>
      <c r="Q207" s="155">
        <v>1.4999999999999999E-2</v>
      </c>
      <c r="R207" s="155">
        <f>Q207*H207</f>
        <v>0.18</v>
      </c>
      <c r="S207" s="155">
        <v>0</v>
      </c>
      <c r="T207" s="156">
        <f>S207*H207</f>
        <v>0</v>
      </c>
      <c r="AR207" s="157" t="s">
        <v>348</v>
      </c>
      <c r="AT207" s="157" t="s">
        <v>274</v>
      </c>
      <c r="AU207" s="157" t="s">
        <v>82</v>
      </c>
      <c r="AY207" s="13" t="s">
        <v>271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3" t="s">
        <v>80</v>
      </c>
      <c r="BK207" s="158">
        <f>ROUND(I207*H207,2)</f>
        <v>0</v>
      </c>
      <c r="BL207" s="13" t="s">
        <v>348</v>
      </c>
      <c r="BM207" s="157" t="s">
        <v>469</v>
      </c>
    </row>
    <row r="208" spans="2:65" s="1" customFormat="1" ht="28.8">
      <c r="B208" s="28"/>
      <c r="D208" s="159" t="s">
        <v>280</v>
      </c>
      <c r="F208" s="160" t="s">
        <v>470</v>
      </c>
      <c r="I208" s="119"/>
      <c r="L208" s="28"/>
      <c r="M208" s="161"/>
      <c r="T208" s="52"/>
      <c r="AT208" s="13" t="s">
        <v>280</v>
      </c>
      <c r="AU208" s="13" t="s">
        <v>82</v>
      </c>
    </row>
    <row r="209" spans="2:65" s="1" customFormat="1" ht="21.75" customHeight="1">
      <c r="B209" s="28"/>
      <c r="C209" s="146" t="s">
        <v>428</v>
      </c>
      <c r="D209" s="146" t="s">
        <v>274</v>
      </c>
      <c r="E209" s="147" t="s">
        <v>472</v>
      </c>
      <c r="F209" s="148" t="s">
        <v>473</v>
      </c>
      <c r="G209" s="149" t="s">
        <v>412</v>
      </c>
      <c r="H209" s="150">
        <v>16</v>
      </c>
      <c r="I209" s="151"/>
      <c r="J209" s="152">
        <f>ROUND(I209*H209,2)</f>
        <v>0</v>
      </c>
      <c r="K209" s="153"/>
      <c r="L209" s="28"/>
      <c r="M209" s="154" t="s">
        <v>1</v>
      </c>
      <c r="N209" s="115" t="s">
        <v>38</v>
      </c>
      <c r="P209" s="155">
        <f>O209*H209</f>
        <v>0</v>
      </c>
      <c r="Q209" s="155">
        <v>0</v>
      </c>
      <c r="R209" s="155">
        <f>Q209*H209</f>
        <v>0</v>
      </c>
      <c r="S209" s="155">
        <v>2.9999999999999997E-4</v>
      </c>
      <c r="T209" s="156">
        <f>S209*H209</f>
        <v>4.7999999999999996E-3</v>
      </c>
      <c r="AR209" s="157" t="s">
        <v>348</v>
      </c>
      <c r="AT209" s="157" t="s">
        <v>274</v>
      </c>
      <c r="AU209" s="157" t="s">
        <v>82</v>
      </c>
      <c r="AY209" s="13" t="s">
        <v>271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3" t="s">
        <v>80</v>
      </c>
      <c r="BK209" s="158">
        <f>ROUND(I209*H209,2)</f>
        <v>0</v>
      </c>
      <c r="BL209" s="13" t="s">
        <v>348</v>
      </c>
      <c r="BM209" s="157" t="s">
        <v>474</v>
      </c>
    </row>
    <row r="210" spans="2:65" s="1" customFormat="1" ht="10.199999999999999">
      <c r="B210" s="28"/>
      <c r="D210" s="159" t="s">
        <v>280</v>
      </c>
      <c r="F210" s="160" t="s">
        <v>475</v>
      </c>
      <c r="I210" s="119"/>
      <c r="L210" s="28"/>
      <c r="M210" s="161"/>
      <c r="T210" s="52"/>
      <c r="AT210" s="13" t="s">
        <v>280</v>
      </c>
      <c r="AU210" s="13" t="s">
        <v>82</v>
      </c>
    </row>
    <row r="211" spans="2:65" s="1" customFormat="1" ht="66.75" customHeight="1">
      <c r="B211" s="28"/>
      <c r="C211" s="162" t="s">
        <v>432</v>
      </c>
      <c r="D211" s="162" t="s">
        <v>335</v>
      </c>
      <c r="E211" s="163" t="s">
        <v>477</v>
      </c>
      <c r="F211" s="164" t="s">
        <v>478</v>
      </c>
      <c r="G211" s="165" t="s">
        <v>277</v>
      </c>
      <c r="H211" s="166">
        <v>12</v>
      </c>
      <c r="I211" s="167"/>
      <c r="J211" s="168">
        <f>ROUND(I211*H211,2)</f>
        <v>0</v>
      </c>
      <c r="K211" s="169"/>
      <c r="L211" s="170"/>
      <c r="M211" s="171" t="s">
        <v>1</v>
      </c>
      <c r="N211" s="172" t="s">
        <v>38</v>
      </c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AR211" s="157" t="s">
        <v>306</v>
      </c>
      <c r="AT211" s="157" t="s">
        <v>335</v>
      </c>
      <c r="AU211" s="157" t="s">
        <v>82</v>
      </c>
      <c r="AY211" s="13" t="s">
        <v>271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3" t="s">
        <v>80</v>
      </c>
      <c r="BK211" s="158">
        <f>ROUND(I211*H211,2)</f>
        <v>0</v>
      </c>
      <c r="BL211" s="13" t="s">
        <v>306</v>
      </c>
      <c r="BM211" s="157" t="s">
        <v>479</v>
      </c>
    </row>
    <row r="212" spans="2:65" s="1" customFormat="1" ht="48">
      <c r="B212" s="28"/>
      <c r="D212" s="159" t="s">
        <v>280</v>
      </c>
      <c r="F212" s="160" t="s">
        <v>478</v>
      </c>
      <c r="I212" s="119"/>
      <c r="L212" s="28"/>
      <c r="M212" s="161"/>
      <c r="T212" s="52"/>
      <c r="AT212" s="13" t="s">
        <v>280</v>
      </c>
      <c r="AU212" s="13" t="s">
        <v>82</v>
      </c>
    </row>
    <row r="213" spans="2:65" s="1" customFormat="1" ht="24.15" customHeight="1">
      <c r="B213" s="28"/>
      <c r="C213" s="146" t="s">
        <v>373</v>
      </c>
      <c r="D213" s="146" t="s">
        <v>274</v>
      </c>
      <c r="E213" s="147" t="s">
        <v>481</v>
      </c>
      <c r="F213" s="148" t="s">
        <v>482</v>
      </c>
      <c r="G213" s="149" t="s">
        <v>277</v>
      </c>
      <c r="H213" s="150">
        <v>12</v>
      </c>
      <c r="I213" s="151"/>
      <c r="J213" s="152">
        <f>ROUND(I213*H213,2)</f>
        <v>0</v>
      </c>
      <c r="K213" s="153"/>
      <c r="L213" s="28"/>
      <c r="M213" s="154" t="s">
        <v>1</v>
      </c>
      <c r="N213" s="115" t="s">
        <v>38</v>
      </c>
      <c r="P213" s="155">
        <f>O213*H213</f>
        <v>0</v>
      </c>
      <c r="Q213" s="155">
        <v>0</v>
      </c>
      <c r="R213" s="155">
        <f>Q213*H213</f>
        <v>0</v>
      </c>
      <c r="S213" s="155">
        <v>2.5000000000000001E-3</v>
      </c>
      <c r="T213" s="156">
        <f>S213*H213</f>
        <v>0.03</v>
      </c>
      <c r="AR213" s="157" t="s">
        <v>348</v>
      </c>
      <c r="AT213" s="157" t="s">
        <v>274</v>
      </c>
      <c r="AU213" s="157" t="s">
        <v>82</v>
      </c>
      <c r="AY213" s="13" t="s">
        <v>271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3" t="s">
        <v>80</v>
      </c>
      <c r="BK213" s="158">
        <f>ROUND(I213*H213,2)</f>
        <v>0</v>
      </c>
      <c r="BL213" s="13" t="s">
        <v>348</v>
      </c>
      <c r="BM213" s="157" t="s">
        <v>483</v>
      </c>
    </row>
    <row r="214" spans="2:65" s="1" customFormat="1" ht="19.2">
      <c r="B214" s="28"/>
      <c r="D214" s="159" t="s">
        <v>280</v>
      </c>
      <c r="F214" s="160" t="s">
        <v>484</v>
      </c>
      <c r="I214" s="119"/>
      <c r="L214" s="28"/>
      <c r="M214" s="161"/>
      <c r="T214" s="52"/>
      <c r="AT214" s="13" t="s">
        <v>280</v>
      </c>
      <c r="AU214" s="13" t="s">
        <v>82</v>
      </c>
    </row>
    <row r="215" spans="2:65" s="1" customFormat="1" ht="16.5" customHeight="1">
      <c r="B215" s="28"/>
      <c r="C215" s="146" t="s">
        <v>442</v>
      </c>
      <c r="D215" s="146" t="s">
        <v>274</v>
      </c>
      <c r="E215" s="147" t="s">
        <v>486</v>
      </c>
      <c r="F215" s="148" t="s">
        <v>487</v>
      </c>
      <c r="G215" s="149" t="s">
        <v>277</v>
      </c>
      <c r="H215" s="150">
        <v>12</v>
      </c>
      <c r="I215" s="151"/>
      <c r="J215" s="152">
        <f>ROUND(I215*H215,2)</f>
        <v>0</v>
      </c>
      <c r="K215" s="153"/>
      <c r="L215" s="28"/>
      <c r="M215" s="154" t="s">
        <v>1</v>
      </c>
      <c r="N215" s="115" t="s">
        <v>38</v>
      </c>
      <c r="P215" s="155">
        <f>O215*H215</f>
        <v>0</v>
      </c>
      <c r="Q215" s="155">
        <v>2.9999999999999997E-4</v>
      </c>
      <c r="R215" s="155">
        <f>Q215*H215</f>
        <v>3.5999999999999999E-3</v>
      </c>
      <c r="S215" s="155">
        <v>0</v>
      </c>
      <c r="T215" s="156">
        <f>S215*H215</f>
        <v>0</v>
      </c>
      <c r="AR215" s="157" t="s">
        <v>348</v>
      </c>
      <c r="AT215" s="157" t="s">
        <v>274</v>
      </c>
      <c r="AU215" s="157" t="s">
        <v>82</v>
      </c>
      <c r="AY215" s="13" t="s">
        <v>271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3" t="s">
        <v>80</v>
      </c>
      <c r="BK215" s="158">
        <f>ROUND(I215*H215,2)</f>
        <v>0</v>
      </c>
      <c r="BL215" s="13" t="s">
        <v>348</v>
      </c>
      <c r="BM215" s="157" t="s">
        <v>488</v>
      </c>
    </row>
    <row r="216" spans="2:65" s="1" customFormat="1" ht="19.2">
      <c r="B216" s="28"/>
      <c r="D216" s="159" t="s">
        <v>280</v>
      </c>
      <c r="F216" s="160" t="s">
        <v>489</v>
      </c>
      <c r="I216" s="119"/>
      <c r="L216" s="28"/>
      <c r="M216" s="161"/>
      <c r="T216" s="52"/>
      <c r="AT216" s="13" t="s">
        <v>280</v>
      </c>
      <c r="AU216" s="13" t="s">
        <v>82</v>
      </c>
    </row>
    <row r="217" spans="2:65" s="1" customFormat="1" ht="16.5" customHeight="1">
      <c r="B217" s="28"/>
      <c r="C217" s="162" t="s">
        <v>447</v>
      </c>
      <c r="D217" s="162" t="s">
        <v>335</v>
      </c>
      <c r="E217" s="163" t="s">
        <v>491</v>
      </c>
      <c r="F217" s="164" t="s">
        <v>492</v>
      </c>
      <c r="G217" s="165" t="s">
        <v>412</v>
      </c>
      <c r="H217" s="166">
        <v>16</v>
      </c>
      <c r="I217" s="167"/>
      <c r="J217" s="168">
        <f>ROUND(I217*H217,2)</f>
        <v>0</v>
      </c>
      <c r="K217" s="169"/>
      <c r="L217" s="170"/>
      <c r="M217" s="171" t="s">
        <v>1</v>
      </c>
      <c r="N217" s="172" t="s">
        <v>38</v>
      </c>
      <c r="P217" s="155">
        <f>O217*H217</f>
        <v>0</v>
      </c>
      <c r="Q217" s="155">
        <v>2.2000000000000001E-4</v>
      </c>
      <c r="R217" s="155">
        <f>Q217*H217</f>
        <v>3.5200000000000001E-3</v>
      </c>
      <c r="S217" s="155">
        <v>0</v>
      </c>
      <c r="T217" s="156">
        <f>S217*H217</f>
        <v>0</v>
      </c>
      <c r="AR217" s="157" t="s">
        <v>373</v>
      </c>
      <c r="AT217" s="157" t="s">
        <v>335</v>
      </c>
      <c r="AU217" s="157" t="s">
        <v>82</v>
      </c>
      <c r="AY217" s="13" t="s">
        <v>271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3" t="s">
        <v>80</v>
      </c>
      <c r="BK217" s="158">
        <f>ROUND(I217*H217,2)</f>
        <v>0</v>
      </c>
      <c r="BL217" s="13" t="s">
        <v>348</v>
      </c>
      <c r="BM217" s="157" t="s">
        <v>493</v>
      </c>
    </row>
    <row r="218" spans="2:65" s="1" customFormat="1" ht="10.199999999999999">
      <c r="B218" s="28"/>
      <c r="D218" s="159" t="s">
        <v>280</v>
      </c>
      <c r="F218" s="160" t="s">
        <v>492</v>
      </c>
      <c r="I218" s="119"/>
      <c r="L218" s="28"/>
      <c r="M218" s="161"/>
      <c r="T218" s="52"/>
      <c r="AT218" s="13" t="s">
        <v>280</v>
      </c>
      <c r="AU218" s="13" t="s">
        <v>82</v>
      </c>
    </row>
    <row r="219" spans="2:65" s="1" customFormat="1" ht="24.15" customHeight="1">
      <c r="B219" s="28"/>
      <c r="C219" s="146" t="s">
        <v>452</v>
      </c>
      <c r="D219" s="146" t="s">
        <v>274</v>
      </c>
      <c r="E219" s="147" t="s">
        <v>495</v>
      </c>
      <c r="F219" s="148" t="s">
        <v>496</v>
      </c>
      <c r="G219" s="149" t="s">
        <v>412</v>
      </c>
      <c r="H219" s="150">
        <v>6</v>
      </c>
      <c r="I219" s="151"/>
      <c r="J219" s="152">
        <f>ROUND(I219*H219,2)</f>
        <v>0</v>
      </c>
      <c r="K219" s="153"/>
      <c r="L219" s="28"/>
      <c r="M219" s="154" t="s">
        <v>1</v>
      </c>
      <c r="N219" s="115" t="s">
        <v>38</v>
      </c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AR219" s="157" t="s">
        <v>348</v>
      </c>
      <c r="AT219" s="157" t="s">
        <v>274</v>
      </c>
      <c r="AU219" s="157" t="s">
        <v>82</v>
      </c>
      <c r="AY219" s="13" t="s">
        <v>271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3" t="s">
        <v>80</v>
      </c>
      <c r="BK219" s="158">
        <f>ROUND(I219*H219,2)</f>
        <v>0</v>
      </c>
      <c r="BL219" s="13" t="s">
        <v>348</v>
      </c>
      <c r="BM219" s="157" t="s">
        <v>497</v>
      </c>
    </row>
    <row r="220" spans="2:65" s="1" customFormat="1" ht="10.199999999999999">
      <c r="B220" s="28"/>
      <c r="D220" s="159" t="s">
        <v>280</v>
      </c>
      <c r="F220" s="160" t="s">
        <v>498</v>
      </c>
      <c r="I220" s="119"/>
      <c r="L220" s="28"/>
      <c r="M220" s="161"/>
      <c r="T220" s="52"/>
      <c r="AT220" s="13" t="s">
        <v>280</v>
      </c>
      <c r="AU220" s="13" t="s">
        <v>82</v>
      </c>
    </row>
    <row r="221" spans="2:65" s="1" customFormat="1" ht="16.5" customHeight="1">
      <c r="B221" s="28"/>
      <c r="C221" s="146" t="s">
        <v>457</v>
      </c>
      <c r="D221" s="146" t="s">
        <v>274</v>
      </c>
      <c r="E221" s="147" t="s">
        <v>500</v>
      </c>
      <c r="F221" s="148" t="s">
        <v>501</v>
      </c>
      <c r="G221" s="149" t="s">
        <v>412</v>
      </c>
      <c r="H221" s="150">
        <v>16</v>
      </c>
      <c r="I221" s="151"/>
      <c r="J221" s="152">
        <f>ROUND(I221*H221,2)</f>
        <v>0</v>
      </c>
      <c r="K221" s="153"/>
      <c r="L221" s="28"/>
      <c r="M221" s="154" t="s">
        <v>1</v>
      </c>
      <c r="N221" s="115" t="s">
        <v>38</v>
      </c>
      <c r="P221" s="155">
        <f>O221*H221</f>
        <v>0</v>
      </c>
      <c r="Q221" s="155">
        <v>1.0000000000000001E-5</v>
      </c>
      <c r="R221" s="155">
        <f>Q221*H221</f>
        <v>1.6000000000000001E-4</v>
      </c>
      <c r="S221" s="155">
        <v>0</v>
      </c>
      <c r="T221" s="156">
        <f>S221*H221</f>
        <v>0</v>
      </c>
      <c r="AR221" s="157" t="s">
        <v>348</v>
      </c>
      <c r="AT221" s="157" t="s">
        <v>274</v>
      </c>
      <c r="AU221" s="157" t="s">
        <v>82</v>
      </c>
      <c r="AY221" s="13" t="s">
        <v>271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3" t="s">
        <v>80</v>
      </c>
      <c r="BK221" s="158">
        <f>ROUND(I221*H221,2)</f>
        <v>0</v>
      </c>
      <c r="BL221" s="13" t="s">
        <v>348</v>
      </c>
      <c r="BM221" s="157" t="s">
        <v>502</v>
      </c>
    </row>
    <row r="222" spans="2:65" s="1" customFormat="1" ht="10.199999999999999">
      <c r="B222" s="28"/>
      <c r="D222" s="159" t="s">
        <v>280</v>
      </c>
      <c r="F222" s="160" t="s">
        <v>503</v>
      </c>
      <c r="I222" s="119"/>
      <c r="L222" s="28"/>
      <c r="M222" s="161"/>
      <c r="T222" s="52"/>
      <c r="AT222" s="13" t="s">
        <v>280</v>
      </c>
      <c r="AU222" s="13" t="s">
        <v>82</v>
      </c>
    </row>
    <row r="223" spans="2:65" s="1" customFormat="1" ht="24.15" customHeight="1">
      <c r="B223" s="28"/>
      <c r="C223" s="146" t="s">
        <v>461</v>
      </c>
      <c r="D223" s="146" t="s">
        <v>274</v>
      </c>
      <c r="E223" s="147" t="s">
        <v>505</v>
      </c>
      <c r="F223" s="148" t="s">
        <v>506</v>
      </c>
      <c r="G223" s="149" t="s">
        <v>277</v>
      </c>
      <c r="H223" s="150">
        <v>12</v>
      </c>
      <c r="I223" s="151"/>
      <c r="J223" s="152">
        <f>ROUND(I223*H223,2)</f>
        <v>0</v>
      </c>
      <c r="K223" s="153"/>
      <c r="L223" s="28"/>
      <c r="M223" s="154" t="s">
        <v>1</v>
      </c>
      <c r="N223" s="115" t="s">
        <v>38</v>
      </c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AR223" s="157" t="s">
        <v>348</v>
      </c>
      <c r="AT223" s="157" t="s">
        <v>274</v>
      </c>
      <c r="AU223" s="157" t="s">
        <v>82</v>
      </c>
      <c r="AY223" s="13" t="s">
        <v>271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3" t="s">
        <v>80</v>
      </c>
      <c r="BK223" s="158">
        <f>ROUND(I223*H223,2)</f>
        <v>0</v>
      </c>
      <c r="BL223" s="13" t="s">
        <v>348</v>
      </c>
      <c r="BM223" s="157" t="s">
        <v>507</v>
      </c>
    </row>
    <row r="224" spans="2:65" s="1" customFormat="1" ht="19.2">
      <c r="B224" s="28"/>
      <c r="D224" s="159" t="s">
        <v>280</v>
      </c>
      <c r="F224" s="160" t="s">
        <v>508</v>
      </c>
      <c r="I224" s="119"/>
      <c r="L224" s="28"/>
      <c r="M224" s="161"/>
      <c r="T224" s="52"/>
      <c r="AT224" s="13" t="s">
        <v>280</v>
      </c>
      <c r="AU224" s="13" t="s">
        <v>82</v>
      </c>
    </row>
    <row r="225" spans="2:65" s="11" customFormat="1" ht="22.8" customHeight="1">
      <c r="B225" s="134"/>
      <c r="D225" s="135" t="s">
        <v>72</v>
      </c>
      <c r="E225" s="144" t="s">
        <v>539</v>
      </c>
      <c r="F225" s="144" t="s">
        <v>540</v>
      </c>
      <c r="I225" s="137"/>
      <c r="J225" s="145">
        <f>BK225</f>
        <v>0</v>
      </c>
      <c r="L225" s="134"/>
      <c r="M225" s="139"/>
      <c r="P225" s="140">
        <f>SUM(P226:P227)</f>
        <v>0</v>
      </c>
      <c r="R225" s="140">
        <f>SUM(R226:R227)</f>
        <v>0</v>
      </c>
      <c r="T225" s="141">
        <f>SUM(T226:T227)</f>
        <v>0</v>
      </c>
      <c r="AR225" s="135" t="s">
        <v>82</v>
      </c>
      <c r="AT225" s="142" t="s">
        <v>72</v>
      </c>
      <c r="AU225" s="142" t="s">
        <v>80</v>
      </c>
      <c r="AY225" s="135" t="s">
        <v>271</v>
      </c>
      <c r="BK225" s="143">
        <f>SUM(BK226:BK227)</f>
        <v>0</v>
      </c>
    </row>
    <row r="226" spans="2:65" s="1" customFormat="1" ht="16.5" customHeight="1">
      <c r="B226" s="28"/>
      <c r="C226" s="146" t="s">
        <v>466</v>
      </c>
      <c r="D226" s="146" t="s">
        <v>274</v>
      </c>
      <c r="E226" s="147" t="s">
        <v>577</v>
      </c>
      <c r="F226" s="148" t="s">
        <v>578</v>
      </c>
      <c r="G226" s="149" t="s">
        <v>338</v>
      </c>
      <c r="H226" s="150">
        <v>1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AR226" s="157" t="s">
        <v>306</v>
      </c>
      <c r="AT226" s="157" t="s">
        <v>274</v>
      </c>
      <c r="AU226" s="157" t="s">
        <v>82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306</v>
      </c>
      <c r="BM226" s="157" t="s">
        <v>1665</v>
      </c>
    </row>
    <row r="227" spans="2:65" s="1" customFormat="1" ht="10.199999999999999">
      <c r="B227" s="28"/>
      <c r="D227" s="159" t="s">
        <v>280</v>
      </c>
      <c r="F227" s="160" t="s">
        <v>578</v>
      </c>
      <c r="I227" s="119"/>
      <c r="L227" s="28"/>
      <c r="M227" s="161"/>
      <c r="T227" s="52"/>
      <c r="AT227" s="13" t="s">
        <v>280</v>
      </c>
      <c r="AU227" s="13" t="s">
        <v>82</v>
      </c>
    </row>
    <row r="228" spans="2:65" s="11" customFormat="1" ht="22.8" customHeight="1">
      <c r="B228" s="134"/>
      <c r="D228" s="135" t="s">
        <v>72</v>
      </c>
      <c r="E228" s="144" t="s">
        <v>580</v>
      </c>
      <c r="F228" s="144" t="s">
        <v>581</v>
      </c>
      <c r="I228" s="137"/>
      <c r="J228" s="145">
        <f>BK228</f>
        <v>0</v>
      </c>
      <c r="L228" s="134"/>
      <c r="M228" s="139"/>
      <c r="P228" s="140">
        <f>SUM(P229:P246)</f>
        <v>0</v>
      </c>
      <c r="R228" s="140">
        <f>SUM(R229:R246)</f>
        <v>7.1400000000000005E-2</v>
      </c>
      <c r="T228" s="141">
        <f>SUM(T229:T246)</f>
        <v>1.5810000000000001E-2</v>
      </c>
      <c r="AR228" s="135" t="s">
        <v>82</v>
      </c>
      <c r="AT228" s="142" t="s">
        <v>72</v>
      </c>
      <c r="AU228" s="142" t="s">
        <v>80</v>
      </c>
      <c r="AY228" s="135" t="s">
        <v>271</v>
      </c>
      <c r="BK228" s="143">
        <f>SUM(BK229:BK246)</f>
        <v>0</v>
      </c>
    </row>
    <row r="229" spans="2:65" s="1" customFormat="1" ht="24.15" customHeight="1">
      <c r="B229" s="28"/>
      <c r="C229" s="146" t="s">
        <v>471</v>
      </c>
      <c r="D229" s="146" t="s">
        <v>274</v>
      </c>
      <c r="E229" s="147" t="s">
        <v>582</v>
      </c>
      <c r="F229" s="148" t="s">
        <v>583</v>
      </c>
      <c r="G229" s="149" t="s">
        <v>277</v>
      </c>
      <c r="H229" s="150">
        <v>51</v>
      </c>
      <c r="I229" s="151"/>
      <c r="J229" s="152">
        <f>ROUND(I229*H229,2)</f>
        <v>0</v>
      </c>
      <c r="K229" s="153"/>
      <c r="L229" s="28"/>
      <c r="M229" s="154" t="s">
        <v>1</v>
      </c>
      <c r="N229" s="115" t="s">
        <v>38</v>
      </c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AR229" s="157" t="s">
        <v>348</v>
      </c>
      <c r="AT229" s="157" t="s">
        <v>274</v>
      </c>
      <c r="AU229" s="157" t="s">
        <v>82</v>
      </c>
      <c r="AY229" s="13" t="s">
        <v>271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3" t="s">
        <v>80</v>
      </c>
      <c r="BK229" s="158">
        <f>ROUND(I229*H229,2)</f>
        <v>0</v>
      </c>
      <c r="BL229" s="13" t="s">
        <v>348</v>
      </c>
      <c r="BM229" s="157" t="s">
        <v>584</v>
      </c>
    </row>
    <row r="230" spans="2:65" s="1" customFormat="1" ht="10.199999999999999">
      <c r="B230" s="28"/>
      <c r="D230" s="159" t="s">
        <v>280</v>
      </c>
      <c r="F230" s="160" t="s">
        <v>585</v>
      </c>
      <c r="I230" s="119"/>
      <c r="L230" s="28"/>
      <c r="M230" s="161"/>
      <c r="T230" s="52"/>
      <c r="AT230" s="13" t="s">
        <v>280</v>
      </c>
      <c r="AU230" s="13" t="s">
        <v>82</v>
      </c>
    </row>
    <row r="231" spans="2:65" s="1" customFormat="1" ht="16.5" customHeight="1">
      <c r="B231" s="28"/>
      <c r="C231" s="146" t="s">
        <v>476</v>
      </c>
      <c r="D231" s="146" t="s">
        <v>274</v>
      </c>
      <c r="E231" s="147" t="s">
        <v>587</v>
      </c>
      <c r="F231" s="148" t="s">
        <v>588</v>
      </c>
      <c r="G231" s="149" t="s">
        <v>277</v>
      </c>
      <c r="H231" s="150">
        <v>51</v>
      </c>
      <c r="I231" s="151"/>
      <c r="J231" s="152">
        <f>ROUND(I231*H231,2)</f>
        <v>0</v>
      </c>
      <c r="K231" s="153"/>
      <c r="L231" s="28"/>
      <c r="M231" s="154" t="s">
        <v>1</v>
      </c>
      <c r="N231" s="115" t="s">
        <v>38</v>
      </c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AR231" s="157" t="s">
        <v>348</v>
      </c>
      <c r="AT231" s="157" t="s">
        <v>274</v>
      </c>
      <c r="AU231" s="157" t="s">
        <v>82</v>
      </c>
      <c r="AY231" s="13" t="s">
        <v>271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3" t="s">
        <v>80</v>
      </c>
      <c r="BK231" s="158">
        <f>ROUND(I231*H231,2)</f>
        <v>0</v>
      </c>
      <c r="BL231" s="13" t="s">
        <v>348</v>
      </c>
      <c r="BM231" s="157" t="s">
        <v>589</v>
      </c>
    </row>
    <row r="232" spans="2:65" s="1" customFormat="1" ht="10.199999999999999">
      <c r="B232" s="28"/>
      <c r="D232" s="159" t="s">
        <v>280</v>
      </c>
      <c r="F232" s="160" t="s">
        <v>590</v>
      </c>
      <c r="I232" s="119"/>
      <c r="L232" s="28"/>
      <c r="M232" s="161"/>
      <c r="T232" s="52"/>
      <c r="AT232" s="13" t="s">
        <v>280</v>
      </c>
      <c r="AU232" s="13" t="s">
        <v>82</v>
      </c>
    </row>
    <row r="233" spans="2:65" s="1" customFormat="1" ht="16.5" customHeight="1">
      <c r="B233" s="28"/>
      <c r="C233" s="146" t="s">
        <v>480</v>
      </c>
      <c r="D233" s="146" t="s">
        <v>274</v>
      </c>
      <c r="E233" s="147" t="s">
        <v>592</v>
      </c>
      <c r="F233" s="148" t="s">
        <v>593</v>
      </c>
      <c r="G233" s="149" t="s">
        <v>277</v>
      </c>
      <c r="H233" s="150">
        <v>51</v>
      </c>
      <c r="I233" s="151"/>
      <c r="J233" s="152">
        <f>ROUND(I233*H233,2)</f>
        <v>0</v>
      </c>
      <c r="K233" s="153"/>
      <c r="L233" s="28"/>
      <c r="M233" s="154" t="s">
        <v>1</v>
      </c>
      <c r="N233" s="115" t="s">
        <v>38</v>
      </c>
      <c r="P233" s="155">
        <f>O233*H233</f>
        <v>0</v>
      </c>
      <c r="Q233" s="155">
        <v>1E-3</v>
      </c>
      <c r="R233" s="155">
        <f>Q233*H233</f>
        <v>5.1000000000000004E-2</v>
      </c>
      <c r="S233" s="155">
        <v>3.1E-4</v>
      </c>
      <c r="T233" s="156">
        <f>S233*H233</f>
        <v>1.5810000000000001E-2</v>
      </c>
      <c r="AR233" s="157" t="s">
        <v>348</v>
      </c>
      <c r="AT233" s="157" t="s">
        <v>274</v>
      </c>
      <c r="AU233" s="157" t="s">
        <v>82</v>
      </c>
      <c r="AY233" s="13" t="s">
        <v>271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3" t="s">
        <v>80</v>
      </c>
      <c r="BK233" s="158">
        <f>ROUND(I233*H233,2)</f>
        <v>0</v>
      </c>
      <c r="BL233" s="13" t="s">
        <v>348</v>
      </c>
      <c r="BM233" s="157" t="s">
        <v>594</v>
      </c>
    </row>
    <row r="234" spans="2:65" s="1" customFormat="1" ht="10.199999999999999">
      <c r="B234" s="28"/>
      <c r="D234" s="159" t="s">
        <v>280</v>
      </c>
      <c r="F234" s="160" t="s">
        <v>595</v>
      </c>
      <c r="I234" s="119"/>
      <c r="L234" s="28"/>
      <c r="M234" s="161"/>
      <c r="T234" s="52"/>
      <c r="AT234" s="13" t="s">
        <v>280</v>
      </c>
      <c r="AU234" s="13" t="s">
        <v>82</v>
      </c>
    </row>
    <row r="235" spans="2:65" s="1" customFormat="1" ht="24.15" customHeight="1">
      <c r="B235" s="28"/>
      <c r="C235" s="146" t="s">
        <v>485</v>
      </c>
      <c r="D235" s="146" t="s">
        <v>274</v>
      </c>
      <c r="E235" s="147" t="s">
        <v>597</v>
      </c>
      <c r="F235" s="148" t="s">
        <v>598</v>
      </c>
      <c r="G235" s="149" t="s">
        <v>277</v>
      </c>
      <c r="H235" s="150">
        <v>51</v>
      </c>
      <c r="I235" s="151"/>
      <c r="J235" s="152">
        <f>ROUND(I235*H235,2)</f>
        <v>0</v>
      </c>
      <c r="K235" s="153"/>
      <c r="L235" s="28"/>
      <c r="M235" s="154" t="s">
        <v>1</v>
      </c>
      <c r="N235" s="115" t="s">
        <v>38</v>
      </c>
      <c r="P235" s="155">
        <f>O235*H235</f>
        <v>0</v>
      </c>
      <c r="Q235" s="155">
        <v>2.0000000000000001E-4</v>
      </c>
      <c r="R235" s="155">
        <f>Q235*H235</f>
        <v>1.0200000000000001E-2</v>
      </c>
      <c r="S235" s="155">
        <v>0</v>
      </c>
      <c r="T235" s="156">
        <f>S235*H235</f>
        <v>0</v>
      </c>
      <c r="AR235" s="157" t="s">
        <v>348</v>
      </c>
      <c r="AT235" s="157" t="s">
        <v>274</v>
      </c>
      <c r="AU235" s="157" t="s">
        <v>82</v>
      </c>
      <c r="AY235" s="13" t="s">
        <v>271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3" t="s">
        <v>80</v>
      </c>
      <c r="BK235" s="158">
        <f>ROUND(I235*H235,2)</f>
        <v>0</v>
      </c>
      <c r="BL235" s="13" t="s">
        <v>348</v>
      </c>
      <c r="BM235" s="157" t="s">
        <v>599</v>
      </c>
    </row>
    <row r="236" spans="2:65" s="1" customFormat="1" ht="19.2">
      <c r="B236" s="28"/>
      <c r="D236" s="159" t="s">
        <v>280</v>
      </c>
      <c r="F236" s="160" t="s">
        <v>600</v>
      </c>
      <c r="I236" s="119"/>
      <c r="L236" s="28"/>
      <c r="M236" s="161"/>
      <c r="T236" s="52"/>
      <c r="AT236" s="13" t="s">
        <v>280</v>
      </c>
      <c r="AU236" s="13" t="s">
        <v>82</v>
      </c>
    </row>
    <row r="237" spans="2:65" s="1" customFormat="1" ht="16.5" customHeight="1">
      <c r="B237" s="28"/>
      <c r="C237" s="146" t="s">
        <v>490</v>
      </c>
      <c r="D237" s="146" t="s">
        <v>274</v>
      </c>
      <c r="E237" s="147" t="s">
        <v>602</v>
      </c>
      <c r="F237" s="148" t="s">
        <v>603</v>
      </c>
      <c r="G237" s="149" t="s">
        <v>277</v>
      </c>
      <c r="H237" s="150">
        <v>51</v>
      </c>
      <c r="I237" s="151"/>
      <c r="J237" s="152">
        <f>ROUND(I237*H237,2)</f>
        <v>0</v>
      </c>
      <c r="K237" s="153"/>
      <c r="L237" s="28"/>
      <c r="M237" s="154" t="s">
        <v>1</v>
      </c>
      <c r="N237" s="115" t="s">
        <v>38</v>
      </c>
      <c r="P237" s="155">
        <f>O237*H237</f>
        <v>0</v>
      </c>
      <c r="Q237" s="155">
        <v>0</v>
      </c>
      <c r="R237" s="155">
        <f>Q237*H237</f>
        <v>0</v>
      </c>
      <c r="S237" s="155">
        <v>0</v>
      </c>
      <c r="T237" s="156">
        <f>S237*H237</f>
        <v>0</v>
      </c>
      <c r="AR237" s="157" t="s">
        <v>306</v>
      </c>
      <c r="AT237" s="157" t="s">
        <v>274</v>
      </c>
      <c r="AU237" s="157" t="s">
        <v>82</v>
      </c>
      <c r="AY237" s="13" t="s">
        <v>271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3" t="s">
        <v>80</v>
      </c>
      <c r="BK237" s="158">
        <f>ROUND(I237*H237,2)</f>
        <v>0</v>
      </c>
      <c r="BL237" s="13" t="s">
        <v>306</v>
      </c>
      <c r="BM237" s="157" t="s">
        <v>604</v>
      </c>
    </row>
    <row r="238" spans="2:65" s="1" customFormat="1" ht="10.199999999999999">
      <c r="B238" s="28"/>
      <c r="D238" s="159" t="s">
        <v>280</v>
      </c>
      <c r="F238" s="160" t="s">
        <v>603</v>
      </c>
      <c r="I238" s="119"/>
      <c r="L238" s="28"/>
      <c r="M238" s="161"/>
      <c r="T238" s="52"/>
      <c r="AT238" s="13" t="s">
        <v>280</v>
      </c>
      <c r="AU238" s="13" t="s">
        <v>82</v>
      </c>
    </row>
    <row r="239" spans="2:65" s="1" customFormat="1" ht="24.15" customHeight="1">
      <c r="B239" s="28"/>
      <c r="C239" s="146" t="s">
        <v>494</v>
      </c>
      <c r="D239" s="146" t="s">
        <v>274</v>
      </c>
      <c r="E239" s="147" t="s">
        <v>597</v>
      </c>
      <c r="F239" s="148" t="s">
        <v>598</v>
      </c>
      <c r="G239" s="149" t="s">
        <v>277</v>
      </c>
      <c r="H239" s="150">
        <v>51</v>
      </c>
      <c r="I239" s="151"/>
      <c r="J239" s="152">
        <f>ROUND(I239*H239,2)</f>
        <v>0</v>
      </c>
      <c r="K239" s="153"/>
      <c r="L239" s="28"/>
      <c r="M239" s="154" t="s">
        <v>1</v>
      </c>
      <c r="N239" s="115" t="s">
        <v>38</v>
      </c>
      <c r="P239" s="155">
        <f>O239*H239</f>
        <v>0</v>
      </c>
      <c r="Q239" s="155">
        <v>2.0000000000000001E-4</v>
      </c>
      <c r="R239" s="155">
        <f>Q239*H239</f>
        <v>1.0200000000000001E-2</v>
      </c>
      <c r="S239" s="155">
        <v>0</v>
      </c>
      <c r="T239" s="156">
        <f>S239*H239</f>
        <v>0</v>
      </c>
      <c r="AR239" s="157" t="s">
        <v>348</v>
      </c>
      <c r="AT239" s="157" t="s">
        <v>274</v>
      </c>
      <c r="AU239" s="157" t="s">
        <v>82</v>
      </c>
      <c r="AY239" s="13" t="s">
        <v>271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3" t="s">
        <v>80</v>
      </c>
      <c r="BK239" s="158">
        <f>ROUND(I239*H239,2)</f>
        <v>0</v>
      </c>
      <c r="BL239" s="13" t="s">
        <v>348</v>
      </c>
      <c r="BM239" s="157" t="s">
        <v>606</v>
      </c>
    </row>
    <row r="240" spans="2:65" s="1" customFormat="1" ht="19.2">
      <c r="B240" s="28"/>
      <c r="D240" s="159" t="s">
        <v>280</v>
      </c>
      <c r="F240" s="160" t="s">
        <v>600</v>
      </c>
      <c r="I240" s="119"/>
      <c r="L240" s="28"/>
      <c r="M240" s="161"/>
      <c r="T240" s="52"/>
      <c r="AT240" s="13" t="s">
        <v>280</v>
      </c>
      <c r="AU240" s="13" t="s">
        <v>82</v>
      </c>
    </row>
    <row r="241" spans="2:65" s="1" customFormat="1" ht="24.15" customHeight="1">
      <c r="B241" s="28"/>
      <c r="C241" s="146" t="s">
        <v>499</v>
      </c>
      <c r="D241" s="146" t="s">
        <v>274</v>
      </c>
      <c r="E241" s="147" t="s">
        <v>608</v>
      </c>
      <c r="F241" s="148" t="s">
        <v>609</v>
      </c>
      <c r="G241" s="149" t="s">
        <v>277</v>
      </c>
      <c r="H241" s="150">
        <v>51</v>
      </c>
      <c r="I241" s="151"/>
      <c r="J241" s="152">
        <f>ROUND(I241*H241,2)</f>
        <v>0</v>
      </c>
      <c r="K241" s="153"/>
      <c r="L241" s="28"/>
      <c r="M241" s="154" t="s">
        <v>1</v>
      </c>
      <c r="N241" s="115" t="s">
        <v>38</v>
      </c>
      <c r="P241" s="155">
        <f>O241*H241</f>
        <v>0</v>
      </c>
      <c r="Q241" s="155">
        <v>0</v>
      </c>
      <c r="R241" s="155">
        <f>Q241*H241</f>
        <v>0</v>
      </c>
      <c r="S241" s="155">
        <v>0</v>
      </c>
      <c r="T241" s="156">
        <f>S241*H241</f>
        <v>0</v>
      </c>
      <c r="AR241" s="157" t="s">
        <v>306</v>
      </c>
      <c r="AT241" s="157" t="s">
        <v>274</v>
      </c>
      <c r="AU241" s="157" t="s">
        <v>82</v>
      </c>
      <c r="AY241" s="13" t="s">
        <v>271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3" t="s">
        <v>80</v>
      </c>
      <c r="BK241" s="158">
        <f>ROUND(I241*H241,2)</f>
        <v>0</v>
      </c>
      <c r="BL241" s="13" t="s">
        <v>306</v>
      </c>
      <c r="BM241" s="157" t="s">
        <v>610</v>
      </c>
    </row>
    <row r="242" spans="2:65" s="1" customFormat="1" ht="19.2">
      <c r="B242" s="28"/>
      <c r="D242" s="159" t="s">
        <v>280</v>
      </c>
      <c r="F242" s="160" t="s">
        <v>609</v>
      </c>
      <c r="I242" s="119"/>
      <c r="L242" s="28"/>
      <c r="M242" s="161"/>
      <c r="T242" s="52"/>
      <c r="AT242" s="13" t="s">
        <v>280</v>
      </c>
      <c r="AU242" s="13" t="s">
        <v>82</v>
      </c>
    </row>
    <row r="243" spans="2:65" s="1" customFormat="1" ht="16.5" customHeight="1">
      <c r="B243" s="28"/>
      <c r="C243" s="146" t="s">
        <v>504</v>
      </c>
      <c r="D243" s="146" t="s">
        <v>274</v>
      </c>
      <c r="E243" s="147" t="s">
        <v>612</v>
      </c>
      <c r="F243" s="148" t="s">
        <v>613</v>
      </c>
      <c r="G243" s="149" t="s">
        <v>301</v>
      </c>
      <c r="H243" s="150">
        <v>1</v>
      </c>
      <c r="I243" s="151"/>
      <c r="J243" s="152">
        <f>ROUND(I243*H243,2)</f>
        <v>0</v>
      </c>
      <c r="K243" s="153"/>
      <c r="L243" s="28"/>
      <c r="M243" s="154" t="s">
        <v>1</v>
      </c>
      <c r="N243" s="115" t="s">
        <v>38</v>
      </c>
      <c r="P243" s="155">
        <f>O243*H243</f>
        <v>0</v>
      </c>
      <c r="Q243" s="155">
        <v>0</v>
      </c>
      <c r="R243" s="155">
        <f>Q243*H243</f>
        <v>0</v>
      </c>
      <c r="S243" s="155">
        <v>0</v>
      </c>
      <c r="T243" s="156">
        <f>S243*H243</f>
        <v>0</v>
      </c>
      <c r="AR243" s="157" t="s">
        <v>306</v>
      </c>
      <c r="AT243" s="157" t="s">
        <v>274</v>
      </c>
      <c r="AU243" s="157" t="s">
        <v>82</v>
      </c>
      <c r="AY243" s="13" t="s">
        <v>271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3" t="s">
        <v>80</v>
      </c>
      <c r="BK243" s="158">
        <f>ROUND(I243*H243,2)</f>
        <v>0</v>
      </c>
      <c r="BL243" s="13" t="s">
        <v>306</v>
      </c>
      <c r="BM243" s="157" t="s">
        <v>614</v>
      </c>
    </row>
    <row r="244" spans="2:65" s="1" customFormat="1" ht="10.199999999999999">
      <c r="B244" s="28"/>
      <c r="D244" s="159" t="s">
        <v>280</v>
      </c>
      <c r="F244" s="160" t="s">
        <v>613</v>
      </c>
      <c r="I244" s="119"/>
      <c r="L244" s="28"/>
      <c r="M244" s="161"/>
      <c r="T244" s="52"/>
      <c r="AT244" s="13" t="s">
        <v>280</v>
      </c>
      <c r="AU244" s="13" t="s">
        <v>82</v>
      </c>
    </row>
    <row r="245" spans="2:65" s="1" customFormat="1" ht="16.5" customHeight="1">
      <c r="B245" s="28"/>
      <c r="C245" s="146" t="s">
        <v>511</v>
      </c>
      <c r="D245" s="146" t="s">
        <v>274</v>
      </c>
      <c r="E245" s="147" t="s">
        <v>616</v>
      </c>
      <c r="F245" s="148" t="s">
        <v>617</v>
      </c>
      <c r="G245" s="149" t="s">
        <v>301</v>
      </c>
      <c r="H245" s="150">
        <v>1</v>
      </c>
      <c r="I245" s="151"/>
      <c r="J245" s="152">
        <f>ROUND(I245*H245,2)</f>
        <v>0</v>
      </c>
      <c r="K245" s="153"/>
      <c r="L245" s="28"/>
      <c r="M245" s="154" t="s">
        <v>1</v>
      </c>
      <c r="N245" s="115" t="s">
        <v>38</v>
      </c>
      <c r="P245" s="155">
        <f>O245*H245</f>
        <v>0</v>
      </c>
      <c r="Q245" s="155">
        <v>0</v>
      </c>
      <c r="R245" s="155">
        <f>Q245*H245</f>
        <v>0</v>
      </c>
      <c r="S245" s="155">
        <v>0</v>
      </c>
      <c r="T245" s="156">
        <f>S245*H245</f>
        <v>0</v>
      </c>
      <c r="AR245" s="157" t="s">
        <v>306</v>
      </c>
      <c r="AT245" s="157" t="s">
        <v>274</v>
      </c>
      <c r="AU245" s="157" t="s">
        <v>82</v>
      </c>
      <c r="AY245" s="13" t="s">
        <v>271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3" t="s">
        <v>80</v>
      </c>
      <c r="BK245" s="158">
        <f>ROUND(I245*H245,2)</f>
        <v>0</v>
      </c>
      <c r="BL245" s="13" t="s">
        <v>306</v>
      </c>
      <c r="BM245" s="157" t="s">
        <v>618</v>
      </c>
    </row>
    <row r="246" spans="2:65" s="1" customFormat="1" ht="10.199999999999999">
      <c r="B246" s="28"/>
      <c r="D246" s="159" t="s">
        <v>280</v>
      </c>
      <c r="F246" s="160" t="s">
        <v>617</v>
      </c>
      <c r="I246" s="119"/>
      <c r="L246" s="28"/>
      <c r="M246" s="173"/>
      <c r="N246" s="174"/>
      <c r="O246" s="174"/>
      <c r="P246" s="174"/>
      <c r="Q246" s="174"/>
      <c r="R246" s="174"/>
      <c r="S246" s="174"/>
      <c r="T246" s="175"/>
      <c r="AT246" s="13" t="s">
        <v>280</v>
      </c>
      <c r="AU246" s="13" t="s">
        <v>82</v>
      </c>
    </row>
    <row r="247" spans="2:65" s="1" customFormat="1" ht="6.9" customHeight="1">
      <c r="B247" s="40"/>
      <c r="C247" s="41"/>
      <c r="D247" s="41"/>
      <c r="E247" s="41"/>
      <c r="F247" s="41"/>
      <c r="G247" s="41"/>
      <c r="H247" s="41"/>
      <c r="I247" s="41"/>
      <c r="J247" s="41"/>
      <c r="K247" s="41"/>
      <c r="L247" s="28"/>
    </row>
  </sheetData>
  <sheetProtection algorithmName="SHA-512" hashValue="CTkJupWNuMG4HnAPk6oqy2QFMqjpwoumkyxTMBAHkliRtcxUxQcgnSe6dmFSZSdREowKdvP0vcOmcNyMfSsRxg==" saltValue="wvFQPGBQFM8a5YFCecY8GN2OdcWQ9ttMUgbNOwK9jnIZG+bY06e8vcxzFVYsMrXka1zbEmLK8y1FCKpOdti7hw==" spinCount="100000" sheet="1" objects="1" scenarios="1" formatColumns="0" formatRows="0" autoFilter="0"/>
  <autoFilter ref="C140:K246" xr:uid="{00000000-0009-0000-0000-000010000000}"/>
  <mergeCells count="17">
    <mergeCell ref="E133:H133"/>
    <mergeCell ref="L2:V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571"/>
  <sheetViews>
    <sheetView showGridLines="0" topLeftCell="A99" workbookViewId="0">
      <selection activeCell="D120" sqref="D120:F120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150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23.25" customHeight="1">
      <c r="B9" s="28"/>
      <c r="E9" s="218" t="s">
        <v>1881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30" customHeight="1">
      <c r="B11" s="28"/>
      <c r="E11" s="200" t="s">
        <v>1938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J115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ROUND((SUM(BE115:BE122) + SUM(BE144:BE570)),  2)</f>
        <v>0</v>
      </c>
      <c r="I37" s="94">
        <v>0.21</v>
      </c>
      <c r="J37" s="82">
        <f>ROUND(((SUM(BE115:BE122) + SUM(BE144:BE570))*I37),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ROUND((SUM(BF115:BF122) + SUM(BF144:BF570)),  2)</f>
        <v>0</v>
      </c>
      <c r="I38" s="94">
        <v>0.12</v>
      </c>
      <c r="J38" s="82">
        <f>ROUND(((SUM(BF115:BF122) + SUM(BF144:BF570))*I38),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ROUND((SUM(BG115:BG122) + SUM(BG144:BG570)),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ROUND((SUM(BH115:BH122) + SUM(BH144:BH570)),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ROUND((SUM(BI115:BI122) + SUM(BI144:BI570)),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23.25" customHeight="1">
      <c r="B87" s="28"/>
      <c r="E87" s="218" t="s">
        <v>1881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30" customHeight="1">
      <c r="B89" s="28"/>
      <c r="E89" s="200" t="str">
        <f>E11</f>
        <v xml:space="preserve">61.10,11.2 - učebna fyziky dv. č. 6, kabinet fyziky - elektro 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J144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J145</f>
        <v>0</v>
      </c>
      <c r="L99" s="106"/>
    </row>
    <row r="100" spans="2:47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J146</f>
        <v>0</v>
      </c>
      <c r="L100" s="110"/>
    </row>
    <row r="101" spans="2:47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J176</f>
        <v>0</v>
      </c>
      <c r="L102" s="110"/>
    </row>
    <row r="103" spans="2:47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J185</f>
        <v>0</v>
      </c>
      <c r="L103" s="106"/>
    </row>
    <row r="104" spans="2:47" s="9" customFormat="1" ht="19.95" customHeight="1">
      <c r="B104" s="110"/>
      <c r="D104" s="111" t="s">
        <v>628</v>
      </c>
      <c r="E104" s="112"/>
      <c r="F104" s="112"/>
      <c r="G104" s="112"/>
      <c r="H104" s="112"/>
      <c r="I104" s="112"/>
      <c r="J104" s="113">
        <f>J186</f>
        <v>0</v>
      </c>
      <c r="L104" s="110"/>
    </row>
    <row r="105" spans="2:47" s="9" customFormat="1" ht="14.85" customHeight="1">
      <c r="B105" s="110"/>
      <c r="D105" s="111" t="s">
        <v>629</v>
      </c>
      <c r="E105" s="112"/>
      <c r="F105" s="112"/>
      <c r="G105" s="112"/>
      <c r="H105" s="112"/>
      <c r="I105" s="112"/>
      <c r="J105" s="113">
        <f>J187</f>
        <v>0</v>
      </c>
      <c r="L105" s="110"/>
    </row>
    <row r="106" spans="2:47" s="9" customFormat="1" ht="14.85" customHeight="1">
      <c r="B106" s="110"/>
      <c r="D106" s="111" t="s">
        <v>630</v>
      </c>
      <c r="E106" s="112"/>
      <c r="F106" s="112"/>
      <c r="G106" s="112"/>
      <c r="H106" s="112"/>
      <c r="I106" s="112"/>
      <c r="J106" s="113">
        <f>J334</f>
        <v>0</v>
      </c>
      <c r="L106" s="110"/>
    </row>
    <row r="107" spans="2:47" s="9" customFormat="1" ht="14.85" customHeight="1">
      <c r="B107" s="110"/>
      <c r="D107" s="111" t="s">
        <v>631</v>
      </c>
      <c r="E107" s="112"/>
      <c r="F107" s="112"/>
      <c r="G107" s="112"/>
      <c r="H107" s="112"/>
      <c r="I107" s="112"/>
      <c r="J107" s="113">
        <f>J373</f>
        <v>0</v>
      </c>
      <c r="L107" s="110"/>
    </row>
    <row r="108" spans="2:47" s="9" customFormat="1" ht="14.85" customHeight="1">
      <c r="B108" s="110"/>
      <c r="D108" s="111" t="s">
        <v>632</v>
      </c>
      <c r="E108" s="112"/>
      <c r="F108" s="112"/>
      <c r="G108" s="112"/>
      <c r="H108" s="112"/>
      <c r="I108" s="112"/>
      <c r="J108" s="113">
        <f>J410</f>
        <v>0</v>
      </c>
      <c r="L108" s="110"/>
    </row>
    <row r="109" spans="2:47" s="9" customFormat="1" ht="19.95" customHeight="1">
      <c r="B109" s="110"/>
      <c r="D109" s="111" t="s">
        <v>633</v>
      </c>
      <c r="E109" s="112"/>
      <c r="F109" s="112"/>
      <c r="G109" s="112"/>
      <c r="H109" s="112"/>
      <c r="I109" s="112"/>
      <c r="J109" s="113">
        <f>J435</f>
        <v>0</v>
      </c>
      <c r="L109" s="110"/>
    </row>
    <row r="110" spans="2:47" s="9" customFormat="1" ht="14.85" customHeight="1">
      <c r="B110" s="110"/>
      <c r="D110" s="111" t="s">
        <v>634</v>
      </c>
      <c r="E110" s="112"/>
      <c r="F110" s="112"/>
      <c r="G110" s="112"/>
      <c r="H110" s="112"/>
      <c r="I110" s="112"/>
      <c r="J110" s="113">
        <f>J436</f>
        <v>0</v>
      </c>
      <c r="L110" s="110"/>
    </row>
    <row r="111" spans="2:47" s="9" customFormat="1" ht="14.85" customHeight="1">
      <c r="B111" s="110"/>
      <c r="D111" s="111" t="s">
        <v>635</v>
      </c>
      <c r="E111" s="112"/>
      <c r="F111" s="112"/>
      <c r="G111" s="112"/>
      <c r="H111" s="112"/>
      <c r="I111" s="112"/>
      <c r="J111" s="113">
        <f>J531</f>
        <v>0</v>
      </c>
      <c r="L111" s="110"/>
    </row>
    <row r="112" spans="2:47" s="9" customFormat="1" ht="19.95" customHeight="1">
      <c r="B112" s="110"/>
      <c r="D112" s="111" t="s">
        <v>636</v>
      </c>
      <c r="E112" s="112"/>
      <c r="F112" s="112"/>
      <c r="G112" s="112"/>
      <c r="H112" s="112"/>
      <c r="I112" s="112"/>
      <c r="J112" s="113">
        <f>J554</f>
        <v>0</v>
      </c>
      <c r="L112" s="110"/>
    </row>
    <row r="113" spans="2:65" s="1" customFormat="1" ht="21.75" customHeight="1">
      <c r="B113" s="28"/>
      <c r="L113" s="28"/>
    </row>
    <row r="114" spans="2:65" s="1" customFormat="1" ht="6.9" customHeight="1">
      <c r="B114" s="28"/>
      <c r="L114" s="28"/>
    </row>
    <row r="115" spans="2:65" s="1" customFormat="1" ht="29.25" customHeight="1">
      <c r="B115" s="28"/>
      <c r="C115" s="105" t="s">
        <v>249</v>
      </c>
      <c r="J115" s="114">
        <f>ROUND(J116 + J117 + J118 + J119 + J120 + J121,2)</f>
        <v>0</v>
      </c>
      <c r="L115" s="28"/>
      <c r="N115" s="115" t="s">
        <v>37</v>
      </c>
    </row>
    <row r="116" spans="2:65" s="1" customFormat="1" ht="18" customHeight="1">
      <c r="B116" s="28"/>
      <c r="D116" s="222" t="s">
        <v>250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ref="BE116:BE121" si="0">IF(N116="základní",J116,0)</f>
        <v>0</v>
      </c>
      <c r="BF116" s="122">
        <f t="shared" ref="BF116:BF121" si="1">IF(N116="snížená",J116,0)</f>
        <v>0</v>
      </c>
      <c r="BG116" s="122">
        <f t="shared" ref="BG116:BG121" si="2">IF(N116="zákl. přenesená",J116,0)</f>
        <v>0</v>
      </c>
      <c r="BH116" s="122">
        <f t="shared" ref="BH116:BH121" si="3">IF(N116="sníž. přenesená",J116,0)</f>
        <v>0</v>
      </c>
      <c r="BI116" s="122">
        <f t="shared" ref="BI116:BI121" si="4">IF(N116="nulová",J116,0)</f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252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2429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2427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222" t="s">
        <v>2430</v>
      </c>
      <c r="E120" s="223"/>
      <c r="F120" s="223"/>
      <c r="J120" s="117"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251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8" customHeight="1">
      <c r="B121" s="28"/>
      <c r="D121" s="116" t="s">
        <v>253</v>
      </c>
      <c r="J121" s="117">
        <f>ROUND(J32*T121,2)</f>
        <v>0</v>
      </c>
      <c r="L121" s="118"/>
      <c r="M121" s="119"/>
      <c r="N121" s="120" t="s">
        <v>38</v>
      </c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21" t="s">
        <v>254</v>
      </c>
      <c r="AZ121" s="119"/>
      <c r="BA121" s="119"/>
      <c r="BB121" s="119"/>
      <c r="BC121" s="119"/>
      <c r="BD121" s="119"/>
      <c r="BE121" s="122">
        <f t="shared" si="0"/>
        <v>0</v>
      </c>
      <c r="BF121" s="122">
        <f t="shared" si="1"/>
        <v>0</v>
      </c>
      <c r="BG121" s="122">
        <f t="shared" si="2"/>
        <v>0</v>
      </c>
      <c r="BH121" s="122">
        <f t="shared" si="3"/>
        <v>0</v>
      </c>
      <c r="BI121" s="122">
        <f t="shared" si="4"/>
        <v>0</v>
      </c>
      <c r="BJ121" s="121" t="s">
        <v>80</v>
      </c>
      <c r="BK121" s="119"/>
      <c r="BL121" s="119"/>
      <c r="BM121" s="119"/>
    </row>
    <row r="122" spans="2:65" s="1" customFormat="1" ht="10.199999999999999">
      <c r="B122" s="28"/>
      <c r="L122" s="28"/>
    </row>
    <row r="123" spans="2:65" s="1" customFormat="1" ht="29.25" customHeight="1">
      <c r="B123" s="28"/>
      <c r="C123" s="123" t="s">
        <v>255</v>
      </c>
      <c r="D123" s="95"/>
      <c r="E123" s="95"/>
      <c r="F123" s="95"/>
      <c r="G123" s="95"/>
      <c r="H123" s="95"/>
      <c r="I123" s="95"/>
      <c r="J123" s="124">
        <f>ROUND(J98+J115,2)</f>
        <v>0</v>
      </c>
      <c r="K123" s="95"/>
      <c r="L123" s="28"/>
    </row>
    <row r="124" spans="2:65" s="1" customFormat="1" ht="6.9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28"/>
    </row>
    <row r="128" spans="2:65" s="1" customFormat="1" ht="6.9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28"/>
    </row>
    <row r="129" spans="2:63" s="1" customFormat="1" ht="24.9" customHeight="1">
      <c r="B129" s="28"/>
      <c r="C129" s="17" t="s">
        <v>256</v>
      </c>
      <c r="L129" s="28"/>
    </row>
    <row r="130" spans="2:63" s="1" customFormat="1" ht="6.9" customHeight="1">
      <c r="B130" s="28"/>
      <c r="L130" s="28"/>
    </row>
    <row r="131" spans="2:63" s="1" customFormat="1" ht="12" customHeight="1">
      <c r="B131" s="28"/>
      <c r="C131" s="23" t="s">
        <v>16</v>
      </c>
      <c r="L131" s="28"/>
    </row>
    <row r="132" spans="2:63" s="1" customFormat="1" ht="26.25" customHeight="1">
      <c r="B132" s="28"/>
      <c r="E132" s="218" t="str">
        <f>E7</f>
        <v>Rekonstrukce silno a slaboproudé instalace, dobudování WC pro imobilní aj., ZŠ Ivanovice na Hané, ul. Tyršova 218/4</v>
      </c>
      <c r="F132" s="219"/>
      <c r="G132" s="219"/>
      <c r="H132" s="219"/>
      <c r="L132" s="28"/>
    </row>
    <row r="133" spans="2:63" ht="12" customHeight="1">
      <c r="B133" s="16"/>
      <c r="C133" s="23" t="s">
        <v>224</v>
      </c>
      <c r="L133" s="16"/>
    </row>
    <row r="134" spans="2:63" s="1" customFormat="1" ht="23.25" customHeight="1">
      <c r="B134" s="28"/>
      <c r="E134" s="218" t="s">
        <v>1881</v>
      </c>
      <c r="F134" s="220"/>
      <c r="G134" s="220"/>
      <c r="H134" s="220"/>
      <c r="L134" s="28"/>
    </row>
    <row r="135" spans="2:63" s="1" customFormat="1" ht="12" customHeight="1">
      <c r="B135" s="28"/>
      <c r="C135" s="23" t="s">
        <v>226</v>
      </c>
      <c r="L135" s="28"/>
    </row>
    <row r="136" spans="2:63" s="1" customFormat="1" ht="30" customHeight="1">
      <c r="B136" s="28"/>
      <c r="E136" s="200" t="str">
        <f>E11</f>
        <v xml:space="preserve">61.10,11.2 - učebna fyziky dv. č. 6, kabinet fyziky - elektro </v>
      </c>
      <c r="F136" s="220"/>
      <c r="G136" s="220"/>
      <c r="H136" s="220"/>
      <c r="L136" s="28"/>
    </row>
    <row r="137" spans="2:63" s="1" customFormat="1" ht="6.9" customHeight="1">
      <c r="B137" s="28"/>
      <c r="L137" s="28"/>
    </row>
    <row r="138" spans="2:63" s="1" customFormat="1" ht="12" customHeight="1">
      <c r="B138" s="28"/>
      <c r="C138" s="23" t="s">
        <v>20</v>
      </c>
      <c r="F138" s="21" t="str">
        <f>F14</f>
        <v>ZŠ Ivanovice na Hané, okres Vyškov p. o.</v>
      </c>
      <c r="I138" s="23" t="s">
        <v>22</v>
      </c>
      <c r="J138" s="48" t="str">
        <f>IF(J14="","",J14)</f>
        <v>xx.xx.xxxx</v>
      </c>
      <c r="L138" s="28"/>
    </row>
    <row r="139" spans="2:63" s="1" customFormat="1" ht="6.9" customHeight="1">
      <c r="B139" s="28"/>
      <c r="L139" s="28"/>
    </row>
    <row r="140" spans="2:63" s="1" customFormat="1" ht="15.15" customHeight="1">
      <c r="B140" s="28"/>
      <c r="C140" s="23" t="s">
        <v>23</v>
      </c>
      <c r="F140" s="21" t="str">
        <f>E17</f>
        <v xml:space="preserve"> </v>
      </c>
      <c r="I140" s="23" t="s">
        <v>29</v>
      </c>
      <c r="J140" s="26" t="str">
        <f>E23</f>
        <v xml:space="preserve"> </v>
      </c>
      <c r="L140" s="28"/>
    </row>
    <row r="141" spans="2:63" s="1" customFormat="1" ht="15.15" customHeight="1">
      <c r="B141" s="28"/>
      <c r="C141" s="23" t="s">
        <v>27</v>
      </c>
      <c r="F141" s="21" t="str">
        <f>IF(E20="","",E20)</f>
        <v>Vyplň údaj</v>
      </c>
      <c r="I141" s="23" t="s">
        <v>31</v>
      </c>
      <c r="J141" s="26" t="str">
        <f>E26</f>
        <v xml:space="preserve"> </v>
      </c>
      <c r="L141" s="28"/>
    </row>
    <row r="142" spans="2:63" s="1" customFormat="1" ht="10.35" customHeight="1">
      <c r="B142" s="28"/>
      <c r="L142" s="28"/>
    </row>
    <row r="143" spans="2:63" s="10" customFormat="1" ht="29.25" customHeight="1">
      <c r="B143" s="125"/>
      <c r="C143" s="126" t="s">
        <v>257</v>
      </c>
      <c r="D143" s="127" t="s">
        <v>58</v>
      </c>
      <c r="E143" s="127" t="s">
        <v>54</v>
      </c>
      <c r="F143" s="127" t="s">
        <v>55</v>
      </c>
      <c r="G143" s="127" t="s">
        <v>258</v>
      </c>
      <c r="H143" s="127" t="s">
        <v>259</v>
      </c>
      <c r="I143" s="127" t="s">
        <v>260</v>
      </c>
      <c r="J143" s="128" t="s">
        <v>232</v>
      </c>
      <c r="K143" s="129" t="s">
        <v>261</v>
      </c>
      <c r="L143" s="125"/>
      <c r="M143" s="55" t="s">
        <v>1</v>
      </c>
      <c r="N143" s="56" t="s">
        <v>37</v>
      </c>
      <c r="O143" s="56" t="s">
        <v>262</v>
      </c>
      <c r="P143" s="56" t="s">
        <v>263</v>
      </c>
      <c r="Q143" s="56" t="s">
        <v>264</v>
      </c>
      <c r="R143" s="56" t="s">
        <v>265</v>
      </c>
      <c r="S143" s="56" t="s">
        <v>266</v>
      </c>
      <c r="T143" s="57" t="s">
        <v>267</v>
      </c>
    </row>
    <row r="144" spans="2:63" s="1" customFormat="1" ht="22.8" customHeight="1">
      <c r="B144" s="28"/>
      <c r="C144" s="60" t="s">
        <v>268</v>
      </c>
      <c r="J144" s="130">
        <f>BK144</f>
        <v>0</v>
      </c>
      <c r="L144" s="28"/>
      <c r="M144" s="58"/>
      <c r="N144" s="49"/>
      <c r="O144" s="49"/>
      <c r="P144" s="131">
        <f>P145+P185</f>
        <v>0</v>
      </c>
      <c r="Q144" s="49"/>
      <c r="R144" s="131">
        <f>R145+R185</f>
        <v>0.25546000000000002</v>
      </c>
      <c r="S144" s="49"/>
      <c r="T144" s="132">
        <f>T145+T185</f>
        <v>1.7517500000000001</v>
      </c>
      <c r="AT144" s="13" t="s">
        <v>72</v>
      </c>
      <c r="AU144" s="13" t="s">
        <v>234</v>
      </c>
      <c r="BK144" s="133">
        <f>BK145+BK185</f>
        <v>0</v>
      </c>
    </row>
    <row r="145" spans="2:65" s="11" customFormat="1" ht="25.95" customHeight="1">
      <c r="B145" s="134"/>
      <c r="D145" s="135" t="s">
        <v>72</v>
      </c>
      <c r="E145" s="136" t="s">
        <v>269</v>
      </c>
      <c r="F145" s="136" t="s">
        <v>270</v>
      </c>
      <c r="I145" s="137"/>
      <c r="J145" s="138">
        <f>BK145</f>
        <v>0</v>
      </c>
      <c r="L145" s="134"/>
      <c r="M145" s="139"/>
      <c r="P145" s="140">
        <f>P146+P151+P176</f>
        <v>0</v>
      </c>
      <c r="R145" s="140">
        <f>R146+R151+R176</f>
        <v>0</v>
      </c>
      <c r="T145" s="141">
        <f>T146+T151+T176</f>
        <v>1.7020000000000002</v>
      </c>
      <c r="AR145" s="135" t="s">
        <v>80</v>
      </c>
      <c r="AT145" s="142" t="s">
        <v>72</v>
      </c>
      <c r="AU145" s="142" t="s">
        <v>73</v>
      </c>
      <c r="AY145" s="135" t="s">
        <v>271</v>
      </c>
      <c r="BK145" s="143">
        <f>BK146+BK151+BK176</f>
        <v>0</v>
      </c>
    </row>
    <row r="146" spans="2:65" s="11" customFormat="1" ht="22.8" customHeight="1">
      <c r="B146" s="134"/>
      <c r="D146" s="135" t="s">
        <v>72</v>
      </c>
      <c r="E146" s="144" t="s">
        <v>272</v>
      </c>
      <c r="F146" s="144" t="s">
        <v>273</v>
      </c>
      <c r="I146" s="137"/>
      <c r="J146" s="145">
        <f>BK146</f>
        <v>0</v>
      </c>
      <c r="L146" s="134"/>
      <c r="M146" s="139"/>
      <c r="P146" s="140">
        <f>SUM(P147:P150)</f>
        <v>0</v>
      </c>
      <c r="R146" s="140">
        <f>SUM(R147:R150)</f>
        <v>0</v>
      </c>
      <c r="T146" s="141">
        <f>SUM(T147:T150)</f>
        <v>0</v>
      </c>
      <c r="AR146" s="135" t="s">
        <v>80</v>
      </c>
      <c r="AT146" s="142" t="s">
        <v>72</v>
      </c>
      <c r="AU146" s="142" t="s">
        <v>80</v>
      </c>
      <c r="AY146" s="135" t="s">
        <v>271</v>
      </c>
      <c r="BK146" s="143">
        <f>SUM(BK147:BK150)</f>
        <v>0</v>
      </c>
    </row>
    <row r="147" spans="2:65" s="1" customFormat="1" ht="24.15" customHeight="1">
      <c r="B147" s="28"/>
      <c r="C147" s="146" t="s">
        <v>80</v>
      </c>
      <c r="D147" s="146" t="s">
        <v>274</v>
      </c>
      <c r="E147" s="147" t="s">
        <v>637</v>
      </c>
      <c r="F147" s="148" t="s">
        <v>638</v>
      </c>
      <c r="G147" s="149" t="s">
        <v>639</v>
      </c>
      <c r="H147" s="150">
        <v>10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278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278</v>
      </c>
      <c r="BM147" s="157" t="s">
        <v>640</v>
      </c>
    </row>
    <row r="148" spans="2:65" s="1" customFormat="1" ht="19.2">
      <c r="B148" s="28"/>
      <c r="D148" s="159" t="s">
        <v>280</v>
      </c>
      <c r="F148" s="160" t="s">
        <v>641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" customFormat="1" ht="24.15" customHeight="1">
      <c r="B149" s="28"/>
      <c r="C149" s="146" t="s">
        <v>82</v>
      </c>
      <c r="D149" s="146" t="s">
        <v>274</v>
      </c>
      <c r="E149" s="147" t="s">
        <v>642</v>
      </c>
      <c r="F149" s="148" t="s">
        <v>643</v>
      </c>
      <c r="G149" s="149" t="s">
        <v>639</v>
      </c>
      <c r="H149" s="150">
        <v>40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278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644</v>
      </c>
    </row>
    <row r="150" spans="2:65" s="1" customFormat="1" ht="28.8">
      <c r="B150" s="28"/>
      <c r="D150" s="159" t="s">
        <v>280</v>
      </c>
      <c r="F150" s="160" t="s">
        <v>645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1" customFormat="1" ht="22.8" customHeight="1">
      <c r="B151" s="134"/>
      <c r="D151" s="135" t="s">
        <v>72</v>
      </c>
      <c r="E151" s="144" t="s">
        <v>292</v>
      </c>
      <c r="F151" s="144" t="s">
        <v>293</v>
      </c>
      <c r="I151" s="137"/>
      <c r="J151" s="145">
        <f>BK151</f>
        <v>0</v>
      </c>
      <c r="L151" s="134"/>
      <c r="M151" s="139"/>
      <c r="P151" s="140">
        <f>SUM(P152:P175)</f>
        <v>0</v>
      </c>
      <c r="R151" s="140">
        <f>SUM(R152:R175)</f>
        <v>0</v>
      </c>
      <c r="T151" s="141">
        <f>SUM(T152:T175)</f>
        <v>1.7020000000000002</v>
      </c>
      <c r="AR151" s="135" t="s">
        <v>80</v>
      </c>
      <c r="AT151" s="142" t="s">
        <v>72</v>
      </c>
      <c r="AU151" s="142" t="s">
        <v>80</v>
      </c>
      <c r="AY151" s="135" t="s">
        <v>271</v>
      </c>
      <c r="BK151" s="143">
        <f>SUM(BK152:BK175)</f>
        <v>0</v>
      </c>
    </row>
    <row r="152" spans="2:65" s="1" customFormat="1" ht="33" customHeight="1">
      <c r="B152" s="28"/>
      <c r="C152" s="146" t="s">
        <v>272</v>
      </c>
      <c r="D152" s="146" t="s">
        <v>274</v>
      </c>
      <c r="E152" s="147" t="s">
        <v>646</v>
      </c>
      <c r="F152" s="148" t="s">
        <v>647</v>
      </c>
      <c r="G152" s="149" t="s">
        <v>338</v>
      </c>
      <c r="H152" s="150">
        <v>1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648</v>
      </c>
    </row>
    <row r="153" spans="2:65" s="1" customFormat="1" ht="28.8">
      <c r="B153" s="28"/>
      <c r="D153" s="159" t="s">
        <v>280</v>
      </c>
      <c r="F153" s="160" t="s">
        <v>649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33" customHeight="1">
      <c r="B154" s="28"/>
      <c r="C154" s="146" t="s">
        <v>278</v>
      </c>
      <c r="D154" s="146" t="s">
        <v>274</v>
      </c>
      <c r="E154" s="147" t="s">
        <v>650</v>
      </c>
      <c r="F154" s="148" t="s">
        <v>651</v>
      </c>
      <c r="G154" s="149" t="s">
        <v>338</v>
      </c>
      <c r="H154" s="150">
        <v>3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652</v>
      </c>
    </row>
    <row r="155" spans="2:65" s="1" customFormat="1" ht="38.4">
      <c r="B155" s="28"/>
      <c r="D155" s="159" t="s">
        <v>280</v>
      </c>
      <c r="F155" s="160" t="s">
        <v>653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" customFormat="1" ht="33" customHeight="1">
      <c r="B156" s="28"/>
      <c r="C156" s="146" t="s">
        <v>298</v>
      </c>
      <c r="D156" s="146" t="s">
        <v>274</v>
      </c>
      <c r="E156" s="147" t="s">
        <v>654</v>
      </c>
      <c r="F156" s="148" t="s">
        <v>655</v>
      </c>
      <c r="G156" s="149" t="s">
        <v>338</v>
      </c>
      <c r="H156" s="150">
        <v>1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278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278</v>
      </c>
      <c r="BM156" s="157" t="s">
        <v>656</v>
      </c>
    </row>
    <row r="157" spans="2:65" s="1" customFormat="1" ht="28.8">
      <c r="B157" s="28"/>
      <c r="D157" s="159" t="s">
        <v>280</v>
      </c>
      <c r="F157" s="160" t="s">
        <v>657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24.15" customHeight="1">
      <c r="B158" s="28"/>
      <c r="C158" s="146" t="s">
        <v>282</v>
      </c>
      <c r="D158" s="146" t="s">
        <v>274</v>
      </c>
      <c r="E158" s="147" t="s">
        <v>658</v>
      </c>
      <c r="F158" s="148" t="s">
        <v>659</v>
      </c>
      <c r="G158" s="149" t="s">
        <v>338</v>
      </c>
      <c r="H158" s="150">
        <v>1</v>
      </c>
      <c r="I158" s="151"/>
      <c r="J158" s="152">
        <f>ROUND(I158*H158,2)</f>
        <v>0</v>
      </c>
      <c r="K158" s="153"/>
      <c r="L158" s="28"/>
      <c r="M158" s="154" t="s">
        <v>1</v>
      </c>
      <c r="N158" s="115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0.11600000000000001</v>
      </c>
      <c r="T158" s="156">
        <f>S158*H158</f>
        <v>0.11600000000000001</v>
      </c>
      <c r="AR158" s="157" t="s">
        <v>278</v>
      </c>
      <c r="AT158" s="157" t="s">
        <v>274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660</v>
      </c>
    </row>
    <row r="159" spans="2:65" s="1" customFormat="1" ht="19.2">
      <c r="B159" s="28"/>
      <c r="D159" s="159" t="s">
        <v>280</v>
      </c>
      <c r="F159" s="160" t="s">
        <v>661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" customFormat="1" ht="24.15" customHeight="1">
      <c r="B160" s="28"/>
      <c r="C160" s="146" t="s">
        <v>308</v>
      </c>
      <c r="D160" s="146" t="s">
        <v>274</v>
      </c>
      <c r="E160" s="147" t="s">
        <v>662</v>
      </c>
      <c r="F160" s="148" t="s">
        <v>663</v>
      </c>
      <c r="G160" s="149" t="s">
        <v>338</v>
      </c>
      <c r="H160" s="150">
        <v>20</v>
      </c>
      <c r="I160" s="151"/>
      <c r="J160" s="152">
        <f>ROUND(I160*H160,2)</f>
        <v>0</v>
      </c>
      <c r="K160" s="153"/>
      <c r="L160" s="28"/>
      <c r="M160" s="154" t="s">
        <v>1</v>
      </c>
      <c r="N160" s="115" t="s">
        <v>38</v>
      </c>
      <c r="P160" s="155">
        <f>O160*H160</f>
        <v>0</v>
      </c>
      <c r="Q160" s="155">
        <v>0</v>
      </c>
      <c r="R160" s="155">
        <f>Q160*H160</f>
        <v>0</v>
      </c>
      <c r="S160" s="155">
        <v>1E-3</v>
      </c>
      <c r="T160" s="156">
        <f>S160*H160</f>
        <v>0.02</v>
      </c>
      <c r="AR160" s="157" t="s">
        <v>278</v>
      </c>
      <c r="AT160" s="157" t="s">
        <v>274</v>
      </c>
      <c r="AU160" s="157" t="s">
        <v>82</v>
      </c>
      <c r="AY160" s="13" t="s">
        <v>271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3" t="s">
        <v>80</v>
      </c>
      <c r="BK160" s="158">
        <f>ROUND(I160*H160,2)</f>
        <v>0</v>
      </c>
      <c r="BL160" s="13" t="s">
        <v>278</v>
      </c>
      <c r="BM160" s="157" t="s">
        <v>664</v>
      </c>
    </row>
    <row r="161" spans="2:65" s="1" customFormat="1" ht="19.2">
      <c r="B161" s="28"/>
      <c r="D161" s="159" t="s">
        <v>280</v>
      </c>
      <c r="F161" s="160" t="s">
        <v>665</v>
      </c>
      <c r="I161" s="119"/>
      <c r="L161" s="28"/>
      <c r="M161" s="161"/>
      <c r="T161" s="52"/>
      <c r="AT161" s="13" t="s">
        <v>280</v>
      </c>
      <c r="AU161" s="13" t="s">
        <v>82</v>
      </c>
    </row>
    <row r="162" spans="2:65" s="1" customFormat="1" ht="24.15" customHeight="1">
      <c r="B162" s="28"/>
      <c r="C162" s="146" t="s">
        <v>314</v>
      </c>
      <c r="D162" s="146" t="s">
        <v>274</v>
      </c>
      <c r="E162" s="147" t="s">
        <v>666</v>
      </c>
      <c r="F162" s="148" t="s">
        <v>667</v>
      </c>
      <c r="G162" s="149" t="s">
        <v>338</v>
      </c>
      <c r="H162" s="150">
        <v>2</v>
      </c>
      <c r="I162" s="151"/>
      <c r="J162" s="152">
        <f>ROUND(I162*H162,2)</f>
        <v>0</v>
      </c>
      <c r="K162" s="153"/>
      <c r="L162" s="28"/>
      <c r="M162" s="154" t="s">
        <v>1</v>
      </c>
      <c r="N162" s="115" t="s">
        <v>38</v>
      </c>
      <c r="P162" s="155">
        <f>O162*H162</f>
        <v>0</v>
      </c>
      <c r="Q162" s="155">
        <v>0</v>
      </c>
      <c r="R162" s="155">
        <f>Q162*H162</f>
        <v>0</v>
      </c>
      <c r="S162" s="155">
        <v>0.02</v>
      </c>
      <c r="T162" s="156">
        <f>S162*H162</f>
        <v>0.04</v>
      </c>
      <c r="AR162" s="157" t="s">
        <v>278</v>
      </c>
      <c r="AT162" s="157" t="s">
        <v>274</v>
      </c>
      <c r="AU162" s="157" t="s">
        <v>82</v>
      </c>
      <c r="AY162" s="13" t="s">
        <v>271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3" t="s">
        <v>80</v>
      </c>
      <c r="BK162" s="158">
        <f>ROUND(I162*H162,2)</f>
        <v>0</v>
      </c>
      <c r="BL162" s="13" t="s">
        <v>278</v>
      </c>
      <c r="BM162" s="157" t="s">
        <v>668</v>
      </c>
    </row>
    <row r="163" spans="2:65" s="1" customFormat="1" ht="28.8">
      <c r="B163" s="28"/>
      <c r="D163" s="159" t="s">
        <v>280</v>
      </c>
      <c r="F163" s="160" t="s">
        <v>669</v>
      </c>
      <c r="I163" s="119"/>
      <c r="L163" s="28"/>
      <c r="M163" s="161"/>
      <c r="T163" s="52"/>
      <c r="AT163" s="13" t="s">
        <v>280</v>
      </c>
      <c r="AU163" s="13" t="s">
        <v>82</v>
      </c>
    </row>
    <row r="164" spans="2:65" s="1" customFormat="1" ht="24.15" customHeight="1">
      <c r="B164" s="28"/>
      <c r="C164" s="146" t="s">
        <v>292</v>
      </c>
      <c r="D164" s="146" t="s">
        <v>274</v>
      </c>
      <c r="E164" s="147" t="s">
        <v>670</v>
      </c>
      <c r="F164" s="148" t="s">
        <v>671</v>
      </c>
      <c r="G164" s="149" t="s">
        <v>412</v>
      </c>
      <c r="H164" s="150">
        <v>70</v>
      </c>
      <c r="I164" s="151"/>
      <c r="J164" s="152">
        <f>ROUND(I164*H164,2)</f>
        <v>0</v>
      </c>
      <c r="K164" s="153"/>
      <c r="L164" s="28"/>
      <c r="M164" s="154" t="s">
        <v>1</v>
      </c>
      <c r="N164" s="115" t="s">
        <v>38</v>
      </c>
      <c r="P164" s="155">
        <f>O164*H164</f>
        <v>0</v>
      </c>
      <c r="Q164" s="155">
        <v>0</v>
      </c>
      <c r="R164" s="155">
        <f>Q164*H164</f>
        <v>0</v>
      </c>
      <c r="S164" s="155">
        <v>8.0000000000000002E-3</v>
      </c>
      <c r="T164" s="156">
        <f>S164*H164</f>
        <v>0.56000000000000005</v>
      </c>
      <c r="AR164" s="157" t="s">
        <v>278</v>
      </c>
      <c r="AT164" s="157" t="s">
        <v>274</v>
      </c>
      <c r="AU164" s="157" t="s">
        <v>82</v>
      </c>
      <c r="AY164" s="13" t="s">
        <v>271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3" t="s">
        <v>80</v>
      </c>
      <c r="BK164" s="158">
        <f>ROUND(I164*H164,2)</f>
        <v>0</v>
      </c>
      <c r="BL164" s="13" t="s">
        <v>278</v>
      </c>
      <c r="BM164" s="157" t="s">
        <v>672</v>
      </c>
    </row>
    <row r="165" spans="2:65" s="1" customFormat="1" ht="19.2">
      <c r="B165" s="28"/>
      <c r="D165" s="159" t="s">
        <v>280</v>
      </c>
      <c r="F165" s="160" t="s">
        <v>673</v>
      </c>
      <c r="I165" s="119"/>
      <c r="L165" s="28"/>
      <c r="M165" s="161"/>
      <c r="T165" s="52"/>
      <c r="AT165" s="13" t="s">
        <v>280</v>
      </c>
      <c r="AU165" s="13" t="s">
        <v>82</v>
      </c>
    </row>
    <row r="166" spans="2:65" s="1" customFormat="1" ht="24.15" customHeight="1">
      <c r="B166" s="28"/>
      <c r="C166" s="146" t="s">
        <v>325</v>
      </c>
      <c r="D166" s="146" t="s">
        <v>274</v>
      </c>
      <c r="E166" s="147" t="s">
        <v>674</v>
      </c>
      <c r="F166" s="148" t="s">
        <v>675</v>
      </c>
      <c r="G166" s="149" t="s">
        <v>412</v>
      </c>
      <c r="H166" s="150">
        <v>8</v>
      </c>
      <c r="I166" s="151"/>
      <c r="J166" s="152">
        <f>ROUND(I166*H166,2)</f>
        <v>0</v>
      </c>
      <c r="K166" s="153"/>
      <c r="L166" s="28"/>
      <c r="M166" s="154" t="s">
        <v>1</v>
      </c>
      <c r="N166" s="115" t="s">
        <v>38</v>
      </c>
      <c r="P166" s="155">
        <f>O166*H166</f>
        <v>0</v>
      </c>
      <c r="Q166" s="155">
        <v>0</v>
      </c>
      <c r="R166" s="155">
        <f>Q166*H166</f>
        <v>0</v>
      </c>
      <c r="S166" s="155">
        <v>4.5999999999999999E-2</v>
      </c>
      <c r="T166" s="156">
        <f>S166*H166</f>
        <v>0.36799999999999999</v>
      </c>
      <c r="AR166" s="157" t="s">
        <v>278</v>
      </c>
      <c r="AT166" s="157" t="s">
        <v>274</v>
      </c>
      <c r="AU166" s="157" t="s">
        <v>82</v>
      </c>
      <c r="AY166" s="13" t="s">
        <v>271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3" t="s">
        <v>80</v>
      </c>
      <c r="BK166" s="158">
        <f>ROUND(I166*H166,2)</f>
        <v>0</v>
      </c>
      <c r="BL166" s="13" t="s">
        <v>278</v>
      </c>
      <c r="BM166" s="157" t="s">
        <v>676</v>
      </c>
    </row>
    <row r="167" spans="2:65" s="1" customFormat="1" ht="19.2">
      <c r="B167" s="28"/>
      <c r="D167" s="159" t="s">
        <v>280</v>
      </c>
      <c r="F167" s="160" t="s">
        <v>677</v>
      </c>
      <c r="I167" s="119"/>
      <c r="L167" s="28"/>
      <c r="M167" s="161"/>
      <c r="T167" s="52"/>
      <c r="AT167" s="13" t="s">
        <v>280</v>
      </c>
      <c r="AU167" s="13" t="s">
        <v>82</v>
      </c>
    </row>
    <row r="168" spans="2:65" s="1" customFormat="1" ht="24.15" customHeight="1">
      <c r="B168" s="28"/>
      <c r="C168" s="146" t="s">
        <v>330</v>
      </c>
      <c r="D168" s="146" t="s">
        <v>274</v>
      </c>
      <c r="E168" s="147" t="s">
        <v>678</v>
      </c>
      <c r="F168" s="148" t="s">
        <v>679</v>
      </c>
      <c r="G168" s="149" t="s">
        <v>412</v>
      </c>
      <c r="H168" s="150">
        <v>30</v>
      </c>
      <c r="I168" s="151"/>
      <c r="J168" s="152">
        <f>ROUND(I168*H168,2)</f>
        <v>0</v>
      </c>
      <c r="K168" s="153"/>
      <c r="L168" s="28"/>
      <c r="M168" s="154" t="s">
        <v>1</v>
      </c>
      <c r="N168" s="115" t="s">
        <v>38</v>
      </c>
      <c r="P168" s="155">
        <f>O168*H168</f>
        <v>0</v>
      </c>
      <c r="Q168" s="155">
        <v>0</v>
      </c>
      <c r="R168" s="155">
        <f>Q168*H168</f>
        <v>0</v>
      </c>
      <c r="S168" s="155">
        <v>2E-3</v>
      </c>
      <c r="T168" s="156">
        <f>S168*H168</f>
        <v>0.06</v>
      </c>
      <c r="AR168" s="157" t="s">
        <v>278</v>
      </c>
      <c r="AT168" s="157" t="s">
        <v>274</v>
      </c>
      <c r="AU168" s="157" t="s">
        <v>82</v>
      </c>
      <c r="AY168" s="13" t="s">
        <v>271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3" t="s">
        <v>80</v>
      </c>
      <c r="BK168" s="158">
        <f>ROUND(I168*H168,2)</f>
        <v>0</v>
      </c>
      <c r="BL168" s="13" t="s">
        <v>278</v>
      </c>
      <c r="BM168" s="157" t="s">
        <v>680</v>
      </c>
    </row>
    <row r="169" spans="2:65" s="1" customFormat="1" ht="19.2">
      <c r="B169" s="28"/>
      <c r="D169" s="159" t="s">
        <v>280</v>
      </c>
      <c r="F169" s="160" t="s">
        <v>681</v>
      </c>
      <c r="I169" s="119"/>
      <c r="L169" s="28"/>
      <c r="M169" s="161"/>
      <c r="T169" s="52"/>
      <c r="AT169" s="13" t="s">
        <v>280</v>
      </c>
      <c r="AU169" s="13" t="s">
        <v>82</v>
      </c>
    </row>
    <row r="170" spans="2:65" s="1" customFormat="1" ht="24.15" customHeight="1">
      <c r="B170" s="28"/>
      <c r="C170" s="146" t="s">
        <v>8</v>
      </c>
      <c r="D170" s="146" t="s">
        <v>274</v>
      </c>
      <c r="E170" s="147" t="s">
        <v>682</v>
      </c>
      <c r="F170" s="148" t="s">
        <v>683</v>
      </c>
      <c r="G170" s="149" t="s">
        <v>412</v>
      </c>
      <c r="H170" s="150">
        <v>35</v>
      </c>
      <c r="I170" s="151"/>
      <c r="J170" s="152">
        <f>ROUND(I170*H170,2)</f>
        <v>0</v>
      </c>
      <c r="K170" s="153"/>
      <c r="L170" s="28"/>
      <c r="M170" s="154" t="s">
        <v>1</v>
      </c>
      <c r="N170" s="115" t="s">
        <v>38</v>
      </c>
      <c r="P170" s="155">
        <f>O170*H170</f>
        <v>0</v>
      </c>
      <c r="Q170" s="155">
        <v>0</v>
      </c>
      <c r="R170" s="155">
        <f>Q170*H170</f>
        <v>0</v>
      </c>
      <c r="S170" s="155">
        <v>1.0999999999999999E-2</v>
      </c>
      <c r="T170" s="156">
        <f>S170*H170</f>
        <v>0.38499999999999995</v>
      </c>
      <c r="AR170" s="157" t="s">
        <v>278</v>
      </c>
      <c r="AT170" s="157" t="s">
        <v>274</v>
      </c>
      <c r="AU170" s="157" t="s">
        <v>82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278</v>
      </c>
      <c r="BM170" s="157" t="s">
        <v>684</v>
      </c>
    </row>
    <row r="171" spans="2:65" s="1" customFormat="1" ht="19.2">
      <c r="B171" s="28"/>
      <c r="D171" s="159" t="s">
        <v>280</v>
      </c>
      <c r="F171" s="160" t="s">
        <v>685</v>
      </c>
      <c r="I171" s="119"/>
      <c r="L171" s="28"/>
      <c r="M171" s="161"/>
      <c r="T171" s="52"/>
      <c r="AT171" s="13" t="s">
        <v>280</v>
      </c>
      <c r="AU171" s="13" t="s">
        <v>82</v>
      </c>
    </row>
    <row r="172" spans="2:65" s="1" customFormat="1" ht="24.15" customHeight="1">
      <c r="B172" s="28"/>
      <c r="C172" s="146" t="s">
        <v>345</v>
      </c>
      <c r="D172" s="146" t="s">
        <v>274</v>
      </c>
      <c r="E172" s="147" t="s">
        <v>686</v>
      </c>
      <c r="F172" s="148" t="s">
        <v>687</v>
      </c>
      <c r="G172" s="149" t="s">
        <v>338</v>
      </c>
      <c r="H172" s="150">
        <v>9</v>
      </c>
      <c r="I172" s="151"/>
      <c r="J172" s="152">
        <f>ROUND(I172*H172,2)</f>
        <v>0</v>
      </c>
      <c r="K172" s="153"/>
      <c r="L172" s="28"/>
      <c r="M172" s="154" t="s">
        <v>1</v>
      </c>
      <c r="N172" s="115" t="s">
        <v>38</v>
      </c>
      <c r="P172" s="155">
        <f>O172*H172</f>
        <v>0</v>
      </c>
      <c r="Q172" s="155">
        <v>0</v>
      </c>
      <c r="R172" s="155">
        <f>Q172*H172</f>
        <v>0</v>
      </c>
      <c r="S172" s="155">
        <v>1.7000000000000001E-2</v>
      </c>
      <c r="T172" s="156">
        <f>S172*H172</f>
        <v>0.15300000000000002</v>
      </c>
      <c r="AR172" s="157" t="s">
        <v>278</v>
      </c>
      <c r="AT172" s="157" t="s">
        <v>274</v>
      </c>
      <c r="AU172" s="157" t="s">
        <v>82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278</v>
      </c>
      <c r="BM172" s="157" t="s">
        <v>688</v>
      </c>
    </row>
    <row r="173" spans="2:65" s="1" customFormat="1" ht="28.8">
      <c r="B173" s="28"/>
      <c r="D173" s="159" t="s">
        <v>280</v>
      </c>
      <c r="F173" s="160" t="s">
        <v>689</v>
      </c>
      <c r="I173" s="119"/>
      <c r="L173" s="28"/>
      <c r="M173" s="161"/>
      <c r="T173" s="52"/>
      <c r="AT173" s="13" t="s">
        <v>280</v>
      </c>
      <c r="AU173" s="13" t="s">
        <v>82</v>
      </c>
    </row>
    <row r="174" spans="2:65" s="1" customFormat="1" ht="33" customHeight="1">
      <c r="B174" s="28"/>
      <c r="C174" s="146" t="s">
        <v>351</v>
      </c>
      <c r="D174" s="146" t="s">
        <v>274</v>
      </c>
      <c r="E174" s="147" t="s">
        <v>690</v>
      </c>
      <c r="F174" s="148" t="s">
        <v>691</v>
      </c>
      <c r="G174" s="149" t="s">
        <v>692</v>
      </c>
      <c r="H174" s="150">
        <v>100</v>
      </c>
      <c r="I174" s="151"/>
      <c r="J174" s="152">
        <f>ROUND(I174*H174,2)</f>
        <v>0</v>
      </c>
      <c r="K174" s="153"/>
      <c r="L174" s="28"/>
      <c r="M174" s="154" t="s">
        <v>1</v>
      </c>
      <c r="N174" s="115" t="s">
        <v>38</v>
      </c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AR174" s="157" t="s">
        <v>278</v>
      </c>
      <c r="AT174" s="157" t="s">
        <v>274</v>
      </c>
      <c r="AU174" s="157" t="s">
        <v>82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278</v>
      </c>
      <c r="BM174" s="157" t="s">
        <v>693</v>
      </c>
    </row>
    <row r="175" spans="2:65" s="1" customFormat="1" ht="19.2">
      <c r="B175" s="28"/>
      <c r="D175" s="159" t="s">
        <v>280</v>
      </c>
      <c r="F175" s="160" t="s">
        <v>691</v>
      </c>
      <c r="I175" s="119"/>
      <c r="L175" s="28"/>
      <c r="M175" s="161"/>
      <c r="T175" s="52"/>
      <c r="AT175" s="13" t="s">
        <v>280</v>
      </c>
      <c r="AU175" s="13" t="s">
        <v>82</v>
      </c>
    </row>
    <row r="176" spans="2:65" s="11" customFormat="1" ht="22.8" customHeight="1">
      <c r="B176" s="134"/>
      <c r="D176" s="135" t="s">
        <v>72</v>
      </c>
      <c r="E176" s="144" t="s">
        <v>318</v>
      </c>
      <c r="F176" s="144" t="s">
        <v>319</v>
      </c>
      <c r="I176" s="137"/>
      <c r="J176" s="145">
        <f>BK176</f>
        <v>0</v>
      </c>
      <c r="L176" s="134"/>
      <c r="M176" s="139"/>
      <c r="P176" s="140">
        <f>SUM(P177:P184)</f>
        <v>0</v>
      </c>
      <c r="R176" s="140">
        <f>SUM(R177:R184)</f>
        <v>0</v>
      </c>
      <c r="T176" s="141">
        <f>SUM(T177:T184)</f>
        <v>0</v>
      </c>
      <c r="AR176" s="135" t="s">
        <v>80</v>
      </c>
      <c r="AT176" s="142" t="s">
        <v>72</v>
      </c>
      <c r="AU176" s="142" t="s">
        <v>80</v>
      </c>
      <c r="AY176" s="135" t="s">
        <v>271</v>
      </c>
      <c r="BK176" s="143">
        <f>SUM(BK177:BK184)</f>
        <v>0</v>
      </c>
    </row>
    <row r="177" spans="2:65" s="1" customFormat="1" ht="24.15" customHeight="1">
      <c r="B177" s="28"/>
      <c r="C177" s="146" t="s">
        <v>356</v>
      </c>
      <c r="D177" s="146" t="s">
        <v>274</v>
      </c>
      <c r="E177" s="147" t="s">
        <v>320</v>
      </c>
      <c r="F177" s="148" t="s">
        <v>321</v>
      </c>
      <c r="G177" s="149" t="s">
        <v>322</v>
      </c>
      <c r="H177" s="150">
        <v>1.752</v>
      </c>
      <c r="I177" s="151"/>
      <c r="J177" s="152">
        <f>ROUND(I177*H177,2)</f>
        <v>0</v>
      </c>
      <c r="K177" s="153"/>
      <c r="L177" s="28"/>
      <c r="M177" s="154" t="s">
        <v>1</v>
      </c>
      <c r="N177" s="115" t="s">
        <v>38</v>
      </c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AR177" s="157" t="s">
        <v>278</v>
      </c>
      <c r="AT177" s="157" t="s">
        <v>274</v>
      </c>
      <c r="AU177" s="157" t="s">
        <v>82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278</v>
      </c>
      <c r="BM177" s="157" t="s">
        <v>694</v>
      </c>
    </row>
    <row r="178" spans="2:65" s="1" customFormat="1" ht="28.8">
      <c r="B178" s="28"/>
      <c r="D178" s="159" t="s">
        <v>280</v>
      </c>
      <c r="F178" s="160" t="s">
        <v>324</v>
      </c>
      <c r="I178" s="119"/>
      <c r="L178" s="28"/>
      <c r="M178" s="161"/>
      <c r="T178" s="52"/>
      <c r="AT178" s="13" t="s">
        <v>280</v>
      </c>
      <c r="AU178" s="13" t="s">
        <v>82</v>
      </c>
    </row>
    <row r="179" spans="2:65" s="1" customFormat="1" ht="24.15" customHeight="1">
      <c r="B179" s="28"/>
      <c r="C179" s="146" t="s">
        <v>348</v>
      </c>
      <c r="D179" s="146" t="s">
        <v>274</v>
      </c>
      <c r="E179" s="147" t="s">
        <v>326</v>
      </c>
      <c r="F179" s="148" t="s">
        <v>327</v>
      </c>
      <c r="G179" s="149" t="s">
        <v>322</v>
      </c>
      <c r="H179" s="150">
        <v>1.752</v>
      </c>
      <c r="I179" s="151"/>
      <c r="J179" s="152">
        <f>ROUND(I179*H179,2)</f>
        <v>0</v>
      </c>
      <c r="K179" s="153"/>
      <c r="L179" s="28"/>
      <c r="M179" s="154" t="s">
        <v>1</v>
      </c>
      <c r="N179" s="115" t="s">
        <v>38</v>
      </c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AR179" s="157" t="s">
        <v>278</v>
      </c>
      <c r="AT179" s="157" t="s">
        <v>274</v>
      </c>
      <c r="AU179" s="157" t="s">
        <v>82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278</v>
      </c>
      <c r="BM179" s="157" t="s">
        <v>695</v>
      </c>
    </row>
    <row r="180" spans="2:65" s="1" customFormat="1" ht="19.2">
      <c r="B180" s="28"/>
      <c r="D180" s="159" t="s">
        <v>280</v>
      </c>
      <c r="F180" s="160" t="s">
        <v>329</v>
      </c>
      <c r="I180" s="119"/>
      <c r="L180" s="28"/>
      <c r="M180" s="161"/>
      <c r="T180" s="52"/>
      <c r="AT180" s="13" t="s">
        <v>280</v>
      </c>
      <c r="AU180" s="13" t="s">
        <v>82</v>
      </c>
    </row>
    <row r="181" spans="2:65" s="1" customFormat="1" ht="24.15" customHeight="1">
      <c r="B181" s="28"/>
      <c r="C181" s="146" t="s">
        <v>365</v>
      </c>
      <c r="D181" s="146" t="s">
        <v>274</v>
      </c>
      <c r="E181" s="147" t="s">
        <v>696</v>
      </c>
      <c r="F181" s="148" t="s">
        <v>697</v>
      </c>
      <c r="G181" s="149" t="s">
        <v>322</v>
      </c>
      <c r="H181" s="150">
        <v>40</v>
      </c>
      <c r="I181" s="151"/>
      <c r="J181" s="152">
        <f>ROUND(I181*H181,2)</f>
        <v>0</v>
      </c>
      <c r="K181" s="153"/>
      <c r="L181" s="28"/>
      <c r="M181" s="154" t="s">
        <v>1</v>
      </c>
      <c r="N181" s="115" t="s">
        <v>38</v>
      </c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AR181" s="157" t="s">
        <v>278</v>
      </c>
      <c r="AT181" s="157" t="s">
        <v>274</v>
      </c>
      <c r="AU181" s="157" t="s">
        <v>82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278</v>
      </c>
      <c r="BM181" s="157" t="s">
        <v>698</v>
      </c>
    </row>
    <row r="182" spans="2:65" s="1" customFormat="1" ht="28.8">
      <c r="B182" s="28"/>
      <c r="D182" s="159" t="s">
        <v>280</v>
      </c>
      <c r="F182" s="160" t="s">
        <v>699</v>
      </c>
      <c r="I182" s="119"/>
      <c r="L182" s="28"/>
      <c r="M182" s="161"/>
      <c r="T182" s="52"/>
      <c r="AT182" s="13" t="s">
        <v>280</v>
      </c>
      <c r="AU182" s="13" t="s">
        <v>82</v>
      </c>
    </row>
    <row r="183" spans="2:65" s="1" customFormat="1" ht="49.05" customHeight="1">
      <c r="B183" s="28"/>
      <c r="C183" s="146" t="s">
        <v>370</v>
      </c>
      <c r="D183" s="146" t="s">
        <v>274</v>
      </c>
      <c r="E183" s="147" t="s">
        <v>700</v>
      </c>
      <c r="F183" s="148" t="s">
        <v>701</v>
      </c>
      <c r="G183" s="149" t="s">
        <v>322</v>
      </c>
      <c r="H183" s="150">
        <v>1.752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AR183" s="157" t="s">
        <v>278</v>
      </c>
      <c r="AT183" s="157" t="s">
        <v>274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278</v>
      </c>
      <c r="BM183" s="157" t="s">
        <v>702</v>
      </c>
    </row>
    <row r="184" spans="2:65" s="1" customFormat="1" ht="38.4">
      <c r="B184" s="28"/>
      <c r="D184" s="159" t="s">
        <v>280</v>
      </c>
      <c r="F184" s="160" t="s">
        <v>703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1" customFormat="1" ht="25.95" customHeight="1">
      <c r="B185" s="134"/>
      <c r="D185" s="135" t="s">
        <v>72</v>
      </c>
      <c r="E185" s="136" t="s">
        <v>341</v>
      </c>
      <c r="F185" s="136" t="s">
        <v>342</v>
      </c>
      <c r="I185" s="137"/>
      <c r="J185" s="138">
        <f>BK185</f>
        <v>0</v>
      </c>
      <c r="L185" s="134"/>
      <c r="M185" s="139"/>
      <c r="P185" s="140">
        <f>P186+P435+P554</f>
        <v>0</v>
      </c>
      <c r="R185" s="140">
        <f>R186+R435+R554</f>
        <v>0.25546000000000002</v>
      </c>
      <c r="T185" s="141">
        <f>T186+T435+T554</f>
        <v>4.9750000000000003E-2</v>
      </c>
      <c r="AR185" s="135" t="s">
        <v>82</v>
      </c>
      <c r="AT185" s="142" t="s">
        <v>72</v>
      </c>
      <c r="AU185" s="142" t="s">
        <v>73</v>
      </c>
      <c r="AY185" s="135" t="s">
        <v>271</v>
      </c>
      <c r="BK185" s="143">
        <f>BK186+BK435+BK554</f>
        <v>0</v>
      </c>
    </row>
    <row r="186" spans="2:65" s="11" customFormat="1" ht="22.8" customHeight="1">
      <c r="B186" s="134"/>
      <c r="D186" s="135" t="s">
        <v>72</v>
      </c>
      <c r="E186" s="144" t="s">
        <v>704</v>
      </c>
      <c r="F186" s="144" t="s">
        <v>705</v>
      </c>
      <c r="I186" s="137"/>
      <c r="J186" s="145">
        <f>BK186</f>
        <v>0</v>
      </c>
      <c r="L186" s="134"/>
      <c r="M186" s="139"/>
      <c r="P186" s="140">
        <f>P187+P334+P373+P410</f>
        <v>0</v>
      </c>
      <c r="R186" s="140">
        <f>R187+R334+R373+R410</f>
        <v>0.22486000000000003</v>
      </c>
      <c r="T186" s="141">
        <f>T187+T334+T373+T410</f>
        <v>4.215E-2</v>
      </c>
      <c r="AR186" s="135" t="s">
        <v>82</v>
      </c>
      <c r="AT186" s="142" t="s">
        <v>72</v>
      </c>
      <c r="AU186" s="142" t="s">
        <v>80</v>
      </c>
      <c r="AY186" s="135" t="s">
        <v>271</v>
      </c>
      <c r="BK186" s="143">
        <f>BK187+BK334+BK373+BK410</f>
        <v>0</v>
      </c>
    </row>
    <row r="187" spans="2:65" s="11" customFormat="1" ht="20.85" customHeight="1">
      <c r="B187" s="134"/>
      <c r="D187" s="135" t="s">
        <v>72</v>
      </c>
      <c r="E187" s="144" t="s">
        <v>706</v>
      </c>
      <c r="F187" s="144" t="s">
        <v>707</v>
      </c>
      <c r="I187" s="137"/>
      <c r="J187" s="145">
        <f>BK187</f>
        <v>0</v>
      </c>
      <c r="L187" s="134"/>
      <c r="M187" s="139"/>
      <c r="P187" s="140">
        <f>SUM(P188:P333)</f>
        <v>0</v>
      </c>
      <c r="R187" s="140">
        <f>SUM(R188:R333)</f>
        <v>0.10326</v>
      </c>
      <c r="T187" s="141">
        <f>SUM(T188:T333)</f>
        <v>1.5000000000000001E-4</v>
      </c>
      <c r="AR187" s="135" t="s">
        <v>82</v>
      </c>
      <c r="AT187" s="142" t="s">
        <v>72</v>
      </c>
      <c r="AU187" s="142" t="s">
        <v>82</v>
      </c>
      <c r="AY187" s="135" t="s">
        <v>271</v>
      </c>
      <c r="BK187" s="143">
        <f>SUM(BK188:BK333)</f>
        <v>0</v>
      </c>
    </row>
    <row r="188" spans="2:65" s="1" customFormat="1" ht="24.15" customHeight="1">
      <c r="B188" s="28"/>
      <c r="C188" s="146" t="s">
        <v>376</v>
      </c>
      <c r="D188" s="146" t="s">
        <v>274</v>
      </c>
      <c r="E188" s="147" t="s">
        <v>708</v>
      </c>
      <c r="F188" s="148" t="s">
        <v>709</v>
      </c>
      <c r="G188" s="149" t="s">
        <v>338</v>
      </c>
      <c r="H188" s="150">
        <v>1</v>
      </c>
      <c r="I188" s="151"/>
      <c r="J188" s="152">
        <f>ROUND(I188*H188,2)</f>
        <v>0</v>
      </c>
      <c r="K188" s="153"/>
      <c r="L188" s="28"/>
      <c r="M188" s="154" t="s">
        <v>1</v>
      </c>
      <c r="N188" s="115" t="s">
        <v>38</v>
      </c>
      <c r="P188" s="155">
        <f>O188*H188</f>
        <v>0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AR188" s="157" t="s">
        <v>348</v>
      </c>
      <c r="AT188" s="157" t="s">
        <v>274</v>
      </c>
      <c r="AU188" s="157" t="s">
        <v>272</v>
      </c>
      <c r="AY188" s="13" t="s">
        <v>271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3" t="s">
        <v>80</v>
      </c>
      <c r="BK188" s="158">
        <f>ROUND(I188*H188,2)</f>
        <v>0</v>
      </c>
      <c r="BL188" s="13" t="s">
        <v>348</v>
      </c>
      <c r="BM188" s="157" t="s">
        <v>710</v>
      </c>
    </row>
    <row r="189" spans="2:65" s="1" customFormat="1" ht="19.2">
      <c r="B189" s="28"/>
      <c r="D189" s="159" t="s">
        <v>280</v>
      </c>
      <c r="F189" s="160" t="s">
        <v>711</v>
      </c>
      <c r="I189" s="119"/>
      <c r="L189" s="28"/>
      <c r="M189" s="161"/>
      <c r="T189" s="52"/>
      <c r="AT189" s="13" t="s">
        <v>280</v>
      </c>
      <c r="AU189" s="13" t="s">
        <v>272</v>
      </c>
    </row>
    <row r="190" spans="2:65" s="1" customFormat="1" ht="16.5" customHeight="1">
      <c r="B190" s="28"/>
      <c r="C190" s="162" t="s">
        <v>381</v>
      </c>
      <c r="D190" s="162" t="s">
        <v>335</v>
      </c>
      <c r="E190" s="163" t="s">
        <v>712</v>
      </c>
      <c r="F190" s="164" t="s">
        <v>713</v>
      </c>
      <c r="G190" s="165" t="s">
        <v>338</v>
      </c>
      <c r="H190" s="166">
        <v>1</v>
      </c>
      <c r="I190" s="167"/>
      <c r="J190" s="168">
        <f>ROUND(I190*H190,2)</f>
        <v>0</v>
      </c>
      <c r="K190" s="169"/>
      <c r="L190" s="170"/>
      <c r="M190" s="171" t="s">
        <v>1</v>
      </c>
      <c r="N190" s="172" t="s">
        <v>38</v>
      </c>
      <c r="P190" s="155">
        <f>O190*H190</f>
        <v>0</v>
      </c>
      <c r="Q190" s="155">
        <v>2.3000000000000001E-4</v>
      </c>
      <c r="R190" s="155">
        <f>Q190*H190</f>
        <v>2.3000000000000001E-4</v>
      </c>
      <c r="S190" s="155">
        <v>0</v>
      </c>
      <c r="T190" s="156">
        <f>S190*H190</f>
        <v>0</v>
      </c>
      <c r="AR190" s="157" t="s">
        <v>373</v>
      </c>
      <c r="AT190" s="157" t="s">
        <v>335</v>
      </c>
      <c r="AU190" s="157" t="s">
        <v>272</v>
      </c>
      <c r="AY190" s="13" t="s">
        <v>271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3" t="s">
        <v>80</v>
      </c>
      <c r="BK190" s="158">
        <f>ROUND(I190*H190,2)</f>
        <v>0</v>
      </c>
      <c r="BL190" s="13" t="s">
        <v>348</v>
      </c>
      <c r="BM190" s="157" t="s">
        <v>714</v>
      </c>
    </row>
    <row r="191" spans="2:65" s="1" customFormat="1" ht="10.199999999999999">
      <c r="B191" s="28"/>
      <c r="D191" s="159" t="s">
        <v>280</v>
      </c>
      <c r="F191" s="160" t="s">
        <v>713</v>
      </c>
      <c r="I191" s="119"/>
      <c r="L191" s="28"/>
      <c r="M191" s="161"/>
      <c r="T191" s="52"/>
      <c r="AT191" s="13" t="s">
        <v>280</v>
      </c>
      <c r="AU191" s="13" t="s">
        <v>272</v>
      </c>
    </row>
    <row r="192" spans="2:65" s="1" customFormat="1" ht="24.15" customHeight="1">
      <c r="B192" s="28"/>
      <c r="C192" s="146" t="s">
        <v>7</v>
      </c>
      <c r="D192" s="146" t="s">
        <v>274</v>
      </c>
      <c r="E192" s="147" t="s">
        <v>715</v>
      </c>
      <c r="F192" s="148" t="s">
        <v>716</v>
      </c>
      <c r="G192" s="149" t="s">
        <v>338</v>
      </c>
      <c r="H192" s="150">
        <v>1</v>
      </c>
      <c r="I192" s="151"/>
      <c r="J192" s="152">
        <f>ROUND(I192*H192,2)</f>
        <v>0</v>
      </c>
      <c r="K192" s="153"/>
      <c r="L192" s="28"/>
      <c r="M192" s="154" t="s">
        <v>1</v>
      </c>
      <c r="N192" s="115" t="s">
        <v>38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348</v>
      </c>
      <c r="AT192" s="157" t="s">
        <v>274</v>
      </c>
      <c r="AU192" s="157" t="s">
        <v>272</v>
      </c>
      <c r="AY192" s="13" t="s">
        <v>271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3" t="s">
        <v>80</v>
      </c>
      <c r="BK192" s="158">
        <f>ROUND(I192*H192,2)</f>
        <v>0</v>
      </c>
      <c r="BL192" s="13" t="s">
        <v>348</v>
      </c>
      <c r="BM192" s="157" t="s">
        <v>717</v>
      </c>
    </row>
    <row r="193" spans="2:65" s="1" customFormat="1" ht="19.2">
      <c r="B193" s="28"/>
      <c r="D193" s="159" t="s">
        <v>280</v>
      </c>
      <c r="F193" s="160" t="s">
        <v>718</v>
      </c>
      <c r="I193" s="119"/>
      <c r="L193" s="28"/>
      <c r="M193" s="161"/>
      <c r="T193" s="52"/>
      <c r="AT193" s="13" t="s">
        <v>280</v>
      </c>
      <c r="AU193" s="13" t="s">
        <v>272</v>
      </c>
    </row>
    <row r="194" spans="2:65" s="1" customFormat="1" ht="24.15" customHeight="1">
      <c r="B194" s="28"/>
      <c r="C194" s="162" t="s">
        <v>390</v>
      </c>
      <c r="D194" s="162" t="s">
        <v>335</v>
      </c>
      <c r="E194" s="163" t="s">
        <v>719</v>
      </c>
      <c r="F194" s="164" t="s">
        <v>720</v>
      </c>
      <c r="G194" s="165" t="s">
        <v>338</v>
      </c>
      <c r="H194" s="166">
        <v>1</v>
      </c>
      <c r="I194" s="167"/>
      <c r="J194" s="168">
        <f>ROUND(I194*H194,2)</f>
        <v>0</v>
      </c>
      <c r="K194" s="169"/>
      <c r="L194" s="170"/>
      <c r="M194" s="171" t="s">
        <v>1</v>
      </c>
      <c r="N194" s="172" t="s">
        <v>38</v>
      </c>
      <c r="P194" s="155">
        <f>O194*H194</f>
        <v>0</v>
      </c>
      <c r="Q194" s="155">
        <v>5.8700000000000002E-3</v>
      </c>
      <c r="R194" s="155">
        <f>Q194*H194</f>
        <v>5.8700000000000002E-3</v>
      </c>
      <c r="S194" s="155">
        <v>0</v>
      </c>
      <c r="T194" s="156">
        <f>S194*H194</f>
        <v>0</v>
      </c>
      <c r="AR194" s="157" t="s">
        <v>373</v>
      </c>
      <c r="AT194" s="157" t="s">
        <v>335</v>
      </c>
      <c r="AU194" s="157" t="s">
        <v>272</v>
      </c>
      <c r="AY194" s="13" t="s">
        <v>271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3" t="s">
        <v>80</v>
      </c>
      <c r="BK194" s="158">
        <f>ROUND(I194*H194,2)</f>
        <v>0</v>
      </c>
      <c r="BL194" s="13" t="s">
        <v>348</v>
      </c>
      <c r="BM194" s="157" t="s">
        <v>721</v>
      </c>
    </row>
    <row r="195" spans="2:65" s="1" customFormat="1" ht="19.2">
      <c r="B195" s="28"/>
      <c r="D195" s="159" t="s">
        <v>280</v>
      </c>
      <c r="F195" s="160" t="s">
        <v>720</v>
      </c>
      <c r="I195" s="119"/>
      <c r="L195" s="28"/>
      <c r="M195" s="161"/>
      <c r="T195" s="52"/>
      <c r="AT195" s="13" t="s">
        <v>280</v>
      </c>
      <c r="AU195" s="13" t="s">
        <v>272</v>
      </c>
    </row>
    <row r="196" spans="2:65" s="1" customFormat="1" ht="24.15" customHeight="1">
      <c r="B196" s="28"/>
      <c r="C196" s="162" t="s">
        <v>395</v>
      </c>
      <c r="D196" s="162" t="s">
        <v>335</v>
      </c>
      <c r="E196" s="163" t="s">
        <v>722</v>
      </c>
      <c r="F196" s="164" t="s">
        <v>723</v>
      </c>
      <c r="G196" s="165" t="s">
        <v>338</v>
      </c>
      <c r="H196" s="166">
        <v>1</v>
      </c>
      <c r="I196" s="167"/>
      <c r="J196" s="168">
        <f>ROUND(I196*H196,2)</f>
        <v>0</v>
      </c>
      <c r="K196" s="169"/>
      <c r="L196" s="170"/>
      <c r="M196" s="171" t="s">
        <v>1</v>
      </c>
      <c r="N196" s="172" t="s">
        <v>38</v>
      </c>
      <c r="P196" s="155">
        <f>O196*H196</f>
        <v>0</v>
      </c>
      <c r="Q196" s="155">
        <v>5.0299999999999997E-3</v>
      </c>
      <c r="R196" s="155">
        <f>Q196*H196</f>
        <v>5.0299999999999997E-3</v>
      </c>
      <c r="S196" s="155">
        <v>0</v>
      </c>
      <c r="T196" s="156">
        <f>S196*H196</f>
        <v>0</v>
      </c>
      <c r="AR196" s="157" t="s">
        <v>373</v>
      </c>
      <c r="AT196" s="157" t="s">
        <v>335</v>
      </c>
      <c r="AU196" s="157" t="s">
        <v>272</v>
      </c>
      <c r="AY196" s="13" t="s">
        <v>271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3" t="s">
        <v>80</v>
      </c>
      <c r="BK196" s="158">
        <f>ROUND(I196*H196,2)</f>
        <v>0</v>
      </c>
      <c r="BL196" s="13" t="s">
        <v>348</v>
      </c>
      <c r="BM196" s="157" t="s">
        <v>724</v>
      </c>
    </row>
    <row r="197" spans="2:65" s="1" customFormat="1" ht="19.2">
      <c r="B197" s="28"/>
      <c r="D197" s="159" t="s">
        <v>280</v>
      </c>
      <c r="F197" s="160" t="s">
        <v>723</v>
      </c>
      <c r="I197" s="119"/>
      <c r="L197" s="28"/>
      <c r="M197" s="161"/>
      <c r="T197" s="52"/>
      <c r="AT197" s="13" t="s">
        <v>280</v>
      </c>
      <c r="AU197" s="13" t="s">
        <v>272</v>
      </c>
    </row>
    <row r="198" spans="2:65" s="1" customFormat="1" ht="33" customHeight="1">
      <c r="B198" s="28"/>
      <c r="C198" s="146" t="s">
        <v>399</v>
      </c>
      <c r="D198" s="146" t="s">
        <v>274</v>
      </c>
      <c r="E198" s="147" t="s">
        <v>725</v>
      </c>
      <c r="F198" s="148" t="s">
        <v>726</v>
      </c>
      <c r="G198" s="149" t="s">
        <v>338</v>
      </c>
      <c r="H198" s="150">
        <v>9</v>
      </c>
      <c r="I198" s="151"/>
      <c r="J198" s="152">
        <f>ROUND(I198*H198,2)</f>
        <v>0</v>
      </c>
      <c r="K198" s="153"/>
      <c r="L198" s="28"/>
      <c r="M198" s="154" t="s">
        <v>1</v>
      </c>
      <c r="N198" s="115" t="s">
        <v>38</v>
      </c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AR198" s="157" t="s">
        <v>348</v>
      </c>
      <c r="AT198" s="157" t="s">
        <v>274</v>
      </c>
      <c r="AU198" s="157" t="s">
        <v>272</v>
      </c>
      <c r="AY198" s="13" t="s">
        <v>271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3" t="s">
        <v>80</v>
      </c>
      <c r="BK198" s="158">
        <f>ROUND(I198*H198,2)</f>
        <v>0</v>
      </c>
      <c r="BL198" s="13" t="s">
        <v>348</v>
      </c>
      <c r="BM198" s="157" t="s">
        <v>727</v>
      </c>
    </row>
    <row r="199" spans="2:65" s="1" customFormat="1" ht="19.2">
      <c r="B199" s="28"/>
      <c r="D199" s="159" t="s">
        <v>280</v>
      </c>
      <c r="F199" s="160" t="s">
        <v>726</v>
      </c>
      <c r="I199" s="119"/>
      <c r="L199" s="28"/>
      <c r="M199" s="161"/>
      <c r="T199" s="52"/>
      <c r="AT199" s="13" t="s">
        <v>280</v>
      </c>
      <c r="AU199" s="13" t="s">
        <v>272</v>
      </c>
    </row>
    <row r="200" spans="2:65" s="1" customFormat="1" ht="24.15" customHeight="1">
      <c r="B200" s="28"/>
      <c r="C200" s="162" t="s">
        <v>404</v>
      </c>
      <c r="D200" s="162" t="s">
        <v>335</v>
      </c>
      <c r="E200" s="163" t="s">
        <v>728</v>
      </c>
      <c r="F200" s="164" t="s">
        <v>729</v>
      </c>
      <c r="G200" s="165" t="s">
        <v>338</v>
      </c>
      <c r="H200" s="166">
        <v>9</v>
      </c>
      <c r="I200" s="167"/>
      <c r="J200" s="168">
        <f>ROUND(I200*H200,2)</f>
        <v>0</v>
      </c>
      <c r="K200" s="169"/>
      <c r="L200" s="170"/>
      <c r="M200" s="171" t="s">
        <v>1</v>
      </c>
      <c r="N200" s="172" t="s">
        <v>38</v>
      </c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AR200" s="157" t="s">
        <v>373</v>
      </c>
      <c r="AT200" s="157" t="s">
        <v>335</v>
      </c>
      <c r="AU200" s="157" t="s">
        <v>272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348</v>
      </c>
      <c r="BM200" s="157" t="s">
        <v>730</v>
      </c>
    </row>
    <row r="201" spans="2:65" s="1" customFormat="1" ht="19.2">
      <c r="B201" s="28"/>
      <c r="D201" s="159" t="s">
        <v>280</v>
      </c>
      <c r="F201" s="160" t="s">
        <v>729</v>
      </c>
      <c r="I201" s="119"/>
      <c r="L201" s="28"/>
      <c r="M201" s="161"/>
      <c r="T201" s="52"/>
      <c r="AT201" s="13" t="s">
        <v>280</v>
      </c>
      <c r="AU201" s="13" t="s">
        <v>272</v>
      </c>
    </row>
    <row r="202" spans="2:65" s="1" customFormat="1" ht="33" customHeight="1">
      <c r="B202" s="28"/>
      <c r="C202" s="146" t="s">
        <v>409</v>
      </c>
      <c r="D202" s="146" t="s">
        <v>274</v>
      </c>
      <c r="E202" s="147" t="s">
        <v>731</v>
      </c>
      <c r="F202" s="148" t="s">
        <v>732</v>
      </c>
      <c r="G202" s="149" t="s">
        <v>338</v>
      </c>
      <c r="H202" s="150">
        <v>1</v>
      </c>
      <c r="I202" s="151"/>
      <c r="J202" s="152">
        <f>ROUND(I202*H202,2)</f>
        <v>0</v>
      </c>
      <c r="K202" s="153"/>
      <c r="L202" s="28"/>
      <c r="M202" s="154" t="s">
        <v>1</v>
      </c>
      <c r="N202" s="115" t="s">
        <v>38</v>
      </c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AR202" s="157" t="s">
        <v>348</v>
      </c>
      <c r="AT202" s="157" t="s">
        <v>274</v>
      </c>
      <c r="AU202" s="157" t="s">
        <v>272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733</v>
      </c>
    </row>
    <row r="203" spans="2:65" s="1" customFormat="1" ht="19.2">
      <c r="B203" s="28"/>
      <c r="D203" s="159" t="s">
        <v>280</v>
      </c>
      <c r="F203" s="160" t="s">
        <v>734</v>
      </c>
      <c r="I203" s="119"/>
      <c r="L203" s="28"/>
      <c r="M203" s="161"/>
      <c r="T203" s="52"/>
      <c r="AT203" s="13" t="s">
        <v>280</v>
      </c>
      <c r="AU203" s="13" t="s">
        <v>272</v>
      </c>
    </row>
    <row r="204" spans="2:65" s="1" customFormat="1" ht="24.15" customHeight="1">
      <c r="B204" s="28"/>
      <c r="C204" s="162" t="s">
        <v>415</v>
      </c>
      <c r="D204" s="162" t="s">
        <v>335</v>
      </c>
      <c r="E204" s="163" t="s">
        <v>735</v>
      </c>
      <c r="F204" s="164" t="s">
        <v>736</v>
      </c>
      <c r="G204" s="165" t="s">
        <v>338</v>
      </c>
      <c r="H204" s="166">
        <v>1</v>
      </c>
      <c r="I204" s="167"/>
      <c r="J204" s="168">
        <f>ROUND(I204*H204,2)</f>
        <v>0</v>
      </c>
      <c r="K204" s="169"/>
      <c r="L204" s="170"/>
      <c r="M204" s="171" t="s">
        <v>1</v>
      </c>
      <c r="N204" s="172" t="s">
        <v>38</v>
      </c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AR204" s="157" t="s">
        <v>373</v>
      </c>
      <c r="AT204" s="157" t="s">
        <v>335</v>
      </c>
      <c r="AU204" s="157" t="s">
        <v>272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737</v>
      </c>
    </row>
    <row r="205" spans="2:65" s="1" customFormat="1" ht="19.2">
      <c r="B205" s="28"/>
      <c r="D205" s="159" t="s">
        <v>280</v>
      </c>
      <c r="F205" s="160" t="s">
        <v>736</v>
      </c>
      <c r="I205" s="119"/>
      <c r="L205" s="28"/>
      <c r="M205" s="161"/>
      <c r="T205" s="52"/>
      <c r="AT205" s="13" t="s">
        <v>280</v>
      </c>
      <c r="AU205" s="13" t="s">
        <v>272</v>
      </c>
    </row>
    <row r="206" spans="2:65" s="1" customFormat="1" ht="16.5" customHeight="1">
      <c r="B206" s="28"/>
      <c r="C206" s="146" t="s">
        <v>419</v>
      </c>
      <c r="D206" s="146" t="s">
        <v>274</v>
      </c>
      <c r="E206" s="147" t="s">
        <v>738</v>
      </c>
      <c r="F206" s="148" t="s">
        <v>739</v>
      </c>
      <c r="G206" s="149" t="s">
        <v>338</v>
      </c>
      <c r="H206" s="150">
        <v>1</v>
      </c>
      <c r="I206" s="151"/>
      <c r="J206" s="152">
        <f>ROUND(I206*H206,2)</f>
        <v>0</v>
      </c>
      <c r="K206" s="153"/>
      <c r="L206" s="28"/>
      <c r="M206" s="154" t="s">
        <v>1</v>
      </c>
      <c r="N206" s="115" t="s">
        <v>38</v>
      </c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AR206" s="157" t="s">
        <v>348</v>
      </c>
      <c r="AT206" s="157" t="s">
        <v>274</v>
      </c>
      <c r="AU206" s="157" t="s">
        <v>272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740</v>
      </c>
    </row>
    <row r="207" spans="2:65" s="1" customFormat="1" ht="19.2">
      <c r="B207" s="28"/>
      <c r="D207" s="159" t="s">
        <v>280</v>
      </c>
      <c r="F207" s="160" t="s">
        <v>741</v>
      </c>
      <c r="I207" s="119"/>
      <c r="L207" s="28"/>
      <c r="M207" s="161"/>
      <c r="T207" s="52"/>
      <c r="AT207" s="13" t="s">
        <v>280</v>
      </c>
      <c r="AU207" s="13" t="s">
        <v>272</v>
      </c>
    </row>
    <row r="208" spans="2:65" s="1" customFormat="1" ht="33" customHeight="1">
      <c r="B208" s="28"/>
      <c r="C208" s="162" t="s">
        <v>423</v>
      </c>
      <c r="D208" s="162" t="s">
        <v>335</v>
      </c>
      <c r="E208" s="163" t="s">
        <v>742</v>
      </c>
      <c r="F208" s="164" t="s">
        <v>743</v>
      </c>
      <c r="G208" s="165" t="s">
        <v>338</v>
      </c>
      <c r="H208" s="166">
        <v>1</v>
      </c>
      <c r="I208" s="167"/>
      <c r="J208" s="168">
        <f>ROUND(I208*H208,2)</f>
        <v>0</v>
      </c>
      <c r="K208" s="169"/>
      <c r="L208" s="170"/>
      <c r="M208" s="171" t="s">
        <v>1</v>
      </c>
      <c r="N208" s="172" t="s">
        <v>38</v>
      </c>
      <c r="P208" s="155">
        <f>O208*H208</f>
        <v>0</v>
      </c>
      <c r="Q208" s="155">
        <v>5.0000000000000002E-5</v>
      </c>
      <c r="R208" s="155">
        <f>Q208*H208</f>
        <v>5.0000000000000002E-5</v>
      </c>
      <c r="S208" s="155">
        <v>0</v>
      </c>
      <c r="T208" s="156">
        <f>S208*H208</f>
        <v>0</v>
      </c>
      <c r="AR208" s="157" t="s">
        <v>373</v>
      </c>
      <c r="AT208" s="157" t="s">
        <v>335</v>
      </c>
      <c r="AU208" s="157" t="s">
        <v>272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744</v>
      </c>
    </row>
    <row r="209" spans="2:65" s="1" customFormat="1" ht="19.2">
      <c r="B209" s="28"/>
      <c r="D209" s="159" t="s">
        <v>280</v>
      </c>
      <c r="F209" s="160" t="s">
        <v>743</v>
      </c>
      <c r="I209" s="119"/>
      <c r="L209" s="28"/>
      <c r="M209" s="161"/>
      <c r="T209" s="52"/>
      <c r="AT209" s="13" t="s">
        <v>280</v>
      </c>
      <c r="AU209" s="13" t="s">
        <v>272</v>
      </c>
    </row>
    <row r="210" spans="2:65" s="1" customFormat="1" ht="24.15" customHeight="1">
      <c r="B210" s="28"/>
      <c r="C210" s="146" t="s">
        <v>428</v>
      </c>
      <c r="D210" s="146" t="s">
        <v>274</v>
      </c>
      <c r="E210" s="147" t="s">
        <v>745</v>
      </c>
      <c r="F210" s="148" t="s">
        <v>746</v>
      </c>
      <c r="G210" s="149" t="s">
        <v>412</v>
      </c>
      <c r="H210" s="150">
        <v>10</v>
      </c>
      <c r="I210" s="151"/>
      <c r="J210" s="152">
        <f>ROUND(I210*H210,2)</f>
        <v>0</v>
      </c>
      <c r="K210" s="153"/>
      <c r="L210" s="28"/>
      <c r="M210" s="154" t="s">
        <v>1</v>
      </c>
      <c r="N210" s="115" t="s">
        <v>38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348</v>
      </c>
      <c r="AT210" s="157" t="s">
        <v>274</v>
      </c>
      <c r="AU210" s="157" t="s">
        <v>272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747</v>
      </c>
    </row>
    <row r="211" spans="2:65" s="1" customFormat="1" ht="28.8">
      <c r="B211" s="28"/>
      <c r="D211" s="159" t="s">
        <v>280</v>
      </c>
      <c r="F211" s="160" t="s">
        <v>748</v>
      </c>
      <c r="I211" s="119"/>
      <c r="L211" s="28"/>
      <c r="M211" s="161"/>
      <c r="T211" s="52"/>
      <c r="AT211" s="13" t="s">
        <v>280</v>
      </c>
      <c r="AU211" s="13" t="s">
        <v>272</v>
      </c>
    </row>
    <row r="212" spans="2:65" s="1" customFormat="1" ht="37.799999999999997" customHeight="1">
      <c r="B212" s="28"/>
      <c r="C212" s="162" t="s">
        <v>432</v>
      </c>
      <c r="D212" s="162" t="s">
        <v>335</v>
      </c>
      <c r="E212" s="163" t="s">
        <v>749</v>
      </c>
      <c r="F212" s="164" t="s">
        <v>750</v>
      </c>
      <c r="G212" s="165" t="s">
        <v>412</v>
      </c>
      <c r="H212" s="166">
        <v>6</v>
      </c>
      <c r="I212" s="167"/>
      <c r="J212" s="168">
        <f>ROUND(I212*H212,2)</f>
        <v>0</v>
      </c>
      <c r="K212" s="169"/>
      <c r="L212" s="170"/>
      <c r="M212" s="171" t="s">
        <v>1</v>
      </c>
      <c r="N212" s="172" t="s">
        <v>38</v>
      </c>
      <c r="P212" s="155">
        <f>O212*H212</f>
        <v>0</v>
      </c>
      <c r="Q212" s="155">
        <v>6.9999999999999994E-5</v>
      </c>
      <c r="R212" s="155">
        <f>Q212*H212</f>
        <v>4.1999999999999996E-4</v>
      </c>
      <c r="S212" s="155">
        <v>0</v>
      </c>
      <c r="T212" s="156">
        <f>S212*H212</f>
        <v>0</v>
      </c>
      <c r="AR212" s="157" t="s">
        <v>373</v>
      </c>
      <c r="AT212" s="157" t="s">
        <v>335</v>
      </c>
      <c r="AU212" s="157" t="s">
        <v>272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751</v>
      </c>
    </row>
    <row r="213" spans="2:65" s="1" customFormat="1" ht="28.8">
      <c r="B213" s="28"/>
      <c r="D213" s="159" t="s">
        <v>280</v>
      </c>
      <c r="F213" s="160" t="s">
        <v>750</v>
      </c>
      <c r="I213" s="119"/>
      <c r="L213" s="28"/>
      <c r="M213" s="161"/>
      <c r="T213" s="52"/>
      <c r="AT213" s="13" t="s">
        <v>280</v>
      </c>
      <c r="AU213" s="13" t="s">
        <v>272</v>
      </c>
    </row>
    <row r="214" spans="2:65" s="1" customFormat="1" ht="33" customHeight="1">
      <c r="B214" s="28"/>
      <c r="C214" s="162" t="s">
        <v>373</v>
      </c>
      <c r="D214" s="162" t="s">
        <v>335</v>
      </c>
      <c r="E214" s="163" t="s">
        <v>752</v>
      </c>
      <c r="F214" s="164" t="s">
        <v>753</v>
      </c>
      <c r="G214" s="165" t="s">
        <v>412</v>
      </c>
      <c r="H214" s="166">
        <v>2</v>
      </c>
      <c r="I214" s="167"/>
      <c r="J214" s="168">
        <f>ROUND(I214*H214,2)</f>
        <v>0</v>
      </c>
      <c r="K214" s="169"/>
      <c r="L214" s="170"/>
      <c r="M214" s="171" t="s">
        <v>1</v>
      </c>
      <c r="N214" s="172" t="s">
        <v>38</v>
      </c>
      <c r="P214" s="155">
        <f>O214*H214</f>
        <v>0</v>
      </c>
      <c r="Q214" s="155">
        <v>6.9999999999999994E-5</v>
      </c>
      <c r="R214" s="155">
        <f>Q214*H214</f>
        <v>1.3999999999999999E-4</v>
      </c>
      <c r="S214" s="155">
        <v>0</v>
      </c>
      <c r="T214" s="156">
        <f>S214*H214</f>
        <v>0</v>
      </c>
      <c r="AR214" s="157" t="s">
        <v>373</v>
      </c>
      <c r="AT214" s="157" t="s">
        <v>335</v>
      </c>
      <c r="AU214" s="157" t="s">
        <v>272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754</v>
      </c>
    </row>
    <row r="215" spans="2:65" s="1" customFormat="1" ht="19.2">
      <c r="B215" s="28"/>
      <c r="D215" s="159" t="s">
        <v>280</v>
      </c>
      <c r="F215" s="160" t="s">
        <v>753</v>
      </c>
      <c r="I215" s="119"/>
      <c r="L215" s="28"/>
      <c r="M215" s="161"/>
      <c r="T215" s="52"/>
      <c r="AT215" s="13" t="s">
        <v>280</v>
      </c>
      <c r="AU215" s="13" t="s">
        <v>272</v>
      </c>
    </row>
    <row r="216" spans="2:65" s="1" customFormat="1" ht="37.799999999999997" customHeight="1">
      <c r="B216" s="28"/>
      <c r="C216" s="162" t="s">
        <v>442</v>
      </c>
      <c r="D216" s="162" t="s">
        <v>335</v>
      </c>
      <c r="E216" s="163" t="s">
        <v>755</v>
      </c>
      <c r="F216" s="164" t="s">
        <v>756</v>
      </c>
      <c r="G216" s="165" t="s">
        <v>412</v>
      </c>
      <c r="H216" s="166">
        <v>2</v>
      </c>
      <c r="I216" s="167"/>
      <c r="J216" s="168">
        <f>ROUND(I216*H216,2)</f>
        <v>0</v>
      </c>
      <c r="K216" s="169"/>
      <c r="L216" s="170"/>
      <c r="M216" s="171" t="s">
        <v>1</v>
      </c>
      <c r="N216" s="172" t="s">
        <v>38</v>
      </c>
      <c r="P216" s="155">
        <f>O216*H216</f>
        <v>0</v>
      </c>
      <c r="Q216" s="155">
        <v>6.9999999999999994E-5</v>
      </c>
      <c r="R216" s="155">
        <f>Q216*H216</f>
        <v>1.3999999999999999E-4</v>
      </c>
      <c r="S216" s="155">
        <v>0</v>
      </c>
      <c r="T216" s="156">
        <f>S216*H216</f>
        <v>0</v>
      </c>
      <c r="AR216" s="157" t="s">
        <v>373</v>
      </c>
      <c r="AT216" s="157" t="s">
        <v>335</v>
      </c>
      <c r="AU216" s="157" t="s">
        <v>272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757</v>
      </c>
    </row>
    <row r="217" spans="2:65" s="1" customFormat="1" ht="19.2">
      <c r="B217" s="28"/>
      <c r="D217" s="159" t="s">
        <v>280</v>
      </c>
      <c r="F217" s="160" t="s">
        <v>756</v>
      </c>
      <c r="I217" s="119"/>
      <c r="L217" s="28"/>
      <c r="M217" s="161"/>
      <c r="T217" s="52"/>
      <c r="AT217" s="13" t="s">
        <v>280</v>
      </c>
      <c r="AU217" s="13" t="s">
        <v>272</v>
      </c>
    </row>
    <row r="218" spans="2:65" s="1" customFormat="1" ht="24.15" customHeight="1">
      <c r="B218" s="28"/>
      <c r="C218" s="146" t="s">
        <v>447</v>
      </c>
      <c r="D218" s="146" t="s">
        <v>274</v>
      </c>
      <c r="E218" s="147" t="s">
        <v>758</v>
      </c>
      <c r="F218" s="148" t="s">
        <v>759</v>
      </c>
      <c r="G218" s="149" t="s">
        <v>338</v>
      </c>
      <c r="H218" s="150">
        <v>1</v>
      </c>
      <c r="I218" s="151"/>
      <c r="J218" s="152">
        <f>ROUND(I218*H218,2)</f>
        <v>0</v>
      </c>
      <c r="K218" s="153"/>
      <c r="L218" s="28"/>
      <c r="M218" s="154" t="s">
        <v>1</v>
      </c>
      <c r="N218" s="115" t="s">
        <v>38</v>
      </c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AR218" s="157" t="s">
        <v>348</v>
      </c>
      <c r="AT218" s="157" t="s">
        <v>274</v>
      </c>
      <c r="AU218" s="157" t="s">
        <v>272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760</v>
      </c>
    </row>
    <row r="219" spans="2:65" s="1" customFormat="1" ht="28.8">
      <c r="B219" s="28"/>
      <c r="D219" s="159" t="s">
        <v>280</v>
      </c>
      <c r="F219" s="160" t="s">
        <v>761</v>
      </c>
      <c r="I219" s="119"/>
      <c r="L219" s="28"/>
      <c r="M219" s="161"/>
      <c r="T219" s="52"/>
      <c r="AT219" s="13" t="s">
        <v>280</v>
      </c>
      <c r="AU219" s="13" t="s">
        <v>272</v>
      </c>
    </row>
    <row r="220" spans="2:65" s="1" customFormat="1" ht="16.5" customHeight="1">
      <c r="B220" s="28"/>
      <c r="C220" s="162" t="s">
        <v>452</v>
      </c>
      <c r="D220" s="162" t="s">
        <v>335</v>
      </c>
      <c r="E220" s="163" t="s">
        <v>762</v>
      </c>
      <c r="F220" s="164" t="s">
        <v>763</v>
      </c>
      <c r="G220" s="165" t="s">
        <v>338</v>
      </c>
      <c r="H220" s="166">
        <v>1</v>
      </c>
      <c r="I220" s="167"/>
      <c r="J220" s="168">
        <f>ROUND(I220*H220,2)</f>
        <v>0</v>
      </c>
      <c r="K220" s="169"/>
      <c r="L220" s="170"/>
      <c r="M220" s="171" t="s">
        <v>1</v>
      </c>
      <c r="N220" s="172" t="s">
        <v>38</v>
      </c>
      <c r="P220" s="155">
        <f>O220*H220</f>
        <v>0</v>
      </c>
      <c r="Q220" s="155">
        <v>5.0000000000000002E-5</v>
      </c>
      <c r="R220" s="155">
        <f>Q220*H220</f>
        <v>5.0000000000000002E-5</v>
      </c>
      <c r="S220" s="155">
        <v>0</v>
      </c>
      <c r="T220" s="156">
        <f>S220*H220</f>
        <v>0</v>
      </c>
      <c r="AR220" s="157" t="s">
        <v>373</v>
      </c>
      <c r="AT220" s="157" t="s">
        <v>335</v>
      </c>
      <c r="AU220" s="157" t="s">
        <v>272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764</v>
      </c>
    </row>
    <row r="221" spans="2:65" s="1" customFormat="1" ht="10.199999999999999">
      <c r="B221" s="28"/>
      <c r="D221" s="159" t="s">
        <v>280</v>
      </c>
      <c r="F221" s="160" t="s">
        <v>763</v>
      </c>
      <c r="I221" s="119"/>
      <c r="L221" s="28"/>
      <c r="M221" s="161"/>
      <c r="T221" s="52"/>
      <c r="AT221" s="13" t="s">
        <v>280</v>
      </c>
      <c r="AU221" s="13" t="s">
        <v>272</v>
      </c>
    </row>
    <row r="222" spans="2:65" s="1" customFormat="1" ht="44.25" customHeight="1">
      <c r="B222" s="28"/>
      <c r="C222" s="146" t="s">
        <v>457</v>
      </c>
      <c r="D222" s="146" t="s">
        <v>274</v>
      </c>
      <c r="E222" s="147" t="s">
        <v>765</v>
      </c>
      <c r="F222" s="148" t="s">
        <v>766</v>
      </c>
      <c r="G222" s="149" t="s">
        <v>338</v>
      </c>
      <c r="H222" s="150">
        <v>1</v>
      </c>
      <c r="I222" s="151"/>
      <c r="J222" s="152">
        <f>ROUND(I222*H222,2)</f>
        <v>0</v>
      </c>
      <c r="K222" s="153"/>
      <c r="L222" s="28"/>
      <c r="M222" s="154" t="s">
        <v>1</v>
      </c>
      <c r="N222" s="115" t="s">
        <v>38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AR222" s="157" t="s">
        <v>348</v>
      </c>
      <c r="AT222" s="157" t="s">
        <v>274</v>
      </c>
      <c r="AU222" s="157" t="s">
        <v>272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767</v>
      </c>
    </row>
    <row r="223" spans="2:65" s="1" customFormat="1" ht="28.8">
      <c r="B223" s="28"/>
      <c r="D223" s="159" t="s">
        <v>280</v>
      </c>
      <c r="F223" s="160" t="s">
        <v>766</v>
      </c>
      <c r="I223" s="119"/>
      <c r="L223" s="28"/>
      <c r="M223" s="161"/>
      <c r="T223" s="52"/>
      <c r="AT223" s="13" t="s">
        <v>280</v>
      </c>
      <c r="AU223" s="13" t="s">
        <v>272</v>
      </c>
    </row>
    <row r="224" spans="2:65" s="1" customFormat="1" ht="55.5" customHeight="1">
      <c r="B224" s="28"/>
      <c r="C224" s="162" t="s">
        <v>461</v>
      </c>
      <c r="D224" s="162" t="s">
        <v>335</v>
      </c>
      <c r="E224" s="163" t="s">
        <v>768</v>
      </c>
      <c r="F224" s="164" t="s">
        <v>769</v>
      </c>
      <c r="G224" s="165" t="s">
        <v>338</v>
      </c>
      <c r="H224" s="166">
        <v>1</v>
      </c>
      <c r="I224" s="167"/>
      <c r="J224" s="168">
        <f>ROUND(I224*H224,2)</f>
        <v>0</v>
      </c>
      <c r="K224" s="169"/>
      <c r="L224" s="170"/>
      <c r="M224" s="171" t="s">
        <v>1</v>
      </c>
      <c r="N224" s="172" t="s">
        <v>38</v>
      </c>
      <c r="P224" s="155">
        <f>O224*H224</f>
        <v>0</v>
      </c>
      <c r="Q224" s="155">
        <v>5.0000000000000002E-5</v>
      </c>
      <c r="R224" s="155">
        <f>Q224*H224</f>
        <v>5.0000000000000002E-5</v>
      </c>
      <c r="S224" s="155">
        <v>0</v>
      </c>
      <c r="T224" s="156">
        <f>S224*H224</f>
        <v>0</v>
      </c>
      <c r="AR224" s="157" t="s">
        <v>373</v>
      </c>
      <c r="AT224" s="157" t="s">
        <v>335</v>
      </c>
      <c r="AU224" s="157" t="s">
        <v>272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770</v>
      </c>
    </row>
    <row r="225" spans="2:65" s="1" customFormat="1" ht="38.4">
      <c r="B225" s="28"/>
      <c r="D225" s="159" t="s">
        <v>280</v>
      </c>
      <c r="F225" s="160" t="s">
        <v>769</v>
      </c>
      <c r="I225" s="119"/>
      <c r="L225" s="28"/>
      <c r="M225" s="161"/>
      <c r="T225" s="52"/>
      <c r="AT225" s="13" t="s">
        <v>280</v>
      </c>
      <c r="AU225" s="13" t="s">
        <v>272</v>
      </c>
    </row>
    <row r="226" spans="2:65" s="1" customFormat="1" ht="49.05" customHeight="1">
      <c r="B226" s="28"/>
      <c r="C226" s="146" t="s">
        <v>466</v>
      </c>
      <c r="D226" s="146" t="s">
        <v>274</v>
      </c>
      <c r="E226" s="147" t="s">
        <v>771</v>
      </c>
      <c r="F226" s="148" t="s">
        <v>772</v>
      </c>
      <c r="G226" s="149" t="s">
        <v>338</v>
      </c>
      <c r="H226" s="150">
        <v>2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AR226" s="157" t="s">
        <v>348</v>
      </c>
      <c r="AT226" s="157" t="s">
        <v>274</v>
      </c>
      <c r="AU226" s="157" t="s">
        <v>272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773</v>
      </c>
    </row>
    <row r="227" spans="2:65" s="1" customFormat="1" ht="28.8">
      <c r="B227" s="28"/>
      <c r="D227" s="159" t="s">
        <v>280</v>
      </c>
      <c r="F227" s="160" t="s">
        <v>772</v>
      </c>
      <c r="I227" s="119"/>
      <c r="L227" s="28"/>
      <c r="M227" s="161"/>
      <c r="T227" s="52"/>
      <c r="AT227" s="13" t="s">
        <v>280</v>
      </c>
      <c r="AU227" s="13" t="s">
        <v>272</v>
      </c>
    </row>
    <row r="228" spans="2:65" s="1" customFormat="1" ht="37.799999999999997" customHeight="1">
      <c r="B228" s="28"/>
      <c r="C228" s="162" t="s">
        <v>471</v>
      </c>
      <c r="D228" s="162" t="s">
        <v>335</v>
      </c>
      <c r="E228" s="163" t="s">
        <v>774</v>
      </c>
      <c r="F228" s="164" t="s">
        <v>775</v>
      </c>
      <c r="G228" s="165" t="s">
        <v>338</v>
      </c>
      <c r="H228" s="166">
        <v>1</v>
      </c>
      <c r="I228" s="167"/>
      <c r="J228" s="168">
        <f>ROUND(I228*H228,2)</f>
        <v>0</v>
      </c>
      <c r="K228" s="169"/>
      <c r="L228" s="170"/>
      <c r="M228" s="171" t="s">
        <v>1</v>
      </c>
      <c r="N228" s="172" t="s">
        <v>38</v>
      </c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AR228" s="157" t="s">
        <v>373</v>
      </c>
      <c r="AT228" s="157" t="s">
        <v>335</v>
      </c>
      <c r="AU228" s="157" t="s">
        <v>272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776</v>
      </c>
    </row>
    <row r="229" spans="2:65" s="1" customFormat="1" ht="28.8">
      <c r="B229" s="28"/>
      <c r="D229" s="159" t="s">
        <v>280</v>
      </c>
      <c r="F229" s="160" t="s">
        <v>775</v>
      </c>
      <c r="I229" s="119"/>
      <c r="L229" s="28"/>
      <c r="M229" s="161"/>
      <c r="T229" s="52"/>
      <c r="AT229" s="13" t="s">
        <v>280</v>
      </c>
      <c r="AU229" s="13" t="s">
        <v>272</v>
      </c>
    </row>
    <row r="230" spans="2:65" s="1" customFormat="1" ht="24.15" customHeight="1">
      <c r="B230" s="28"/>
      <c r="C230" s="162" t="s">
        <v>476</v>
      </c>
      <c r="D230" s="162" t="s">
        <v>335</v>
      </c>
      <c r="E230" s="163" t="s">
        <v>777</v>
      </c>
      <c r="F230" s="164" t="s">
        <v>778</v>
      </c>
      <c r="G230" s="165" t="s">
        <v>338</v>
      </c>
      <c r="H230" s="166">
        <v>1</v>
      </c>
      <c r="I230" s="167"/>
      <c r="J230" s="168">
        <f>ROUND(I230*H230,2)</f>
        <v>0</v>
      </c>
      <c r="K230" s="169"/>
      <c r="L230" s="170"/>
      <c r="M230" s="171" t="s">
        <v>1</v>
      </c>
      <c r="N230" s="172" t="s">
        <v>38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AR230" s="157" t="s">
        <v>373</v>
      </c>
      <c r="AT230" s="157" t="s">
        <v>335</v>
      </c>
      <c r="AU230" s="157" t="s">
        <v>272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348</v>
      </c>
      <c r="BM230" s="157" t="s">
        <v>779</v>
      </c>
    </row>
    <row r="231" spans="2:65" s="1" customFormat="1" ht="19.2">
      <c r="B231" s="28"/>
      <c r="D231" s="159" t="s">
        <v>280</v>
      </c>
      <c r="F231" s="160" t="s">
        <v>778</v>
      </c>
      <c r="I231" s="119"/>
      <c r="L231" s="28"/>
      <c r="M231" s="161"/>
      <c r="T231" s="52"/>
      <c r="AT231" s="13" t="s">
        <v>280</v>
      </c>
      <c r="AU231" s="13" t="s">
        <v>272</v>
      </c>
    </row>
    <row r="232" spans="2:65" s="1" customFormat="1" ht="24.15" customHeight="1">
      <c r="B232" s="28"/>
      <c r="C232" s="146" t="s">
        <v>480</v>
      </c>
      <c r="D232" s="146" t="s">
        <v>274</v>
      </c>
      <c r="E232" s="147" t="s">
        <v>1679</v>
      </c>
      <c r="F232" s="148" t="s">
        <v>1680</v>
      </c>
      <c r="G232" s="149" t="s">
        <v>412</v>
      </c>
      <c r="H232" s="150">
        <v>300</v>
      </c>
      <c r="I232" s="151"/>
      <c r="J232" s="152">
        <f>ROUND(I232*H232,2)</f>
        <v>0</v>
      </c>
      <c r="K232" s="153"/>
      <c r="L232" s="28"/>
      <c r="M232" s="154" t="s">
        <v>1</v>
      </c>
      <c r="N232" s="115" t="s">
        <v>38</v>
      </c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AR232" s="157" t="s">
        <v>348</v>
      </c>
      <c r="AT232" s="157" t="s">
        <v>274</v>
      </c>
      <c r="AU232" s="157" t="s">
        <v>272</v>
      </c>
      <c r="AY232" s="13" t="s">
        <v>271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3" t="s">
        <v>80</v>
      </c>
      <c r="BK232" s="158">
        <f>ROUND(I232*H232,2)</f>
        <v>0</v>
      </c>
      <c r="BL232" s="13" t="s">
        <v>348</v>
      </c>
      <c r="BM232" s="157" t="s">
        <v>1681</v>
      </c>
    </row>
    <row r="233" spans="2:65" s="1" customFormat="1" ht="19.2">
      <c r="B233" s="28"/>
      <c r="D233" s="159" t="s">
        <v>280</v>
      </c>
      <c r="F233" s="160" t="s">
        <v>1680</v>
      </c>
      <c r="I233" s="119"/>
      <c r="L233" s="28"/>
      <c r="M233" s="161"/>
      <c r="T233" s="52"/>
      <c r="AT233" s="13" t="s">
        <v>280</v>
      </c>
      <c r="AU233" s="13" t="s">
        <v>272</v>
      </c>
    </row>
    <row r="234" spans="2:65" s="1" customFormat="1" ht="37.799999999999997" customHeight="1">
      <c r="B234" s="28"/>
      <c r="C234" s="162" t="s">
        <v>485</v>
      </c>
      <c r="D234" s="162" t="s">
        <v>335</v>
      </c>
      <c r="E234" s="163" t="s">
        <v>1858</v>
      </c>
      <c r="F234" s="164" t="s">
        <v>1859</v>
      </c>
      <c r="G234" s="165" t="s">
        <v>412</v>
      </c>
      <c r="H234" s="166">
        <v>150</v>
      </c>
      <c r="I234" s="167"/>
      <c r="J234" s="168">
        <f>ROUND(I234*H234,2)</f>
        <v>0</v>
      </c>
      <c r="K234" s="169"/>
      <c r="L234" s="170"/>
      <c r="M234" s="171" t="s">
        <v>1</v>
      </c>
      <c r="N234" s="172" t="s">
        <v>38</v>
      </c>
      <c r="P234" s="155">
        <f>O234*H234</f>
        <v>0</v>
      </c>
      <c r="Q234" s="155">
        <v>4.0000000000000003E-5</v>
      </c>
      <c r="R234" s="155">
        <f>Q234*H234</f>
        <v>6.0000000000000001E-3</v>
      </c>
      <c r="S234" s="155">
        <v>0</v>
      </c>
      <c r="T234" s="156">
        <f>S234*H234</f>
        <v>0</v>
      </c>
      <c r="AR234" s="157" t="s">
        <v>373</v>
      </c>
      <c r="AT234" s="157" t="s">
        <v>335</v>
      </c>
      <c r="AU234" s="157" t="s">
        <v>272</v>
      </c>
      <c r="AY234" s="13" t="s">
        <v>271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3" t="s">
        <v>80</v>
      </c>
      <c r="BK234" s="158">
        <f>ROUND(I234*H234,2)</f>
        <v>0</v>
      </c>
      <c r="BL234" s="13" t="s">
        <v>348</v>
      </c>
      <c r="BM234" s="157" t="s">
        <v>1860</v>
      </c>
    </row>
    <row r="235" spans="2:65" s="1" customFormat="1" ht="19.2">
      <c r="B235" s="28"/>
      <c r="D235" s="159" t="s">
        <v>280</v>
      </c>
      <c r="F235" s="160" t="s">
        <v>1859</v>
      </c>
      <c r="I235" s="119"/>
      <c r="L235" s="28"/>
      <c r="M235" s="161"/>
      <c r="T235" s="52"/>
      <c r="AT235" s="13" t="s">
        <v>280</v>
      </c>
      <c r="AU235" s="13" t="s">
        <v>272</v>
      </c>
    </row>
    <row r="236" spans="2:65" s="1" customFormat="1" ht="37.799999999999997" customHeight="1">
      <c r="B236" s="28"/>
      <c r="C236" s="162" t="s">
        <v>490</v>
      </c>
      <c r="D236" s="162" t="s">
        <v>335</v>
      </c>
      <c r="E236" s="163" t="s">
        <v>1682</v>
      </c>
      <c r="F236" s="164" t="s">
        <v>1683</v>
      </c>
      <c r="G236" s="165" t="s">
        <v>412</v>
      </c>
      <c r="H236" s="166">
        <v>150</v>
      </c>
      <c r="I236" s="167"/>
      <c r="J236" s="168">
        <f>ROUND(I236*H236,2)</f>
        <v>0</v>
      </c>
      <c r="K236" s="169"/>
      <c r="L236" s="170"/>
      <c r="M236" s="171" t="s">
        <v>1</v>
      </c>
      <c r="N236" s="172" t="s">
        <v>38</v>
      </c>
      <c r="P236" s="155">
        <f>O236*H236</f>
        <v>0</v>
      </c>
      <c r="Q236" s="155">
        <v>6.0000000000000002E-5</v>
      </c>
      <c r="R236" s="155">
        <f>Q236*H236</f>
        <v>9.0000000000000011E-3</v>
      </c>
      <c r="S236" s="155">
        <v>0</v>
      </c>
      <c r="T236" s="156">
        <f>S236*H236</f>
        <v>0</v>
      </c>
      <c r="AR236" s="157" t="s">
        <v>373</v>
      </c>
      <c r="AT236" s="157" t="s">
        <v>335</v>
      </c>
      <c r="AU236" s="157" t="s">
        <v>272</v>
      </c>
      <c r="AY236" s="13" t="s">
        <v>271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3" t="s">
        <v>80</v>
      </c>
      <c r="BK236" s="158">
        <f>ROUND(I236*H236,2)</f>
        <v>0</v>
      </c>
      <c r="BL236" s="13" t="s">
        <v>348</v>
      </c>
      <c r="BM236" s="157" t="s">
        <v>1684</v>
      </c>
    </row>
    <row r="237" spans="2:65" s="1" customFormat="1" ht="28.8">
      <c r="B237" s="28"/>
      <c r="D237" s="159" t="s">
        <v>280</v>
      </c>
      <c r="F237" s="160" t="s">
        <v>1683</v>
      </c>
      <c r="I237" s="119"/>
      <c r="L237" s="28"/>
      <c r="M237" s="161"/>
      <c r="T237" s="52"/>
      <c r="AT237" s="13" t="s">
        <v>280</v>
      </c>
      <c r="AU237" s="13" t="s">
        <v>272</v>
      </c>
    </row>
    <row r="238" spans="2:65" s="1" customFormat="1" ht="37.799999999999997" customHeight="1">
      <c r="B238" s="28"/>
      <c r="C238" s="146" t="s">
        <v>494</v>
      </c>
      <c r="D238" s="146" t="s">
        <v>274</v>
      </c>
      <c r="E238" s="147" t="s">
        <v>1861</v>
      </c>
      <c r="F238" s="148" t="s">
        <v>1862</v>
      </c>
      <c r="G238" s="149" t="s">
        <v>338</v>
      </c>
      <c r="H238" s="150">
        <v>10</v>
      </c>
      <c r="I238" s="151"/>
      <c r="J238" s="152">
        <f>ROUND(I238*H238,2)</f>
        <v>0</v>
      </c>
      <c r="K238" s="153"/>
      <c r="L238" s="28"/>
      <c r="M238" s="154" t="s">
        <v>1</v>
      </c>
      <c r="N238" s="115" t="s">
        <v>38</v>
      </c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AR238" s="157" t="s">
        <v>348</v>
      </c>
      <c r="AT238" s="157" t="s">
        <v>274</v>
      </c>
      <c r="AU238" s="157" t="s">
        <v>272</v>
      </c>
      <c r="AY238" s="13" t="s">
        <v>271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3" t="s">
        <v>80</v>
      </c>
      <c r="BK238" s="158">
        <f>ROUND(I238*H238,2)</f>
        <v>0</v>
      </c>
      <c r="BL238" s="13" t="s">
        <v>348</v>
      </c>
      <c r="BM238" s="157" t="s">
        <v>1863</v>
      </c>
    </row>
    <row r="239" spans="2:65" s="1" customFormat="1" ht="28.8">
      <c r="B239" s="28"/>
      <c r="D239" s="159" t="s">
        <v>280</v>
      </c>
      <c r="F239" s="160" t="s">
        <v>1862</v>
      </c>
      <c r="I239" s="119"/>
      <c r="L239" s="28"/>
      <c r="M239" s="161"/>
      <c r="T239" s="52"/>
      <c r="AT239" s="13" t="s">
        <v>280</v>
      </c>
      <c r="AU239" s="13" t="s">
        <v>272</v>
      </c>
    </row>
    <row r="240" spans="2:65" s="1" customFormat="1" ht="24.15" customHeight="1">
      <c r="B240" s="28"/>
      <c r="C240" s="162" t="s">
        <v>499</v>
      </c>
      <c r="D240" s="162" t="s">
        <v>335</v>
      </c>
      <c r="E240" s="163" t="s">
        <v>1864</v>
      </c>
      <c r="F240" s="164" t="s">
        <v>1865</v>
      </c>
      <c r="G240" s="165" t="s">
        <v>338</v>
      </c>
      <c r="H240" s="166">
        <v>20</v>
      </c>
      <c r="I240" s="167"/>
      <c r="J240" s="168">
        <f>ROUND(I240*H240,2)</f>
        <v>0</v>
      </c>
      <c r="K240" s="169"/>
      <c r="L240" s="170"/>
      <c r="M240" s="171" t="s">
        <v>1</v>
      </c>
      <c r="N240" s="172" t="s">
        <v>38</v>
      </c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AR240" s="157" t="s">
        <v>373</v>
      </c>
      <c r="AT240" s="157" t="s">
        <v>335</v>
      </c>
      <c r="AU240" s="157" t="s">
        <v>272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1866</v>
      </c>
    </row>
    <row r="241" spans="2:65" s="1" customFormat="1" ht="19.2">
      <c r="B241" s="28"/>
      <c r="D241" s="159" t="s">
        <v>280</v>
      </c>
      <c r="F241" s="160" t="s">
        <v>1865</v>
      </c>
      <c r="I241" s="119"/>
      <c r="L241" s="28"/>
      <c r="M241" s="161"/>
      <c r="T241" s="52"/>
      <c r="AT241" s="13" t="s">
        <v>280</v>
      </c>
      <c r="AU241" s="13" t="s">
        <v>272</v>
      </c>
    </row>
    <row r="242" spans="2:65" s="1" customFormat="1" ht="37.799999999999997" customHeight="1">
      <c r="B242" s="28"/>
      <c r="C242" s="146" t="s">
        <v>504</v>
      </c>
      <c r="D242" s="146" t="s">
        <v>274</v>
      </c>
      <c r="E242" s="147" t="s">
        <v>1685</v>
      </c>
      <c r="F242" s="148" t="s">
        <v>1686</v>
      </c>
      <c r="G242" s="149" t="s">
        <v>338</v>
      </c>
      <c r="H242" s="150">
        <v>22</v>
      </c>
      <c r="I242" s="151"/>
      <c r="J242" s="152">
        <f>ROUND(I242*H242,2)</f>
        <v>0</v>
      </c>
      <c r="K242" s="153"/>
      <c r="L242" s="28"/>
      <c r="M242" s="154" t="s">
        <v>1</v>
      </c>
      <c r="N242" s="115" t="s">
        <v>38</v>
      </c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AR242" s="157" t="s">
        <v>348</v>
      </c>
      <c r="AT242" s="157" t="s">
        <v>274</v>
      </c>
      <c r="AU242" s="157" t="s">
        <v>272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348</v>
      </c>
      <c r="BM242" s="157" t="s">
        <v>1687</v>
      </c>
    </row>
    <row r="243" spans="2:65" s="1" customFormat="1" ht="19.2">
      <c r="B243" s="28"/>
      <c r="D243" s="159" t="s">
        <v>280</v>
      </c>
      <c r="F243" s="160" t="s">
        <v>1686</v>
      </c>
      <c r="I243" s="119"/>
      <c r="L243" s="28"/>
      <c r="M243" s="161"/>
      <c r="T243" s="52"/>
      <c r="AT243" s="13" t="s">
        <v>280</v>
      </c>
      <c r="AU243" s="13" t="s">
        <v>272</v>
      </c>
    </row>
    <row r="244" spans="2:65" s="1" customFormat="1" ht="16.5" customHeight="1">
      <c r="B244" s="28"/>
      <c r="C244" s="162" t="s">
        <v>511</v>
      </c>
      <c r="D244" s="162" t="s">
        <v>335</v>
      </c>
      <c r="E244" s="163" t="s">
        <v>1688</v>
      </c>
      <c r="F244" s="164" t="s">
        <v>1689</v>
      </c>
      <c r="G244" s="165" t="s">
        <v>338</v>
      </c>
      <c r="H244" s="166">
        <v>22</v>
      </c>
      <c r="I244" s="167"/>
      <c r="J244" s="168">
        <f>ROUND(I244*H244,2)</f>
        <v>0</v>
      </c>
      <c r="K244" s="169"/>
      <c r="L244" s="170"/>
      <c r="M244" s="171" t="s">
        <v>1</v>
      </c>
      <c r="N244" s="172" t="s">
        <v>38</v>
      </c>
      <c r="P244" s="155">
        <f>O244*H244</f>
        <v>0</v>
      </c>
      <c r="Q244" s="155">
        <v>1.0000000000000001E-5</v>
      </c>
      <c r="R244" s="155">
        <f>Q244*H244</f>
        <v>2.2000000000000001E-4</v>
      </c>
      <c r="S244" s="155">
        <v>0</v>
      </c>
      <c r="T244" s="156">
        <f>S244*H244</f>
        <v>0</v>
      </c>
      <c r="AR244" s="157" t="s">
        <v>373</v>
      </c>
      <c r="AT244" s="157" t="s">
        <v>335</v>
      </c>
      <c r="AU244" s="157" t="s">
        <v>272</v>
      </c>
      <c r="AY244" s="13" t="s">
        <v>271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3" t="s">
        <v>80</v>
      </c>
      <c r="BK244" s="158">
        <f>ROUND(I244*H244,2)</f>
        <v>0</v>
      </c>
      <c r="BL244" s="13" t="s">
        <v>348</v>
      </c>
      <c r="BM244" s="157" t="s">
        <v>1690</v>
      </c>
    </row>
    <row r="245" spans="2:65" s="1" customFormat="1" ht="10.199999999999999">
      <c r="B245" s="28"/>
      <c r="D245" s="159" t="s">
        <v>280</v>
      </c>
      <c r="F245" s="160" t="s">
        <v>1689</v>
      </c>
      <c r="I245" s="119"/>
      <c r="L245" s="28"/>
      <c r="M245" s="161"/>
      <c r="T245" s="52"/>
      <c r="AT245" s="13" t="s">
        <v>280</v>
      </c>
      <c r="AU245" s="13" t="s">
        <v>272</v>
      </c>
    </row>
    <row r="246" spans="2:65" s="1" customFormat="1" ht="37.799999999999997" customHeight="1">
      <c r="B246" s="28"/>
      <c r="C246" s="146" t="s">
        <v>516</v>
      </c>
      <c r="D246" s="146" t="s">
        <v>274</v>
      </c>
      <c r="E246" s="147" t="s">
        <v>1691</v>
      </c>
      <c r="F246" s="148" t="s">
        <v>1692</v>
      </c>
      <c r="G246" s="149" t="s">
        <v>338</v>
      </c>
      <c r="H246" s="150">
        <v>11</v>
      </c>
      <c r="I246" s="151"/>
      <c r="J246" s="152">
        <f>ROUND(I246*H246,2)</f>
        <v>0</v>
      </c>
      <c r="K246" s="153"/>
      <c r="L246" s="28"/>
      <c r="M246" s="154" t="s">
        <v>1</v>
      </c>
      <c r="N246" s="115" t="s">
        <v>38</v>
      </c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AR246" s="157" t="s">
        <v>348</v>
      </c>
      <c r="AT246" s="157" t="s">
        <v>274</v>
      </c>
      <c r="AU246" s="157" t="s">
        <v>272</v>
      </c>
      <c r="AY246" s="13" t="s">
        <v>271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3" t="s">
        <v>80</v>
      </c>
      <c r="BK246" s="158">
        <f>ROUND(I246*H246,2)</f>
        <v>0</v>
      </c>
      <c r="BL246" s="13" t="s">
        <v>348</v>
      </c>
      <c r="BM246" s="157" t="s">
        <v>1693</v>
      </c>
    </row>
    <row r="247" spans="2:65" s="1" customFormat="1" ht="19.2">
      <c r="B247" s="28"/>
      <c r="D247" s="159" t="s">
        <v>280</v>
      </c>
      <c r="F247" s="160" t="s">
        <v>1692</v>
      </c>
      <c r="I247" s="119"/>
      <c r="L247" s="28"/>
      <c r="M247" s="161"/>
      <c r="T247" s="52"/>
      <c r="AT247" s="13" t="s">
        <v>280</v>
      </c>
      <c r="AU247" s="13" t="s">
        <v>272</v>
      </c>
    </row>
    <row r="248" spans="2:65" s="1" customFormat="1" ht="49.05" customHeight="1">
      <c r="B248" s="28"/>
      <c r="C248" s="162" t="s">
        <v>521</v>
      </c>
      <c r="D248" s="162" t="s">
        <v>335</v>
      </c>
      <c r="E248" s="163" t="s">
        <v>1694</v>
      </c>
      <c r="F248" s="164" t="s">
        <v>1695</v>
      </c>
      <c r="G248" s="165" t="s">
        <v>338</v>
      </c>
      <c r="H248" s="166">
        <v>11</v>
      </c>
      <c r="I248" s="167"/>
      <c r="J248" s="168">
        <f>ROUND(I248*H248,2)</f>
        <v>0</v>
      </c>
      <c r="K248" s="169"/>
      <c r="L248" s="170"/>
      <c r="M248" s="171" t="s">
        <v>1</v>
      </c>
      <c r="N248" s="172" t="s">
        <v>38</v>
      </c>
      <c r="P248" s="155">
        <f>O248*H248</f>
        <v>0</v>
      </c>
      <c r="Q248" s="155">
        <v>0</v>
      </c>
      <c r="R248" s="155">
        <f>Q248*H248</f>
        <v>0</v>
      </c>
      <c r="S248" s="155">
        <v>0</v>
      </c>
      <c r="T248" s="156">
        <f>S248*H248</f>
        <v>0</v>
      </c>
      <c r="AR248" s="157" t="s">
        <v>373</v>
      </c>
      <c r="AT248" s="157" t="s">
        <v>335</v>
      </c>
      <c r="AU248" s="157" t="s">
        <v>272</v>
      </c>
      <c r="AY248" s="13" t="s">
        <v>271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3" t="s">
        <v>80</v>
      </c>
      <c r="BK248" s="158">
        <f>ROUND(I248*H248,2)</f>
        <v>0</v>
      </c>
      <c r="BL248" s="13" t="s">
        <v>348</v>
      </c>
      <c r="BM248" s="157" t="s">
        <v>1696</v>
      </c>
    </row>
    <row r="249" spans="2:65" s="1" customFormat="1" ht="28.8">
      <c r="B249" s="28"/>
      <c r="D249" s="159" t="s">
        <v>280</v>
      </c>
      <c r="F249" s="160" t="s">
        <v>1695</v>
      </c>
      <c r="I249" s="119"/>
      <c r="L249" s="28"/>
      <c r="M249" s="161"/>
      <c r="T249" s="52"/>
      <c r="AT249" s="13" t="s">
        <v>280</v>
      </c>
      <c r="AU249" s="13" t="s">
        <v>272</v>
      </c>
    </row>
    <row r="250" spans="2:65" s="1" customFormat="1" ht="33" customHeight="1">
      <c r="B250" s="28"/>
      <c r="C250" s="146" t="s">
        <v>526</v>
      </c>
      <c r="D250" s="146" t="s">
        <v>274</v>
      </c>
      <c r="E250" s="147" t="s">
        <v>1697</v>
      </c>
      <c r="F250" s="148" t="s">
        <v>1698</v>
      </c>
      <c r="G250" s="149" t="s">
        <v>338</v>
      </c>
      <c r="H250" s="150">
        <v>11</v>
      </c>
      <c r="I250" s="151"/>
      <c r="J250" s="152">
        <f>ROUND(I250*H250,2)</f>
        <v>0</v>
      </c>
      <c r="K250" s="153"/>
      <c r="L250" s="28"/>
      <c r="M250" s="154" t="s">
        <v>1</v>
      </c>
      <c r="N250" s="115" t="s">
        <v>38</v>
      </c>
      <c r="P250" s="155">
        <f>O250*H250</f>
        <v>0</v>
      </c>
      <c r="Q250" s="155">
        <v>0</v>
      </c>
      <c r="R250" s="155">
        <f>Q250*H250</f>
        <v>0</v>
      </c>
      <c r="S250" s="155">
        <v>0</v>
      </c>
      <c r="T250" s="156">
        <f>S250*H250</f>
        <v>0</v>
      </c>
      <c r="AR250" s="157" t="s">
        <v>348</v>
      </c>
      <c r="AT250" s="157" t="s">
        <v>274</v>
      </c>
      <c r="AU250" s="157" t="s">
        <v>272</v>
      </c>
      <c r="AY250" s="13" t="s">
        <v>271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3" t="s">
        <v>80</v>
      </c>
      <c r="BK250" s="158">
        <f>ROUND(I250*H250,2)</f>
        <v>0</v>
      </c>
      <c r="BL250" s="13" t="s">
        <v>348</v>
      </c>
      <c r="BM250" s="157" t="s">
        <v>1699</v>
      </c>
    </row>
    <row r="251" spans="2:65" s="1" customFormat="1" ht="19.2">
      <c r="B251" s="28"/>
      <c r="D251" s="159" t="s">
        <v>280</v>
      </c>
      <c r="F251" s="160" t="s">
        <v>1698</v>
      </c>
      <c r="I251" s="119"/>
      <c r="L251" s="28"/>
      <c r="M251" s="161"/>
      <c r="T251" s="52"/>
      <c r="AT251" s="13" t="s">
        <v>280</v>
      </c>
      <c r="AU251" s="13" t="s">
        <v>272</v>
      </c>
    </row>
    <row r="252" spans="2:65" s="1" customFormat="1" ht="37.799999999999997" customHeight="1">
      <c r="B252" s="28"/>
      <c r="C252" s="146" t="s">
        <v>530</v>
      </c>
      <c r="D252" s="146" t="s">
        <v>274</v>
      </c>
      <c r="E252" s="147" t="s">
        <v>780</v>
      </c>
      <c r="F252" s="148" t="s">
        <v>781</v>
      </c>
      <c r="G252" s="149" t="s">
        <v>338</v>
      </c>
      <c r="H252" s="150">
        <v>5</v>
      </c>
      <c r="I252" s="151"/>
      <c r="J252" s="152">
        <f>ROUND(I252*H252,2)</f>
        <v>0</v>
      </c>
      <c r="K252" s="153"/>
      <c r="L252" s="28"/>
      <c r="M252" s="154" t="s">
        <v>1</v>
      </c>
      <c r="N252" s="115" t="s">
        <v>38</v>
      </c>
      <c r="P252" s="155">
        <f>O252*H252</f>
        <v>0</v>
      </c>
      <c r="Q252" s="155">
        <v>0</v>
      </c>
      <c r="R252" s="155">
        <f>Q252*H252</f>
        <v>0</v>
      </c>
      <c r="S252" s="155">
        <v>0</v>
      </c>
      <c r="T252" s="156">
        <f>S252*H252</f>
        <v>0</v>
      </c>
      <c r="AR252" s="157" t="s">
        <v>348</v>
      </c>
      <c r="AT252" s="157" t="s">
        <v>274</v>
      </c>
      <c r="AU252" s="157" t="s">
        <v>272</v>
      </c>
      <c r="AY252" s="13" t="s">
        <v>271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3" t="s">
        <v>80</v>
      </c>
      <c r="BK252" s="158">
        <f>ROUND(I252*H252,2)</f>
        <v>0</v>
      </c>
      <c r="BL252" s="13" t="s">
        <v>348</v>
      </c>
      <c r="BM252" s="157" t="s">
        <v>782</v>
      </c>
    </row>
    <row r="253" spans="2:65" s="1" customFormat="1" ht="19.2">
      <c r="B253" s="28"/>
      <c r="D253" s="159" t="s">
        <v>280</v>
      </c>
      <c r="F253" s="160" t="s">
        <v>781</v>
      </c>
      <c r="I253" s="119"/>
      <c r="L253" s="28"/>
      <c r="M253" s="161"/>
      <c r="T253" s="52"/>
      <c r="AT253" s="13" t="s">
        <v>280</v>
      </c>
      <c r="AU253" s="13" t="s">
        <v>272</v>
      </c>
    </row>
    <row r="254" spans="2:65" s="1" customFormat="1" ht="55.5" customHeight="1">
      <c r="B254" s="28"/>
      <c r="C254" s="146" t="s">
        <v>535</v>
      </c>
      <c r="D254" s="146" t="s">
        <v>274</v>
      </c>
      <c r="E254" s="147" t="s">
        <v>783</v>
      </c>
      <c r="F254" s="148" t="s">
        <v>784</v>
      </c>
      <c r="G254" s="149" t="s">
        <v>338</v>
      </c>
      <c r="H254" s="150">
        <v>13</v>
      </c>
      <c r="I254" s="151"/>
      <c r="J254" s="152">
        <f>ROUND(I254*H254,2)</f>
        <v>0</v>
      </c>
      <c r="K254" s="153"/>
      <c r="L254" s="28"/>
      <c r="M254" s="154" t="s">
        <v>1</v>
      </c>
      <c r="N254" s="115" t="s">
        <v>38</v>
      </c>
      <c r="P254" s="155">
        <f>O254*H254</f>
        <v>0</v>
      </c>
      <c r="Q254" s="155">
        <v>0</v>
      </c>
      <c r="R254" s="155">
        <f>Q254*H254</f>
        <v>0</v>
      </c>
      <c r="S254" s="155">
        <v>0</v>
      </c>
      <c r="T254" s="156">
        <f>S254*H254</f>
        <v>0</v>
      </c>
      <c r="AR254" s="157" t="s">
        <v>348</v>
      </c>
      <c r="AT254" s="157" t="s">
        <v>274</v>
      </c>
      <c r="AU254" s="157" t="s">
        <v>272</v>
      </c>
      <c r="AY254" s="13" t="s">
        <v>271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3" t="s">
        <v>80</v>
      </c>
      <c r="BK254" s="158">
        <f>ROUND(I254*H254,2)</f>
        <v>0</v>
      </c>
      <c r="BL254" s="13" t="s">
        <v>348</v>
      </c>
      <c r="BM254" s="157" t="s">
        <v>785</v>
      </c>
    </row>
    <row r="255" spans="2:65" s="1" customFormat="1" ht="38.4">
      <c r="B255" s="28"/>
      <c r="D255" s="159" t="s">
        <v>280</v>
      </c>
      <c r="F255" s="160" t="s">
        <v>784</v>
      </c>
      <c r="I255" s="119"/>
      <c r="L255" s="28"/>
      <c r="M255" s="161"/>
      <c r="T255" s="52"/>
      <c r="AT255" s="13" t="s">
        <v>280</v>
      </c>
      <c r="AU255" s="13" t="s">
        <v>272</v>
      </c>
    </row>
    <row r="256" spans="2:65" s="1" customFormat="1" ht="24.15" customHeight="1">
      <c r="B256" s="28"/>
      <c r="C256" s="162" t="s">
        <v>541</v>
      </c>
      <c r="D256" s="162" t="s">
        <v>335</v>
      </c>
      <c r="E256" s="163" t="s">
        <v>786</v>
      </c>
      <c r="F256" s="164" t="s">
        <v>787</v>
      </c>
      <c r="G256" s="165" t="s">
        <v>338</v>
      </c>
      <c r="H256" s="166">
        <v>5</v>
      </c>
      <c r="I256" s="167"/>
      <c r="J256" s="168">
        <f>ROUND(I256*H256,2)</f>
        <v>0</v>
      </c>
      <c r="K256" s="169"/>
      <c r="L256" s="170"/>
      <c r="M256" s="171" t="s">
        <v>1</v>
      </c>
      <c r="N256" s="172" t="s">
        <v>38</v>
      </c>
      <c r="P256" s="155">
        <f>O256*H256</f>
        <v>0</v>
      </c>
      <c r="Q256" s="155">
        <v>1E-4</v>
      </c>
      <c r="R256" s="155">
        <f>Q256*H256</f>
        <v>5.0000000000000001E-4</v>
      </c>
      <c r="S256" s="155">
        <v>0</v>
      </c>
      <c r="T256" s="156">
        <f>S256*H256</f>
        <v>0</v>
      </c>
      <c r="AR256" s="157" t="s">
        <v>373</v>
      </c>
      <c r="AT256" s="157" t="s">
        <v>335</v>
      </c>
      <c r="AU256" s="157" t="s">
        <v>272</v>
      </c>
      <c r="AY256" s="13" t="s">
        <v>271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3" t="s">
        <v>80</v>
      </c>
      <c r="BK256" s="158">
        <f>ROUND(I256*H256,2)</f>
        <v>0</v>
      </c>
      <c r="BL256" s="13" t="s">
        <v>348</v>
      </c>
      <c r="BM256" s="157" t="s">
        <v>788</v>
      </c>
    </row>
    <row r="257" spans="2:65" s="1" customFormat="1" ht="19.2">
      <c r="B257" s="28"/>
      <c r="D257" s="159" t="s">
        <v>280</v>
      </c>
      <c r="F257" s="160" t="s">
        <v>787</v>
      </c>
      <c r="I257" s="119"/>
      <c r="L257" s="28"/>
      <c r="M257" s="161"/>
      <c r="T257" s="52"/>
      <c r="AT257" s="13" t="s">
        <v>280</v>
      </c>
      <c r="AU257" s="13" t="s">
        <v>272</v>
      </c>
    </row>
    <row r="258" spans="2:65" s="1" customFormat="1" ht="37.799999999999997" customHeight="1">
      <c r="B258" s="28"/>
      <c r="C258" s="162" t="s">
        <v>546</v>
      </c>
      <c r="D258" s="162" t="s">
        <v>335</v>
      </c>
      <c r="E258" s="163" t="s">
        <v>789</v>
      </c>
      <c r="F258" s="164" t="s">
        <v>790</v>
      </c>
      <c r="G258" s="165" t="s">
        <v>338</v>
      </c>
      <c r="H258" s="166">
        <v>13</v>
      </c>
      <c r="I258" s="167"/>
      <c r="J258" s="168">
        <f>ROUND(I258*H258,2)</f>
        <v>0</v>
      </c>
      <c r="K258" s="169"/>
      <c r="L258" s="170"/>
      <c r="M258" s="171" t="s">
        <v>1</v>
      </c>
      <c r="N258" s="172" t="s">
        <v>38</v>
      </c>
      <c r="P258" s="155">
        <f>O258*H258</f>
        <v>0</v>
      </c>
      <c r="Q258" s="155">
        <v>0</v>
      </c>
      <c r="R258" s="155">
        <f>Q258*H258</f>
        <v>0</v>
      </c>
      <c r="S258" s="155">
        <v>0</v>
      </c>
      <c r="T258" s="156">
        <f>S258*H258</f>
        <v>0</v>
      </c>
      <c r="AR258" s="157" t="s">
        <v>373</v>
      </c>
      <c r="AT258" s="157" t="s">
        <v>335</v>
      </c>
      <c r="AU258" s="157" t="s">
        <v>272</v>
      </c>
      <c r="AY258" s="13" t="s">
        <v>271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3" t="s">
        <v>80</v>
      </c>
      <c r="BK258" s="158">
        <f>ROUND(I258*H258,2)</f>
        <v>0</v>
      </c>
      <c r="BL258" s="13" t="s">
        <v>348</v>
      </c>
      <c r="BM258" s="157" t="s">
        <v>791</v>
      </c>
    </row>
    <row r="259" spans="2:65" s="1" customFormat="1" ht="28.8">
      <c r="B259" s="28"/>
      <c r="D259" s="159" t="s">
        <v>280</v>
      </c>
      <c r="F259" s="160" t="s">
        <v>790</v>
      </c>
      <c r="I259" s="119"/>
      <c r="L259" s="28"/>
      <c r="M259" s="161"/>
      <c r="T259" s="52"/>
      <c r="AT259" s="13" t="s">
        <v>280</v>
      </c>
      <c r="AU259" s="13" t="s">
        <v>272</v>
      </c>
    </row>
    <row r="260" spans="2:65" s="1" customFormat="1" ht="33" customHeight="1">
      <c r="B260" s="28"/>
      <c r="C260" s="146" t="s">
        <v>551</v>
      </c>
      <c r="D260" s="146" t="s">
        <v>274</v>
      </c>
      <c r="E260" s="147" t="s">
        <v>792</v>
      </c>
      <c r="F260" s="148" t="s">
        <v>793</v>
      </c>
      <c r="G260" s="149" t="s">
        <v>338</v>
      </c>
      <c r="H260" s="150">
        <v>2</v>
      </c>
      <c r="I260" s="151"/>
      <c r="J260" s="152">
        <f>ROUND(I260*H260,2)</f>
        <v>0</v>
      </c>
      <c r="K260" s="153"/>
      <c r="L260" s="28"/>
      <c r="M260" s="154" t="s">
        <v>1</v>
      </c>
      <c r="N260" s="115" t="s">
        <v>38</v>
      </c>
      <c r="P260" s="155">
        <f>O260*H260</f>
        <v>0</v>
      </c>
      <c r="Q260" s="155">
        <v>0</v>
      </c>
      <c r="R260" s="155">
        <f>Q260*H260</f>
        <v>0</v>
      </c>
      <c r="S260" s="155">
        <v>0</v>
      </c>
      <c r="T260" s="156">
        <f>S260*H260</f>
        <v>0</v>
      </c>
      <c r="AR260" s="157" t="s">
        <v>348</v>
      </c>
      <c r="AT260" s="157" t="s">
        <v>274</v>
      </c>
      <c r="AU260" s="157" t="s">
        <v>272</v>
      </c>
      <c r="AY260" s="13" t="s">
        <v>271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3" t="s">
        <v>80</v>
      </c>
      <c r="BK260" s="158">
        <f>ROUND(I260*H260,2)</f>
        <v>0</v>
      </c>
      <c r="BL260" s="13" t="s">
        <v>348</v>
      </c>
      <c r="BM260" s="157" t="s">
        <v>794</v>
      </c>
    </row>
    <row r="261" spans="2:65" s="1" customFormat="1" ht="28.8">
      <c r="B261" s="28"/>
      <c r="D261" s="159" t="s">
        <v>280</v>
      </c>
      <c r="F261" s="160" t="s">
        <v>795</v>
      </c>
      <c r="I261" s="119"/>
      <c r="L261" s="28"/>
      <c r="M261" s="161"/>
      <c r="T261" s="52"/>
      <c r="AT261" s="13" t="s">
        <v>280</v>
      </c>
      <c r="AU261" s="13" t="s">
        <v>272</v>
      </c>
    </row>
    <row r="262" spans="2:65" s="1" customFormat="1" ht="55.5" customHeight="1">
      <c r="B262" s="28"/>
      <c r="C262" s="146" t="s">
        <v>556</v>
      </c>
      <c r="D262" s="146" t="s">
        <v>274</v>
      </c>
      <c r="E262" s="147" t="s">
        <v>796</v>
      </c>
      <c r="F262" s="148" t="s">
        <v>797</v>
      </c>
      <c r="G262" s="149" t="s">
        <v>338</v>
      </c>
      <c r="H262" s="150">
        <v>2</v>
      </c>
      <c r="I262" s="151"/>
      <c r="J262" s="152">
        <f>ROUND(I262*H262,2)</f>
        <v>0</v>
      </c>
      <c r="K262" s="153"/>
      <c r="L262" s="28"/>
      <c r="M262" s="154" t="s">
        <v>1</v>
      </c>
      <c r="N262" s="115" t="s">
        <v>38</v>
      </c>
      <c r="P262" s="155">
        <f>O262*H262</f>
        <v>0</v>
      </c>
      <c r="Q262" s="155">
        <v>0</v>
      </c>
      <c r="R262" s="155">
        <f>Q262*H262</f>
        <v>0</v>
      </c>
      <c r="S262" s="155">
        <v>0</v>
      </c>
      <c r="T262" s="156">
        <f>S262*H262</f>
        <v>0</v>
      </c>
      <c r="AR262" s="157" t="s">
        <v>348</v>
      </c>
      <c r="AT262" s="157" t="s">
        <v>274</v>
      </c>
      <c r="AU262" s="157" t="s">
        <v>272</v>
      </c>
      <c r="AY262" s="13" t="s">
        <v>271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3" t="s">
        <v>80</v>
      </c>
      <c r="BK262" s="158">
        <f>ROUND(I262*H262,2)</f>
        <v>0</v>
      </c>
      <c r="BL262" s="13" t="s">
        <v>348</v>
      </c>
      <c r="BM262" s="157" t="s">
        <v>798</v>
      </c>
    </row>
    <row r="263" spans="2:65" s="1" customFormat="1" ht="38.4">
      <c r="B263" s="28"/>
      <c r="D263" s="159" t="s">
        <v>280</v>
      </c>
      <c r="F263" s="160" t="s">
        <v>799</v>
      </c>
      <c r="I263" s="119"/>
      <c r="L263" s="28"/>
      <c r="M263" s="161"/>
      <c r="T263" s="52"/>
      <c r="AT263" s="13" t="s">
        <v>280</v>
      </c>
      <c r="AU263" s="13" t="s">
        <v>272</v>
      </c>
    </row>
    <row r="264" spans="2:65" s="1" customFormat="1" ht="33" customHeight="1">
      <c r="B264" s="28"/>
      <c r="C264" s="162" t="s">
        <v>561</v>
      </c>
      <c r="D264" s="162" t="s">
        <v>335</v>
      </c>
      <c r="E264" s="163" t="s">
        <v>800</v>
      </c>
      <c r="F264" s="164" t="s">
        <v>801</v>
      </c>
      <c r="G264" s="165" t="s">
        <v>338</v>
      </c>
      <c r="H264" s="166">
        <v>2</v>
      </c>
      <c r="I264" s="167"/>
      <c r="J264" s="168">
        <f>ROUND(I264*H264,2)</f>
        <v>0</v>
      </c>
      <c r="K264" s="169"/>
      <c r="L264" s="170"/>
      <c r="M264" s="171" t="s">
        <v>1</v>
      </c>
      <c r="N264" s="172" t="s">
        <v>38</v>
      </c>
      <c r="P264" s="155">
        <f>O264*H264</f>
        <v>0</v>
      </c>
      <c r="Q264" s="155">
        <v>6.9999999999999994E-5</v>
      </c>
      <c r="R264" s="155">
        <f>Q264*H264</f>
        <v>1.3999999999999999E-4</v>
      </c>
      <c r="S264" s="155">
        <v>0</v>
      </c>
      <c r="T264" s="156">
        <f>S264*H264</f>
        <v>0</v>
      </c>
      <c r="AR264" s="157" t="s">
        <v>373</v>
      </c>
      <c r="AT264" s="157" t="s">
        <v>335</v>
      </c>
      <c r="AU264" s="157" t="s">
        <v>272</v>
      </c>
      <c r="AY264" s="13" t="s">
        <v>271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3" t="s">
        <v>80</v>
      </c>
      <c r="BK264" s="158">
        <f>ROUND(I264*H264,2)</f>
        <v>0</v>
      </c>
      <c r="BL264" s="13" t="s">
        <v>348</v>
      </c>
      <c r="BM264" s="157" t="s">
        <v>802</v>
      </c>
    </row>
    <row r="265" spans="2:65" s="1" customFormat="1" ht="19.2">
      <c r="B265" s="28"/>
      <c r="D265" s="159" t="s">
        <v>280</v>
      </c>
      <c r="F265" s="160" t="s">
        <v>801</v>
      </c>
      <c r="I265" s="119"/>
      <c r="L265" s="28"/>
      <c r="M265" s="161"/>
      <c r="T265" s="52"/>
      <c r="AT265" s="13" t="s">
        <v>280</v>
      </c>
      <c r="AU265" s="13" t="s">
        <v>272</v>
      </c>
    </row>
    <row r="266" spans="2:65" s="1" customFormat="1" ht="33" customHeight="1">
      <c r="B266" s="28"/>
      <c r="C266" s="162" t="s">
        <v>566</v>
      </c>
      <c r="D266" s="162" t="s">
        <v>335</v>
      </c>
      <c r="E266" s="163" t="s">
        <v>803</v>
      </c>
      <c r="F266" s="164" t="s">
        <v>804</v>
      </c>
      <c r="G266" s="165" t="s">
        <v>338</v>
      </c>
      <c r="H266" s="166">
        <v>2</v>
      </c>
      <c r="I266" s="167"/>
      <c r="J266" s="168">
        <f>ROUND(I266*H266,2)</f>
        <v>0</v>
      </c>
      <c r="K266" s="169"/>
      <c r="L266" s="170"/>
      <c r="M266" s="171" t="s">
        <v>1</v>
      </c>
      <c r="N266" s="172" t="s">
        <v>38</v>
      </c>
      <c r="P266" s="155">
        <f>O266*H266</f>
        <v>0</v>
      </c>
      <c r="Q266" s="155">
        <v>0</v>
      </c>
      <c r="R266" s="155">
        <f>Q266*H266</f>
        <v>0</v>
      </c>
      <c r="S266" s="155">
        <v>0</v>
      </c>
      <c r="T266" s="156">
        <f>S266*H266</f>
        <v>0</v>
      </c>
      <c r="AR266" s="157" t="s">
        <v>373</v>
      </c>
      <c r="AT266" s="157" t="s">
        <v>335</v>
      </c>
      <c r="AU266" s="157" t="s">
        <v>272</v>
      </c>
      <c r="AY266" s="13" t="s">
        <v>271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3" t="s">
        <v>80</v>
      </c>
      <c r="BK266" s="158">
        <f>ROUND(I266*H266,2)</f>
        <v>0</v>
      </c>
      <c r="BL266" s="13" t="s">
        <v>348</v>
      </c>
      <c r="BM266" s="157" t="s">
        <v>805</v>
      </c>
    </row>
    <row r="267" spans="2:65" s="1" customFormat="1" ht="19.2">
      <c r="B267" s="28"/>
      <c r="D267" s="159" t="s">
        <v>280</v>
      </c>
      <c r="F267" s="160" t="s">
        <v>804</v>
      </c>
      <c r="I267" s="119"/>
      <c r="L267" s="28"/>
      <c r="M267" s="161"/>
      <c r="T267" s="52"/>
      <c r="AT267" s="13" t="s">
        <v>280</v>
      </c>
      <c r="AU267" s="13" t="s">
        <v>272</v>
      </c>
    </row>
    <row r="268" spans="2:65" s="1" customFormat="1" ht="49.05" customHeight="1">
      <c r="B268" s="28"/>
      <c r="C268" s="146" t="s">
        <v>571</v>
      </c>
      <c r="D268" s="146" t="s">
        <v>274</v>
      </c>
      <c r="E268" s="147" t="s">
        <v>806</v>
      </c>
      <c r="F268" s="148" t="s">
        <v>807</v>
      </c>
      <c r="G268" s="149" t="s">
        <v>338</v>
      </c>
      <c r="H268" s="150">
        <v>14</v>
      </c>
      <c r="I268" s="151"/>
      <c r="J268" s="152">
        <f>ROUND(I268*H268,2)</f>
        <v>0</v>
      </c>
      <c r="K268" s="153"/>
      <c r="L268" s="28"/>
      <c r="M268" s="154" t="s">
        <v>1</v>
      </c>
      <c r="N268" s="115" t="s">
        <v>38</v>
      </c>
      <c r="P268" s="155">
        <f>O268*H268</f>
        <v>0</v>
      </c>
      <c r="Q268" s="155">
        <v>0</v>
      </c>
      <c r="R268" s="155">
        <f>Q268*H268</f>
        <v>0</v>
      </c>
      <c r="S268" s="155">
        <v>0</v>
      </c>
      <c r="T268" s="156">
        <f>S268*H268</f>
        <v>0</v>
      </c>
      <c r="AR268" s="157" t="s">
        <v>348</v>
      </c>
      <c r="AT268" s="157" t="s">
        <v>274</v>
      </c>
      <c r="AU268" s="157" t="s">
        <v>272</v>
      </c>
      <c r="AY268" s="13" t="s">
        <v>271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3" t="s">
        <v>80</v>
      </c>
      <c r="BK268" s="158">
        <f>ROUND(I268*H268,2)</f>
        <v>0</v>
      </c>
      <c r="BL268" s="13" t="s">
        <v>348</v>
      </c>
      <c r="BM268" s="157" t="s">
        <v>808</v>
      </c>
    </row>
    <row r="269" spans="2:65" s="1" customFormat="1" ht="28.8">
      <c r="B269" s="28"/>
      <c r="D269" s="159" t="s">
        <v>280</v>
      </c>
      <c r="F269" s="160" t="s">
        <v>807</v>
      </c>
      <c r="I269" s="119"/>
      <c r="L269" s="28"/>
      <c r="M269" s="161"/>
      <c r="T269" s="52"/>
      <c r="AT269" s="13" t="s">
        <v>280</v>
      </c>
      <c r="AU269" s="13" t="s">
        <v>272</v>
      </c>
    </row>
    <row r="270" spans="2:65" s="1" customFormat="1" ht="37.799999999999997" customHeight="1">
      <c r="B270" s="28"/>
      <c r="C270" s="162" t="s">
        <v>576</v>
      </c>
      <c r="D270" s="162" t="s">
        <v>335</v>
      </c>
      <c r="E270" s="163" t="s">
        <v>809</v>
      </c>
      <c r="F270" s="164" t="s">
        <v>810</v>
      </c>
      <c r="G270" s="165" t="s">
        <v>338</v>
      </c>
      <c r="H270" s="166">
        <v>2</v>
      </c>
      <c r="I270" s="167"/>
      <c r="J270" s="168">
        <f>ROUND(I270*H270,2)</f>
        <v>0</v>
      </c>
      <c r="K270" s="169"/>
      <c r="L270" s="170"/>
      <c r="M270" s="171" t="s">
        <v>1</v>
      </c>
      <c r="N270" s="172" t="s">
        <v>38</v>
      </c>
      <c r="P270" s="155">
        <f>O270*H270</f>
        <v>0</v>
      </c>
      <c r="Q270" s="155">
        <v>6.9999999999999994E-5</v>
      </c>
      <c r="R270" s="155">
        <f>Q270*H270</f>
        <v>1.3999999999999999E-4</v>
      </c>
      <c r="S270" s="155">
        <v>0</v>
      </c>
      <c r="T270" s="156">
        <f>S270*H270</f>
        <v>0</v>
      </c>
      <c r="AR270" s="157" t="s">
        <v>373</v>
      </c>
      <c r="AT270" s="157" t="s">
        <v>335</v>
      </c>
      <c r="AU270" s="157" t="s">
        <v>272</v>
      </c>
      <c r="AY270" s="13" t="s">
        <v>271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3" t="s">
        <v>80</v>
      </c>
      <c r="BK270" s="158">
        <f>ROUND(I270*H270,2)</f>
        <v>0</v>
      </c>
      <c r="BL270" s="13" t="s">
        <v>348</v>
      </c>
      <c r="BM270" s="157" t="s">
        <v>811</v>
      </c>
    </row>
    <row r="271" spans="2:65" s="1" customFormat="1" ht="19.2">
      <c r="B271" s="28"/>
      <c r="D271" s="159" t="s">
        <v>280</v>
      </c>
      <c r="F271" s="160" t="s">
        <v>810</v>
      </c>
      <c r="I271" s="119"/>
      <c r="L271" s="28"/>
      <c r="M271" s="161"/>
      <c r="T271" s="52"/>
      <c r="AT271" s="13" t="s">
        <v>280</v>
      </c>
      <c r="AU271" s="13" t="s">
        <v>272</v>
      </c>
    </row>
    <row r="272" spans="2:65" s="1" customFormat="1" ht="33" customHeight="1">
      <c r="B272" s="28"/>
      <c r="C272" s="162" t="s">
        <v>14</v>
      </c>
      <c r="D272" s="162" t="s">
        <v>335</v>
      </c>
      <c r="E272" s="163" t="s">
        <v>812</v>
      </c>
      <c r="F272" s="164" t="s">
        <v>813</v>
      </c>
      <c r="G272" s="165" t="s">
        <v>338</v>
      </c>
      <c r="H272" s="166">
        <v>11</v>
      </c>
      <c r="I272" s="167"/>
      <c r="J272" s="168">
        <f>ROUND(I272*H272,2)</f>
        <v>0</v>
      </c>
      <c r="K272" s="169"/>
      <c r="L272" s="170"/>
      <c r="M272" s="171" t="s">
        <v>1</v>
      </c>
      <c r="N272" s="172" t="s">
        <v>38</v>
      </c>
      <c r="P272" s="155">
        <f>O272*H272</f>
        <v>0</v>
      </c>
      <c r="Q272" s="155">
        <v>0</v>
      </c>
      <c r="R272" s="155">
        <f>Q272*H272</f>
        <v>0</v>
      </c>
      <c r="S272" s="155">
        <v>0</v>
      </c>
      <c r="T272" s="156">
        <f>S272*H272</f>
        <v>0</v>
      </c>
      <c r="AR272" s="157" t="s">
        <v>373</v>
      </c>
      <c r="AT272" s="157" t="s">
        <v>335</v>
      </c>
      <c r="AU272" s="157" t="s">
        <v>272</v>
      </c>
      <c r="AY272" s="13" t="s">
        <v>271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3" t="s">
        <v>80</v>
      </c>
      <c r="BK272" s="158">
        <f>ROUND(I272*H272,2)</f>
        <v>0</v>
      </c>
      <c r="BL272" s="13" t="s">
        <v>348</v>
      </c>
      <c r="BM272" s="157" t="s">
        <v>814</v>
      </c>
    </row>
    <row r="273" spans="2:65" s="1" customFormat="1" ht="19.2">
      <c r="B273" s="28"/>
      <c r="D273" s="159" t="s">
        <v>280</v>
      </c>
      <c r="F273" s="160" t="s">
        <v>813</v>
      </c>
      <c r="I273" s="119"/>
      <c r="L273" s="28"/>
      <c r="M273" s="161"/>
      <c r="T273" s="52"/>
      <c r="AT273" s="13" t="s">
        <v>280</v>
      </c>
      <c r="AU273" s="13" t="s">
        <v>272</v>
      </c>
    </row>
    <row r="274" spans="2:65" s="1" customFormat="1" ht="37.799999999999997" customHeight="1">
      <c r="B274" s="28"/>
      <c r="C274" s="162" t="s">
        <v>586</v>
      </c>
      <c r="D274" s="162" t="s">
        <v>335</v>
      </c>
      <c r="E274" s="163" t="s">
        <v>815</v>
      </c>
      <c r="F274" s="164" t="s">
        <v>816</v>
      </c>
      <c r="G274" s="165" t="s">
        <v>338</v>
      </c>
      <c r="H274" s="166">
        <v>1</v>
      </c>
      <c r="I274" s="167"/>
      <c r="J274" s="168">
        <f>ROUND(I274*H274,2)</f>
        <v>0</v>
      </c>
      <c r="K274" s="169"/>
      <c r="L274" s="170"/>
      <c r="M274" s="171" t="s">
        <v>1</v>
      </c>
      <c r="N274" s="172" t="s">
        <v>38</v>
      </c>
      <c r="P274" s="155">
        <f>O274*H274</f>
        <v>0</v>
      </c>
      <c r="Q274" s="155">
        <v>1E-4</v>
      </c>
      <c r="R274" s="155">
        <f>Q274*H274</f>
        <v>1E-4</v>
      </c>
      <c r="S274" s="155">
        <v>0</v>
      </c>
      <c r="T274" s="156">
        <f>S274*H274</f>
        <v>0</v>
      </c>
      <c r="AR274" s="157" t="s">
        <v>373</v>
      </c>
      <c r="AT274" s="157" t="s">
        <v>335</v>
      </c>
      <c r="AU274" s="157" t="s">
        <v>272</v>
      </c>
      <c r="AY274" s="13" t="s">
        <v>271</v>
      </c>
      <c r="BE274" s="158">
        <f>IF(N274="základní",J274,0)</f>
        <v>0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3" t="s">
        <v>80</v>
      </c>
      <c r="BK274" s="158">
        <f>ROUND(I274*H274,2)</f>
        <v>0</v>
      </c>
      <c r="BL274" s="13" t="s">
        <v>348</v>
      </c>
      <c r="BM274" s="157" t="s">
        <v>817</v>
      </c>
    </row>
    <row r="275" spans="2:65" s="1" customFormat="1" ht="28.8">
      <c r="B275" s="28"/>
      <c r="D275" s="159" t="s">
        <v>280</v>
      </c>
      <c r="F275" s="160" t="s">
        <v>816</v>
      </c>
      <c r="I275" s="119"/>
      <c r="L275" s="28"/>
      <c r="M275" s="161"/>
      <c r="T275" s="52"/>
      <c r="AT275" s="13" t="s">
        <v>280</v>
      </c>
      <c r="AU275" s="13" t="s">
        <v>272</v>
      </c>
    </row>
    <row r="276" spans="2:65" s="1" customFormat="1" ht="21.75" customHeight="1">
      <c r="B276" s="28"/>
      <c r="C276" s="162" t="s">
        <v>591</v>
      </c>
      <c r="D276" s="162" t="s">
        <v>335</v>
      </c>
      <c r="E276" s="163" t="s">
        <v>1528</v>
      </c>
      <c r="F276" s="164" t="s">
        <v>1529</v>
      </c>
      <c r="G276" s="165" t="s">
        <v>338</v>
      </c>
      <c r="H276" s="166">
        <v>1</v>
      </c>
      <c r="I276" s="167"/>
      <c r="J276" s="168">
        <f>ROUND(I276*H276,2)</f>
        <v>0</v>
      </c>
      <c r="K276" s="169"/>
      <c r="L276" s="170"/>
      <c r="M276" s="171" t="s">
        <v>1</v>
      </c>
      <c r="N276" s="172" t="s">
        <v>38</v>
      </c>
      <c r="P276" s="155">
        <f>O276*H276</f>
        <v>0</v>
      </c>
      <c r="Q276" s="155">
        <v>3.0000000000000001E-5</v>
      </c>
      <c r="R276" s="155">
        <f>Q276*H276</f>
        <v>3.0000000000000001E-5</v>
      </c>
      <c r="S276" s="155">
        <v>0</v>
      </c>
      <c r="T276" s="156">
        <f>S276*H276</f>
        <v>0</v>
      </c>
      <c r="AR276" s="157" t="s">
        <v>373</v>
      </c>
      <c r="AT276" s="157" t="s">
        <v>335</v>
      </c>
      <c r="AU276" s="157" t="s">
        <v>272</v>
      </c>
      <c r="AY276" s="13" t="s">
        <v>271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3" t="s">
        <v>80</v>
      </c>
      <c r="BK276" s="158">
        <f>ROUND(I276*H276,2)</f>
        <v>0</v>
      </c>
      <c r="BL276" s="13" t="s">
        <v>348</v>
      </c>
      <c r="BM276" s="157" t="s">
        <v>1530</v>
      </c>
    </row>
    <row r="277" spans="2:65" s="1" customFormat="1" ht="10.199999999999999">
      <c r="B277" s="28"/>
      <c r="D277" s="159" t="s">
        <v>280</v>
      </c>
      <c r="F277" s="160" t="s">
        <v>1529</v>
      </c>
      <c r="I277" s="119"/>
      <c r="L277" s="28"/>
      <c r="M277" s="161"/>
      <c r="T277" s="52"/>
      <c r="AT277" s="13" t="s">
        <v>280</v>
      </c>
      <c r="AU277" s="13" t="s">
        <v>272</v>
      </c>
    </row>
    <row r="278" spans="2:65" s="1" customFormat="1" ht="21.75" customHeight="1">
      <c r="B278" s="28"/>
      <c r="C278" s="162" t="s">
        <v>596</v>
      </c>
      <c r="D278" s="162" t="s">
        <v>335</v>
      </c>
      <c r="E278" s="163" t="s">
        <v>818</v>
      </c>
      <c r="F278" s="164" t="s">
        <v>819</v>
      </c>
      <c r="G278" s="165" t="s">
        <v>338</v>
      </c>
      <c r="H278" s="166">
        <v>1</v>
      </c>
      <c r="I278" s="167"/>
      <c r="J278" s="168">
        <f>ROUND(I278*H278,2)</f>
        <v>0</v>
      </c>
      <c r="K278" s="169"/>
      <c r="L278" s="170"/>
      <c r="M278" s="171" t="s">
        <v>1</v>
      </c>
      <c r="N278" s="172" t="s">
        <v>38</v>
      </c>
      <c r="P278" s="155">
        <f>O278*H278</f>
        <v>0</v>
      </c>
      <c r="Q278" s="155">
        <v>6.0000000000000002E-5</v>
      </c>
      <c r="R278" s="155">
        <f>Q278*H278</f>
        <v>6.0000000000000002E-5</v>
      </c>
      <c r="S278" s="155">
        <v>0</v>
      </c>
      <c r="T278" s="156">
        <f>S278*H278</f>
        <v>0</v>
      </c>
      <c r="AR278" s="157" t="s">
        <v>373</v>
      </c>
      <c r="AT278" s="157" t="s">
        <v>335</v>
      </c>
      <c r="AU278" s="157" t="s">
        <v>272</v>
      </c>
      <c r="AY278" s="13" t="s">
        <v>271</v>
      </c>
      <c r="BE278" s="158">
        <f>IF(N278="základní",J278,0)</f>
        <v>0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3" t="s">
        <v>80</v>
      </c>
      <c r="BK278" s="158">
        <f>ROUND(I278*H278,2)</f>
        <v>0</v>
      </c>
      <c r="BL278" s="13" t="s">
        <v>348</v>
      </c>
      <c r="BM278" s="157" t="s">
        <v>820</v>
      </c>
    </row>
    <row r="279" spans="2:65" s="1" customFormat="1" ht="10.199999999999999">
      <c r="B279" s="28"/>
      <c r="D279" s="159" t="s">
        <v>280</v>
      </c>
      <c r="F279" s="160" t="s">
        <v>819</v>
      </c>
      <c r="I279" s="119"/>
      <c r="L279" s="28"/>
      <c r="M279" s="161"/>
      <c r="T279" s="52"/>
      <c r="AT279" s="13" t="s">
        <v>280</v>
      </c>
      <c r="AU279" s="13" t="s">
        <v>272</v>
      </c>
    </row>
    <row r="280" spans="2:65" s="1" customFormat="1" ht="16.5" customHeight="1">
      <c r="B280" s="28"/>
      <c r="C280" s="146" t="s">
        <v>601</v>
      </c>
      <c r="D280" s="146" t="s">
        <v>274</v>
      </c>
      <c r="E280" s="147" t="s">
        <v>858</v>
      </c>
      <c r="F280" s="148" t="s">
        <v>859</v>
      </c>
      <c r="G280" s="149" t="s">
        <v>338</v>
      </c>
      <c r="H280" s="150">
        <v>16</v>
      </c>
      <c r="I280" s="151"/>
      <c r="J280" s="152">
        <f>ROUND(I280*H280,2)</f>
        <v>0</v>
      </c>
      <c r="K280" s="153"/>
      <c r="L280" s="28"/>
      <c r="M280" s="154" t="s">
        <v>1</v>
      </c>
      <c r="N280" s="115" t="s">
        <v>38</v>
      </c>
      <c r="P280" s="155">
        <f>O280*H280</f>
        <v>0</v>
      </c>
      <c r="Q280" s="155">
        <v>0</v>
      </c>
      <c r="R280" s="155">
        <f>Q280*H280</f>
        <v>0</v>
      </c>
      <c r="S280" s="155">
        <v>0</v>
      </c>
      <c r="T280" s="156">
        <f>S280*H280</f>
        <v>0</v>
      </c>
      <c r="AR280" s="157" t="s">
        <v>348</v>
      </c>
      <c r="AT280" s="157" t="s">
        <v>274</v>
      </c>
      <c r="AU280" s="157" t="s">
        <v>272</v>
      </c>
      <c r="AY280" s="13" t="s">
        <v>271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3" t="s">
        <v>80</v>
      </c>
      <c r="BK280" s="158">
        <f>ROUND(I280*H280,2)</f>
        <v>0</v>
      </c>
      <c r="BL280" s="13" t="s">
        <v>348</v>
      </c>
      <c r="BM280" s="157" t="s">
        <v>860</v>
      </c>
    </row>
    <row r="281" spans="2:65" s="1" customFormat="1" ht="28.8">
      <c r="B281" s="28"/>
      <c r="D281" s="159" t="s">
        <v>280</v>
      </c>
      <c r="F281" s="160" t="s">
        <v>861</v>
      </c>
      <c r="I281" s="119"/>
      <c r="L281" s="28"/>
      <c r="M281" s="161"/>
      <c r="T281" s="52"/>
      <c r="AT281" s="13" t="s">
        <v>280</v>
      </c>
      <c r="AU281" s="13" t="s">
        <v>272</v>
      </c>
    </row>
    <row r="282" spans="2:65" s="1" customFormat="1" ht="21.75" customHeight="1">
      <c r="B282" s="28"/>
      <c r="C282" s="162" t="s">
        <v>605</v>
      </c>
      <c r="D282" s="162" t="s">
        <v>335</v>
      </c>
      <c r="E282" s="163" t="s">
        <v>862</v>
      </c>
      <c r="F282" s="164" t="s">
        <v>863</v>
      </c>
      <c r="G282" s="165" t="s">
        <v>338</v>
      </c>
      <c r="H282" s="166">
        <v>5</v>
      </c>
      <c r="I282" s="167"/>
      <c r="J282" s="168">
        <f>ROUND(I282*H282,2)</f>
        <v>0</v>
      </c>
      <c r="K282" s="169"/>
      <c r="L282" s="170"/>
      <c r="M282" s="171" t="s">
        <v>1</v>
      </c>
      <c r="N282" s="172" t="s">
        <v>38</v>
      </c>
      <c r="P282" s="155">
        <f>O282*H282</f>
        <v>0</v>
      </c>
      <c r="Q282" s="155">
        <v>4.0000000000000003E-5</v>
      </c>
      <c r="R282" s="155">
        <f>Q282*H282</f>
        <v>2.0000000000000001E-4</v>
      </c>
      <c r="S282" s="155">
        <v>0</v>
      </c>
      <c r="T282" s="156">
        <f>S282*H282</f>
        <v>0</v>
      </c>
      <c r="AR282" s="157" t="s">
        <v>373</v>
      </c>
      <c r="AT282" s="157" t="s">
        <v>335</v>
      </c>
      <c r="AU282" s="157" t="s">
        <v>272</v>
      </c>
      <c r="AY282" s="13" t="s">
        <v>271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3" t="s">
        <v>80</v>
      </c>
      <c r="BK282" s="158">
        <f>ROUND(I282*H282,2)</f>
        <v>0</v>
      </c>
      <c r="BL282" s="13" t="s">
        <v>348</v>
      </c>
      <c r="BM282" s="157" t="s">
        <v>864</v>
      </c>
    </row>
    <row r="283" spans="2:65" s="1" customFormat="1" ht="10.199999999999999">
      <c r="B283" s="28"/>
      <c r="D283" s="159" t="s">
        <v>280</v>
      </c>
      <c r="F283" s="160" t="s">
        <v>863</v>
      </c>
      <c r="I283" s="119"/>
      <c r="L283" s="28"/>
      <c r="M283" s="161"/>
      <c r="T283" s="52"/>
      <c r="AT283" s="13" t="s">
        <v>280</v>
      </c>
      <c r="AU283" s="13" t="s">
        <v>272</v>
      </c>
    </row>
    <row r="284" spans="2:65" s="1" customFormat="1" ht="24.15" customHeight="1">
      <c r="B284" s="28"/>
      <c r="C284" s="162" t="s">
        <v>607</v>
      </c>
      <c r="D284" s="162" t="s">
        <v>335</v>
      </c>
      <c r="E284" s="163" t="s">
        <v>865</v>
      </c>
      <c r="F284" s="164" t="s">
        <v>866</v>
      </c>
      <c r="G284" s="165" t="s">
        <v>338</v>
      </c>
      <c r="H284" s="166">
        <v>11</v>
      </c>
      <c r="I284" s="167"/>
      <c r="J284" s="168">
        <f>ROUND(I284*H284,2)</f>
        <v>0</v>
      </c>
      <c r="K284" s="169"/>
      <c r="L284" s="170"/>
      <c r="M284" s="171" t="s">
        <v>1</v>
      </c>
      <c r="N284" s="172" t="s">
        <v>38</v>
      </c>
      <c r="P284" s="155">
        <f>O284*H284</f>
        <v>0</v>
      </c>
      <c r="Q284" s="155">
        <v>5.0000000000000002E-5</v>
      </c>
      <c r="R284" s="155">
        <f>Q284*H284</f>
        <v>5.5000000000000003E-4</v>
      </c>
      <c r="S284" s="155">
        <v>0</v>
      </c>
      <c r="T284" s="156">
        <f>S284*H284</f>
        <v>0</v>
      </c>
      <c r="AR284" s="157" t="s">
        <v>373</v>
      </c>
      <c r="AT284" s="157" t="s">
        <v>335</v>
      </c>
      <c r="AU284" s="157" t="s">
        <v>272</v>
      </c>
      <c r="AY284" s="13" t="s">
        <v>271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3" t="s">
        <v>80</v>
      </c>
      <c r="BK284" s="158">
        <f>ROUND(I284*H284,2)</f>
        <v>0</v>
      </c>
      <c r="BL284" s="13" t="s">
        <v>348</v>
      </c>
      <c r="BM284" s="157" t="s">
        <v>867</v>
      </c>
    </row>
    <row r="285" spans="2:65" s="1" customFormat="1" ht="10.199999999999999">
      <c r="B285" s="28"/>
      <c r="D285" s="159" t="s">
        <v>280</v>
      </c>
      <c r="F285" s="160" t="s">
        <v>866</v>
      </c>
      <c r="I285" s="119"/>
      <c r="L285" s="28"/>
      <c r="M285" s="161"/>
      <c r="T285" s="52"/>
      <c r="AT285" s="13" t="s">
        <v>280</v>
      </c>
      <c r="AU285" s="13" t="s">
        <v>272</v>
      </c>
    </row>
    <row r="286" spans="2:65" s="1" customFormat="1" ht="33" customHeight="1">
      <c r="B286" s="28"/>
      <c r="C286" s="146" t="s">
        <v>611</v>
      </c>
      <c r="D286" s="146" t="s">
        <v>274</v>
      </c>
      <c r="E286" s="147" t="s">
        <v>876</v>
      </c>
      <c r="F286" s="148" t="s">
        <v>877</v>
      </c>
      <c r="G286" s="149" t="s">
        <v>412</v>
      </c>
      <c r="H286" s="150">
        <v>4</v>
      </c>
      <c r="I286" s="151"/>
      <c r="J286" s="152">
        <f>ROUND(I286*H286,2)</f>
        <v>0</v>
      </c>
      <c r="K286" s="153"/>
      <c r="L286" s="28"/>
      <c r="M286" s="154" t="s">
        <v>1</v>
      </c>
      <c r="N286" s="115" t="s">
        <v>38</v>
      </c>
      <c r="P286" s="155">
        <f>O286*H286</f>
        <v>0</v>
      </c>
      <c r="Q286" s="155">
        <v>0</v>
      </c>
      <c r="R286" s="155">
        <f>Q286*H286</f>
        <v>0</v>
      </c>
      <c r="S286" s="155">
        <v>0</v>
      </c>
      <c r="T286" s="156">
        <f>S286*H286</f>
        <v>0</v>
      </c>
      <c r="AR286" s="157" t="s">
        <v>348</v>
      </c>
      <c r="AT286" s="157" t="s">
        <v>274</v>
      </c>
      <c r="AU286" s="157" t="s">
        <v>272</v>
      </c>
      <c r="AY286" s="13" t="s">
        <v>271</v>
      </c>
      <c r="BE286" s="158">
        <f>IF(N286="základní",J286,0)</f>
        <v>0</v>
      </c>
      <c r="BF286" s="158">
        <f>IF(N286="snížená",J286,0)</f>
        <v>0</v>
      </c>
      <c r="BG286" s="158">
        <f>IF(N286="zákl. přenesená",J286,0)</f>
        <v>0</v>
      </c>
      <c r="BH286" s="158">
        <f>IF(N286="sníž. přenesená",J286,0)</f>
        <v>0</v>
      </c>
      <c r="BI286" s="158">
        <f>IF(N286="nulová",J286,0)</f>
        <v>0</v>
      </c>
      <c r="BJ286" s="13" t="s">
        <v>80</v>
      </c>
      <c r="BK286" s="158">
        <f>ROUND(I286*H286,2)</f>
        <v>0</v>
      </c>
      <c r="BL286" s="13" t="s">
        <v>348</v>
      </c>
      <c r="BM286" s="157" t="s">
        <v>878</v>
      </c>
    </row>
    <row r="287" spans="2:65" s="1" customFormat="1" ht="19.2">
      <c r="B287" s="28"/>
      <c r="D287" s="159" t="s">
        <v>280</v>
      </c>
      <c r="F287" s="160" t="s">
        <v>877</v>
      </c>
      <c r="I287" s="119"/>
      <c r="L287" s="28"/>
      <c r="M287" s="161"/>
      <c r="T287" s="52"/>
      <c r="AT287" s="13" t="s">
        <v>280</v>
      </c>
      <c r="AU287" s="13" t="s">
        <v>272</v>
      </c>
    </row>
    <row r="288" spans="2:65" s="1" customFormat="1" ht="24.15" customHeight="1">
      <c r="B288" s="28"/>
      <c r="C288" s="162" t="s">
        <v>615</v>
      </c>
      <c r="D288" s="162" t="s">
        <v>335</v>
      </c>
      <c r="E288" s="163" t="s">
        <v>880</v>
      </c>
      <c r="F288" s="164" t="s">
        <v>881</v>
      </c>
      <c r="G288" s="165" t="s">
        <v>412</v>
      </c>
      <c r="H288" s="166">
        <v>4</v>
      </c>
      <c r="I288" s="167"/>
      <c r="J288" s="168">
        <f>ROUND(I288*H288,2)</f>
        <v>0</v>
      </c>
      <c r="K288" s="169"/>
      <c r="L288" s="170"/>
      <c r="M288" s="171" t="s">
        <v>1</v>
      </c>
      <c r="N288" s="172" t="s">
        <v>38</v>
      </c>
      <c r="P288" s="155">
        <f>O288*H288</f>
        <v>0</v>
      </c>
      <c r="Q288" s="155">
        <v>1.0000000000000001E-5</v>
      </c>
      <c r="R288" s="155">
        <f>Q288*H288</f>
        <v>4.0000000000000003E-5</v>
      </c>
      <c r="S288" s="155">
        <v>0</v>
      </c>
      <c r="T288" s="156">
        <f>S288*H288</f>
        <v>0</v>
      </c>
      <c r="AR288" s="157" t="s">
        <v>373</v>
      </c>
      <c r="AT288" s="157" t="s">
        <v>335</v>
      </c>
      <c r="AU288" s="157" t="s">
        <v>272</v>
      </c>
      <c r="AY288" s="13" t="s">
        <v>271</v>
      </c>
      <c r="BE288" s="158">
        <f>IF(N288="základní",J288,0)</f>
        <v>0</v>
      </c>
      <c r="BF288" s="158">
        <f>IF(N288="snížená",J288,0)</f>
        <v>0</v>
      </c>
      <c r="BG288" s="158">
        <f>IF(N288="zákl. přenesená",J288,0)</f>
        <v>0</v>
      </c>
      <c r="BH288" s="158">
        <f>IF(N288="sníž. přenesená",J288,0)</f>
        <v>0</v>
      </c>
      <c r="BI288" s="158">
        <f>IF(N288="nulová",J288,0)</f>
        <v>0</v>
      </c>
      <c r="BJ288" s="13" t="s">
        <v>80</v>
      </c>
      <c r="BK288" s="158">
        <f>ROUND(I288*H288,2)</f>
        <v>0</v>
      </c>
      <c r="BL288" s="13" t="s">
        <v>348</v>
      </c>
      <c r="BM288" s="157" t="s">
        <v>882</v>
      </c>
    </row>
    <row r="289" spans="2:65" s="1" customFormat="1" ht="19.2">
      <c r="B289" s="28"/>
      <c r="D289" s="159" t="s">
        <v>280</v>
      </c>
      <c r="F289" s="160" t="s">
        <v>881</v>
      </c>
      <c r="I289" s="119"/>
      <c r="L289" s="28"/>
      <c r="M289" s="161"/>
      <c r="T289" s="52"/>
      <c r="AT289" s="13" t="s">
        <v>280</v>
      </c>
      <c r="AU289" s="13" t="s">
        <v>272</v>
      </c>
    </row>
    <row r="290" spans="2:65" s="1" customFormat="1" ht="24.15" customHeight="1">
      <c r="B290" s="28"/>
      <c r="C290" s="162" t="s">
        <v>622</v>
      </c>
      <c r="D290" s="162" t="s">
        <v>335</v>
      </c>
      <c r="E290" s="163" t="s">
        <v>884</v>
      </c>
      <c r="F290" s="164" t="s">
        <v>885</v>
      </c>
      <c r="G290" s="165" t="s">
        <v>338</v>
      </c>
      <c r="H290" s="166">
        <v>1</v>
      </c>
      <c r="I290" s="167"/>
      <c r="J290" s="168">
        <f>ROUND(I290*H290,2)</f>
        <v>0</v>
      </c>
      <c r="K290" s="169"/>
      <c r="L290" s="170"/>
      <c r="M290" s="171" t="s">
        <v>1</v>
      </c>
      <c r="N290" s="172" t="s">
        <v>38</v>
      </c>
      <c r="P290" s="155">
        <f>O290*H290</f>
        <v>0</v>
      </c>
      <c r="Q290" s="155">
        <v>1.0000000000000001E-5</v>
      </c>
      <c r="R290" s="155">
        <f>Q290*H290</f>
        <v>1.0000000000000001E-5</v>
      </c>
      <c r="S290" s="155">
        <v>0</v>
      </c>
      <c r="T290" s="156">
        <f>S290*H290</f>
        <v>0</v>
      </c>
      <c r="AR290" s="157" t="s">
        <v>373</v>
      </c>
      <c r="AT290" s="157" t="s">
        <v>335</v>
      </c>
      <c r="AU290" s="157" t="s">
        <v>272</v>
      </c>
      <c r="AY290" s="13" t="s">
        <v>271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3" t="s">
        <v>80</v>
      </c>
      <c r="BK290" s="158">
        <f>ROUND(I290*H290,2)</f>
        <v>0</v>
      </c>
      <c r="BL290" s="13" t="s">
        <v>348</v>
      </c>
      <c r="BM290" s="157" t="s">
        <v>886</v>
      </c>
    </row>
    <row r="291" spans="2:65" s="1" customFormat="1" ht="19.2">
      <c r="B291" s="28"/>
      <c r="D291" s="159" t="s">
        <v>280</v>
      </c>
      <c r="F291" s="160" t="s">
        <v>885</v>
      </c>
      <c r="I291" s="119"/>
      <c r="L291" s="28"/>
      <c r="M291" s="161"/>
      <c r="T291" s="52"/>
      <c r="AT291" s="13" t="s">
        <v>280</v>
      </c>
      <c r="AU291" s="13" t="s">
        <v>272</v>
      </c>
    </row>
    <row r="292" spans="2:65" s="1" customFormat="1" ht="24.15" customHeight="1">
      <c r="B292" s="28"/>
      <c r="C292" s="162" t="s">
        <v>875</v>
      </c>
      <c r="D292" s="162" t="s">
        <v>335</v>
      </c>
      <c r="E292" s="163" t="s">
        <v>888</v>
      </c>
      <c r="F292" s="164" t="s">
        <v>889</v>
      </c>
      <c r="G292" s="165" t="s">
        <v>338</v>
      </c>
      <c r="H292" s="166">
        <v>1</v>
      </c>
      <c r="I292" s="167"/>
      <c r="J292" s="168">
        <f>ROUND(I292*H292,2)</f>
        <v>0</v>
      </c>
      <c r="K292" s="169"/>
      <c r="L292" s="170"/>
      <c r="M292" s="171" t="s">
        <v>1</v>
      </c>
      <c r="N292" s="172" t="s">
        <v>38</v>
      </c>
      <c r="P292" s="155">
        <f>O292*H292</f>
        <v>0</v>
      </c>
      <c r="Q292" s="155">
        <v>1.0000000000000001E-5</v>
      </c>
      <c r="R292" s="155">
        <f>Q292*H292</f>
        <v>1.0000000000000001E-5</v>
      </c>
      <c r="S292" s="155">
        <v>0</v>
      </c>
      <c r="T292" s="156">
        <f>S292*H292</f>
        <v>0</v>
      </c>
      <c r="AR292" s="157" t="s">
        <v>373</v>
      </c>
      <c r="AT292" s="157" t="s">
        <v>335</v>
      </c>
      <c r="AU292" s="157" t="s">
        <v>272</v>
      </c>
      <c r="AY292" s="13" t="s">
        <v>271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3" t="s">
        <v>80</v>
      </c>
      <c r="BK292" s="158">
        <f>ROUND(I292*H292,2)</f>
        <v>0</v>
      </c>
      <c r="BL292" s="13" t="s">
        <v>348</v>
      </c>
      <c r="BM292" s="157" t="s">
        <v>890</v>
      </c>
    </row>
    <row r="293" spans="2:65" s="1" customFormat="1" ht="19.2">
      <c r="B293" s="28"/>
      <c r="D293" s="159" t="s">
        <v>280</v>
      </c>
      <c r="F293" s="160" t="s">
        <v>889</v>
      </c>
      <c r="I293" s="119"/>
      <c r="L293" s="28"/>
      <c r="M293" s="161"/>
      <c r="T293" s="52"/>
      <c r="AT293" s="13" t="s">
        <v>280</v>
      </c>
      <c r="AU293" s="13" t="s">
        <v>272</v>
      </c>
    </row>
    <row r="294" spans="2:65" s="1" customFormat="1" ht="24.15" customHeight="1">
      <c r="B294" s="28"/>
      <c r="C294" s="162" t="s">
        <v>879</v>
      </c>
      <c r="D294" s="162" t="s">
        <v>335</v>
      </c>
      <c r="E294" s="163" t="s">
        <v>892</v>
      </c>
      <c r="F294" s="164" t="s">
        <v>893</v>
      </c>
      <c r="G294" s="165" t="s">
        <v>338</v>
      </c>
      <c r="H294" s="166">
        <v>2</v>
      </c>
      <c r="I294" s="167"/>
      <c r="J294" s="168">
        <f>ROUND(I294*H294,2)</f>
        <v>0</v>
      </c>
      <c r="K294" s="169"/>
      <c r="L294" s="170"/>
      <c r="M294" s="171" t="s">
        <v>1</v>
      </c>
      <c r="N294" s="172" t="s">
        <v>38</v>
      </c>
      <c r="P294" s="155">
        <f>O294*H294</f>
        <v>0</v>
      </c>
      <c r="Q294" s="155">
        <v>1.0000000000000001E-5</v>
      </c>
      <c r="R294" s="155">
        <f>Q294*H294</f>
        <v>2.0000000000000002E-5</v>
      </c>
      <c r="S294" s="155">
        <v>0</v>
      </c>
      <c r="T294" s="156">
        <f>S294*H294</f>
        <v>0</v>
      </c>
      <c r="AR294" s="157" t="s">
        <v>373</v>
      </c>
      <c r="AT294" s="157" t="s">
        <v>335</v>
      </c>
      <c r="AU294" s="157" t="s">
        <v>272</v>
      </c>
      <c r="AY294" s="13" t="s">
        <v>271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3" t="s">
        <v>80</v>
      </c>
      <c r="BK294" s="158">
        <f>ROUND(I294*H294,2)</f>
        <v>0</v>
      </c>
      <c r="BL294" s="13" t="s">
        <v>348</v>
      </c>
      <c r="BM294" s="157" t="s">
        <v>894</v>
      </c>
    </row>
    <row r="295" spans="2:65" s="1" customFormat="1" ht="19.2">
      <c r="B295" s="28"/>
      <c r="D295" s="159" t="s">
        <v>280</v>
      </c>
      <c r="F295" s="160" t="s">
        <v>893</v>
      </c>
      <c r="I295" s="119"/>
      <c r="L295" s="28"/>
      <c r="M295" s="161"/>
      <c r="T295" s="52"/>
      <c r="AT295" s="13" t="s">
        <v>280</v>
      </c>
      <c r="AU295" s="13" t="s">
        <v>272</v>
      </c>
    </row>
    <row r="296" spans="2:65" s="1" customFormat="1" ht="24.15" customHeight="1">
      <c r="B296" s="28"/>
      <c r="C296" s="162" t="s">
        <v>883</v>
      </c>
      <c r="D296" s="162" t="s">
        <v>335</v>
      </c>
      <c r="E296" s="163" t="s">
        <v>896</v>
      </c>
      <c r="F296" s="164" t="s">
        <v>897</v>
      </c>
      <c r="G296" s="165" t="s">
        <v>338</v>
      </c>
      <c r="H296" s="166">
        <v>4</v>
      </c>
      <c r="I296" s="167"/>
      <c r="J296" s="168">
        <f>ROUND(I296*H296,2)</f>
        <v>0</v>
      </c>
      <c r="K296" s="169"/>
      <c r="L296" s="170"/>
      <c r="M296" s="171" t="s">
        <v>1</v>
      </c>
      <c r="N296" s="172" t="s">
        <v>38</v>
      </c>
      <c r="P296" s="155">
        <f>O296*H296</f>
        <v>0</v>
      </c>
      <c r="Q296" s="155">
        <v>1.0000000000000001E-5</v>
      </c>
      <c r="R296" s="155">
        <f>Q296*H296</f>
        <v>4.0000000000000003E-5</v>
      </c>
      <c r="S296" s="155">
        <v>0</v>
      </c>
      <c r="T296" s="156">
        <f>S296*H296</f>
        <v>0</v>
      </c>
      <c r="AR296" s="157" t="s">
        <v>373</v>
      </c>
      <c r="AT296" s="157" t="s">
        <v>335</v>
      </c>
      <c r="AU296" s="157" t="s">
        <v>272</v>
      </c>
      <c r="AY296" s="13" t="s">
        <v>271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3" t="s">
        <v>80</v>
      </c>
      <c r="BK296" s="158">
        <f>ROUND(I296*H296,2)</f>
        <v>0</v>
      </c>
      <c r="BL296" s="13" t="s">
        <v>348</v>
      </c>
      <c r="BM296" s="157" t="s">
        <v>898</v>
      </c>
    </row>
    <row r="297" spans="2:65" s="1" customFormat="1" ht="19.2">
      <c r="B297" s="28"/>
      <c r="D297" s="159" t="s">
        <v>280</v>
      </c>
      <c r="F297" s="160" t="s">
        <v>897</v>
      </c>
      <c r="I297" s="119"/>
      <c r="L297" s="28"/>
      <c r="M297" s="161"/>
      <c r="T297" s="52"/>
      <c r="AT297" s="13" t="s">
        <v>280</v>
      </c>
      <c r="AU297" s="13" t="s">
        <v>272</v>
      </c>
    </row>
    <row r="298" spans="2:65" s="1" customFormat="1" ht="33" customHeight="1">
      <c r="B298" s="28"/>
      <c r="C298" s="146" t="s">
        <v>887</v>
      </c>
      <c r="D298" s="146" t="s">
        <v>274</v>
      </c>
      <c r="E298" s="147" t="s">
        <v>900</v>
      </c>
      <c r="F298" s="148" t="s">
        <v>901</v>
      </c>
      <c r="G298" s="149" t="s">
        <v>692</v>
      </c>
      <c r="H298" s="150">
        <v>1</v>
      </c>
      <c r="I298" s="151"/>
      <c r="J298" s="152">
        <f>ROUND(I298*H298,2)</f>
        <v>0</v>
      </c>
      <c r="K298" s="153"/>
      <c r="L298" s="28"/>
      <c r="M298" s="154" t="s">
        <v>1</v>
      </c>
      <c r="N298" s="115" t="s">
        <v>38</v>
      </c>
      <c r="P298" s="155">
        <f>O298*H298</f>
        <v>0</v>
      </c>
      <c r="Q298" s="155">
        <v>0</v>
      </c>
      <c r="R298" s="155">
        <f>Q298*H298</f>
        <v>0</v>
      </c>
      <c r="S298" s="155">
        <v>0</v>
      </c>
      <c r="T298" s="156">
        <f>S298*H298</f>
        <v>0</v>
      </c>
      <c r="AR298" s="157" t="s">
        <v>348</v>
      </c>
      <c r="AT298" s="157" t="s">
        <v>274</v>
      </c>
      <c r="AU298" s="157" t="s">
        <v>272</v>
      </c>
      <c r="AY298" s="13" t="s">
        <v>271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3" t="s">
        <v>80</v>
      </c>
      <c r="BK298" s="158">
        <f>ROUND(I298*H298,2)</f>
        <v>0</v>
      </c>
      <c r="BL298" s="13" t="s">
        <v>348</v>
      </c>
      <c r="BM298" s="157" t="s">
        <v>902</v>
      </c>
    </row>
    <row r="299" spans="2:65" s="1" customFormat="1" ht="38.4">
      <c r="B299" s="28"/>
      <c r="D299" s="159" t="s">
        <v>280</v>
      </c>
      <c r="F299" s="160" t="s">
        <v>903</v>
      </c>
      <c r="I299" s="119"/>
      <c r="L299" s="28"/>
      <c r="M299" s="161"/>
      <c r="T299" s="52"/>
      <c r="AT299" s="13" t="s">
        <v>280</v>
      </c>
      <c r="AU299" s="13" t="s">
        <v>272</v>
      </c>
    </row>
    <row r="300" spans="2:65" s="1" customFormat="1" ht="37.799999999999997" customHeight="1">
      <c r="B300" s="28"/>
      <c r="C300" s="146" t="s">
        <v>891</v>
      </c>
      <c r="D300" s="146" t="s">
        <v>274</v>
      </c>
      <c r="E300" s="147" t="s">
        <v>1874</v>
      </c>
      <c r="F300" s="148" t="s">
        <v>1875</v>
      </c>
      <c r="G300" s="149" t="s">
        <v>692</v>
      </c>
      <c r="H300" s="150">
        <v>1</v>
      </c>
      <c r="I300" s="151"/>
      <c r="J300" s="152">
        <f>ROUND(I300*H300,2)</f>
        <v>0</v>
      </c>
      <c r="K300" s="153"/>
      <c r="L300" s="28"/>
      <c r="M300" s="154" t="s">
        <v>1</v>
      </c>
      <c r="N300" s="115" t="s">
        <v>38</v>
      </c>
      <c r="P300" s="155">
        <f>O300*H300</f>
        <v>0</v>
      </c>
      <c r="Q300" s="155">
        <v>0</v>
      </c>
      <c r="R300" s="155">
        <f>Q300*H300</f>
        <v>0</v>
      </c>
      <c r="S300" s="155">
        <v>0</v>
      </c>
      <c r="T300" s="156">
        <f>S300*H300</f>
        <v>0</v>
      </c>
      <c r="AR300" s="157" t="s">
        <v>348</v>
      </c>
      <c r="AT300" s="157" t="s">
        <v>274</v>
      </c>
      <c r="AU300" s="157" t="s">
        <v>272</v>
      </c>
      <c r="AY300" s="13" t="s">
        <v>271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3" t="s">
        <v>80</v>
      </c>
      <c r="BK300" s="158">
        <f>ROUND(I300*H300,2)</f>
        <v>0</v>
      </c>
      <c r="BL300" s="13" t="s">
        <v>348</v>
      </c>
      <c r="BM300" s="157" t="s">
        <v>1876</v>
      </c>
    </row>
    <row r="301" spans="2:65" s="1" customFormat="1" ht="28.8">
      <c r="B301" s="28"/>
      <c r="D301" s="159" t="s">
        <v>280</v>
      </c>
      <c r="F301" s="160" t="s">
        <v>1875</v>
      </c>
      <c r="I301" s="119"/>
      <c r="L301" s="28"/>
      <c r="M301" s="161"/>
      <c r="T301" s="52"/>
      <c r="AT301" s="13" t="s">
        <v>280</v>
      </c>
      <c r="AU301" s="13" t="s">
        <v>272</v>
      </c>
    </row>
    <row r="302" spans="2:65" s="1" customFormat="1" ht="33" customHeight="1">
      <c r="B302" s="28"/>
      <c r="C302" s="146" t="s">
        <v>895</v>
      </c>
      <c r="D302" s="146" t="s">
        <v>274</v>
      </c>
      <c r="E302" s="147" t="s">
        <v>905</v>
      </c>
      <c r="F302" s="148" t="s">
        <v>906</v>
      </c>
      <c r="G302" s="149" t="s">
        <v>412</v>
      </c>
      <c r="H302" s="150">
        <v>320</v>
      </c>
      <c r="I302" s="151"/>
      <c r="J302" s="152">
        <f>ROUND(I302*H302,2)</f>
        <v>0</v>
      </c>
      <c r="K302" s="153"/>
      <c r="L302" s="28"/>
      <c r="M302" s="154" t="s">
        <v>1</v>
      </c>
      <c r="N302" s="115" t="s">
        <v>38</v>
      </c>
      <c r="P302" s="155">
        <f>O302*H302</f>
        <v>0</v>
      </c>
      <c r="Q302" s="155">
        <v>0</v>
      </c>
      <c r="R302" s="155">
        <f>Q302*H302</f>
        <v>0</v>
      </c>
      <c r="S302" s="155">
        <v>0</v>
      </c>
      <c r="T302" s="156">
        <f>S302*H302</f>
        <v>0</v>
      </c>
      <c r="AR302" s="157" t="s">
        <v>348</v>
      </c>
      <c r="AT302" s="157" t="s">
        <v>274</v>
      </c>
      <c r="AU302" s="157" t="s">
        <v>272</v>
      </c>
      <c r="AY302" s="13" t="s">
        <v>271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3" t="s">
        <v>80</v>
      </c>
      <c r="BK302" s="158">
        <f>ROUND(I302*H302,2)</f>
        <v>0</v>
      </c>
      <c r="BL302" s="13" t="s">
        <v>348</v>
      </c>
      <c r="BM302" s="157" t="s">
        <v>907</v>
      </c>
    </row>
    <row r="303" spans="2:65" s="1" customFormat="1" ht="48">
      <c r="B303" s="28"/>
      <c r="D303" s="159" t="s">
        <v>280</v>
      </c>
      <c r="F303" s="160" t="s">
        <v>908</v>
      </c>
      <c r="I303" s="119"/>
      <c r="L303" s="28"/>
      <c r="M303" s="161"/>
      <c r="T303" s="52"/>
      <c r="AT303" s="13" t="s">
        <v>280</v>
      </c>
      <c r="AU303" s="13" t="s">
        <v>272</v>
      </c>
    </row>
    <row r="304" spans="2:65" s="1" customFormat="1" ht="24.15" customHeight="1">
      <c r="B304" s="28"/>
      <c r="C304" s="162" t="s">
        <v>899</v>
      </c>
      <c r="D304" s="162" t="s">
        <v>335</v>
      </c>
      <c r="E304" s="163" t="s">
        <v>910</v>
      </c>
      <c r="F304" s="164" t="s">
        <v>911</v>
      </c>
      <c r="G304" s="165" t="s">
        <v>412</v>
      </c>
      <c r="H304" s="166">
        <v>320</v>
      </c>
      <c r="I304" s="167"/>
      <c r="J304" s="168">
        <f>ROUND(I304*H304,2)</f>
        <v>0</v>
      </c>
      <c r="K304" s="169"/>
      <c r="L304" s="170"/>
      <c r="M304" s="171" t="s">
        <v>1</v>
      </c>
      <c r="N304" s="172" t="s">
        <v>38</v>
      </c>
      <c r="P304" s="155">
        <f>O304*H304</f>
        <v>0</v>
      </c>
      <c r="Q304" s="155">
        <v>1.7000000000000001E-4</v>
      </c>
      <c r="R304" s="155">
        <f>Q304*H304</f>
        <v>5.4400000000000004E-2</v>
      </c>
      <c r="S304" s="155">
        <v>0</v>
      </c>
      <c r="T304" s="156">
        <f>S304*H304</f>
        <v>0</v>
      </c>
      <c r="AR304" s="157" t="s">
        <v>373</v>
      </c>
      <c r="AT304" s="157" t="s">
        <v>335</v>
      </c>
      <c r="AU304" s="157" t="s">
        <v>272</v>
      </c>
      <c r="AY304" s="13" t="s">
        <v>271</v>
      </c>
      <c r="BE304" s="158">
        <f>IF(N304="základní",J304,0)</f>
        <v>0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3" t="s">
        <v>80</v>
      </c>
      <c r="BK304" s="158">
        <f>ROUND(I304*H304,2)</f>
        <v>0</v>
      </c>
      <c r="BL304" s="13" t="s">
        <v>348</v>
      </c>
      <c r="BM304" s="157" t="s">
        <v>912</v>
      </c>
    </row>
    <row r="305" spans="2:65" s="1" customFormat="1" ht="19.2">
      <c r="B305" s="28"/>
      <c r="D305" s="159" t="s">
        <v>280</v>
      </c>
      <c r="F305" s="160" t="s">
        <v>911</v>
      </c>
      <c r="I305" s="119"/>
      <c r="L305" s="28"/>
      <c r="M305" s="161"/>
      <c r="T305" s="52"/>
      <c r="AT305" s="13" t="s">
        <v>280</v>
      </c>
      <c r="AU305" s="13" t="s">
        <v>272</v>
      </c>
    </row>
    <row r="306" spans="2:65" s="1" customFormat="1" ht="33" customHeight="1">
      <c r="B306" s="28"/>
      <c r="C306" s="146" t="s">
        <v>904</v>
      </c>
      <c r="D306" s="146" t="s">
        <v>274</v>
      </c>
      <c r="E306" s="147" t="s">
        <v>914</v>
      </c>
      <c r="F306" s="148" t="s">
        <v>915</v>
      </c>
      <c r="G306" s="149" t="s">
        <v>412</v>
      </c>
      <c r="H306" s="150">
        <v>40</v>
      </c>
      <c r="I306" s="151"/>
      <c r="J306" s="152">
        <f>ROUND(I306*H306,2)</f>
        <v>0</v>
      </c>
      <c r="K306" s="153"/>
      <c r="L306" s="28"/>
      <c r="M306" s="154" t="s">
        <v>1</v>
      </c>
      <c r="N306" s="115" t="s">
        <v>38</v>
      </c>
      <c r="P306" s="155">
        <f>O306*H306</f>
        <v>0</v>
      </c>
      <c r="Q306" s="155">
        <v>0</v>
      </c>
      <c r="R306" s="155">
        <f>Q306*H306</f>
        <v>0</v>
      </c>
      <c r="S306" s="155">
        <v>0</v>
      </c>
      <c r="T306" s="156">
        <f>S306*H306</f>
        <v>0</v>
      </c>
      <c r="AR306" s="157" t="s">
        <v>348</v>
      </c>
      <c r="AT306" s="157" t="s">
        <v>274</v>
      </c>
      <c r="AU306" s="157" t="s">
        <v>272</v>
      </c>
      <c r="AY306" s="13" t="s">
        <v>271</v>
      </c>
      <c r="BE306" s="158">
        <f>IF(N306="základní",J306,0)</f>
        <v>0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3" t="s">
        <v>80</v>
      </c>
      <c r="BK306" s="158">
        <f>ROUND(I306*H306,2)</f>
        <v>0</v>
      </c>
      <c r="BL306" s="13" t="s">
        <v>348</v>
      </c>
      <c r="BM306" s="157" t="s">
        <v>916</v>
      </c>
    </row>
    <row r="307" spans="2:65" s="1" customFormat="1" ht="28.8">
      <c r="B307" s="28"/>
      <c r="D307" s="159" t="s">
        <v>280</v>
      </c>
      <c r="F307" s="160" t="s">
        <v>917</v>
      </c>
      <c r="I307" s="119"/>
      <c r="L307" s="28"/>
      <c r="M307" s="161"/>
      <c r="T307" s="52"/>
      <c r="AT307" s="13" t="s">
        <v>280</v>
      </c>
      <c r="AU307" s="13" t="s">
        <v>272</v>
      </c>
    </row>
    <row r="308" spans="2:65" s="1" customFormat="1" ht="24.15" customHeight="1">
      <c r="B308" s="28"/>
      <c r="C308" s="162" t="s">
        <v>909</v>
      </c>
      <c r="D308" s="162" t="s">
        <v>335</v>
      </c>
      <c r="E308" s="163" t="s">
        <v>919</v>
      </c>
      <c r="F308" s="164" t="s">
        <v>920</v>
      </c>
      <c r="G308" s="165" t="s">
        <v>412</v>
      </c>
      <c r="H308" s="166">
        <v>40</v>
      </c>
      <c r="I308" s="167"/>
      <c r="J308" s="168">
        <f>ROUND(I308*H308,2)</f>
        <v>0</v>
      </c>
      <c r="K308" s="169"/>
      <c r="L308" s="170"/>
      <c r="M308" s="171" t="s">
        <v>1</v>
      </c>
      <c r="N308" s="172" t="s">
        <v>38</v>
      </c>
      <c r="P308" s="155">
        <f>O308*H308</f>
        <v>0</v>
      </c>
      <c r="Q308" s="155">
        <v>6.9999999999999994E-5</v>
      </c>
      <c r="R308" s="155">
        <f>Q308*H308</f>
        <v>2.7999999999999995E-3</v>
      </c>
      <c r="S308" s="155">
        <v>0</v>
      </c>
      <c r="T308" s="156">
        <f>S308*H308</f>
        <v>0</v>
      </c>
      <c r="AR308" s="157" t="s">
        <v>373</v>
      </c>
      <c r="AT308" s="157" t="s">
        <v>335</v>
      </c>
      <c r="AU308" s="157" t="s">
        <v>272</v>
      </c>
      <c r="AY308" s="13" t="s">
        <v>271</v>
      </c>
      <c r="BE308" s="158">
        <f>IF(N308="základní",J308,0)</f>
        <v>0</v>
      </c>
      <c r="BF308" s="158">
        <f>IF(N308="snížená",J308,0)</f>
        <v>0</v>
      </c>
      <c r="BG308" s="158">
        <f>IF(N308="zákl. přenesená",J308,0)</f>
        <v>0</v>
      </c>
      <c r="BH308" s="158">
        <f>IF(N308="sníž. přenesená",J308,0)</f>
        <v>0</v>
      </c>
      <c r="BI308" s="158">
        <f>IF(N308="nulová",J308,0)</f>
        <v>0</v>
      </c>
      <c r="BJ308" s="13" t="s">
        <v>80</v>
      </c>
      <c r="BK308" s="158">
        <f>ROUND(I308*H308,2)</f>
        <v>0</v>
      </c>
      <c r="BL308" s="13" t="s">
        <v>348</v>
      </c>
      <c r="BM308" s="157" t="s">
        <v>921</v>
      </c>
    </row>
    <row r="309" spans="2:65" s="1" customFormat="1" ht="19.2">
      <c r="B309" s="28"/>
      <c r="D309" s="159" t="s">
        <v>280</v>
      </c>
      <c r="F309" s="160" t="s">
        <v>920</v>
      </c>
      <c r="I309" s="119"/>
      <c r="L309" s="28"/>
      <c r="M309" s="161"/>
      <c r="T309" s="52"/>
      <c r="AT309" s="13" t="s">
        <v>280</v>
      </c>
      <c r="AU309" s="13" t="s">
        <v>272</v>
      </c>
    </row>
    <row r="310" spans="2:65" s="1" customFormat="1" ht="33" customHeight="1">
      <c r="B310" s="28"/>
      <c r="C310" s="146" t="s">
        <v>913</v>
      </c>
      <c r="D310" s="146" t="s">
        <v>274</v>
      </c>
      <c r="E310" s="147" t="s">
        <v>923</v>
      </c>
      <c r="F310" s="148" t="s">
        <v>924</v>
      </c>
      <c r="G310" s="149" t="s">
        <v>412</v>
      </c>
      <c r="H310" s="150">
        <v>190</v>
      </c>
      <c r="I310" s="151"/>
      <c r="J310" s="152">
        <f>ROUND(I310*H310,2)</f>
        <v>0</v>
      </c>
      <c r="K310" s="153"/>
      <c r="L310" s="28"/>
      <c r="M310" s="154" t="s">
        <v>1</v>
      </c>
      <c r="N310" s="115" t="s">
        <v>38</v>
      </c>
      <c r="P310" s="155">
        <f>O310*H310</f>
        <v>0</v>
      </c>
      <c r="Q310" s="155">
        <v>0</v>
      </c>
      <c r="R310" s="155">
        <f>Q310*H310</f>
        <v>0</v>
      </c>
      <c r="S310" s="155">
        <v>0</v>
      </c>
      <c r="T310" s="156">
        <f>S310*H310</f>
        <v>0</v>
      </c>
      <c r="AR310" s="157" t="s">
        <v>348</v>
      </c>
      <c r="AT310" s="157" t="s">
        <v>274</v>
      </c>
      <c r="AU310" s="157" t="s">
        <v>272</v>
      </c>
      <c r="AY310" s="13" t="s">
        <v>271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3" t="s">
        <v>80</v>
      </c>
      <c r="BK310" s="158">
        <f>ROUND(I310*H310,2)</f>
        <v>0</v>
      </c>
      <c r="BL310" s="13" t="s">
        <v>348</v>
      </c>
      <c r="BM310" s="157" t="s">
        <v>925</v>
      </c>
    </row>
    <row r="311" spans="2:65" s="1" customFormat="1" ht="19.2">
      <c r="B311" s="28"/>
      <c r="D311" s="159" t="s">
        <v>280</v>
      </c>
      <c r="F311" s="160" t="s">
        <v>924</v>
      </c>
      <c r="I311" s="119"/>
      <c r="L311" s="28"/>
      <c r="M311" s="161"/>
      <c r="T311" s="52"/>
      <c r="AT311" s="13" t="s">
        <v>280</v>
      </c>
      <c r="AU311" s="13" t="s">
        <v>272</v>
      </c>
    </row>
    <row r="312" spans="2:65" s="1" customFormat="1" ht="24.15" customHeight="1">
      <c r="B312" s="28"/>
      <c r="C312" s="162" t="s">
        <v>918</v>
      </c>
      <c r="D312" s="162" t="s">
        <v>335</v>
      </c>
      <c r="E312" s="163" t="s">
        <v>1259</v>
      </c>
      <c r="F312" s="164" t="s">
        <v>1260</v>
      </c>
      <c r="G312" s="165" t="s">
        <v>412</v>
      </c>
      <c r="H312" s="166">
        <v>90</v>
      </c>
      <c r="I312" s="167"/>
      <c r="J312" s="168">
        <f>ROUND(I312*H312,2)</f>
        <v>0</v>
      </c>
      <c r="K312" s="169"/>
      <c r="L312" s="170"/>
      <c r="M312" s="171" t="s">
        <v>1</v>
      </c>
      <c r="N312" s="172" t="s">
        <v>38</v>
      </c>
      <c r="P312" s="155">
        <f>O312*H312</f>
        <v>0</v>
      </c>
      <c r="Q312" s="155">
        <v>6.9999999999999994E-5</v>
      </c>
      <c r="R312" s="155">
        <f>Q312*H312</f>
        <v>6.2999999999999992E-3</v>
      </c>
      <c r="S312" s="155">
        <v>0</v>
      </c>
      <c r="T312" s="156">
        <f>S312*H312</f>
        <v>0</v>
      </c>
      <c r="AR312" s="157" t="s">
        <v>373</v>
      </c>
      <c r="AT312" s="157" t="s">
        <v>335</v>
      </c>
      <c r="AU312" s="157" t="s">
        <v>272</v>
      </c>
      <c r="AY312" s="13" t="s">
        <v>271</v>
      </c>
      <c r="BE312" s="158">
        <f>IF(N312="základní",J312,0)</f>
        <v>0</v>
      </c>
      <c r="BF312" s="158">
        <f>IF(N312="snížená",J312,0)</f>
        <v>0</v>
      </c>
      <c r="BG312" s="158">
        <f>IF(N312="zákl. přenesená",J312,0)</f>
        <v>0</v>
      </c>
      <c r="BH312" s="158">
        <f>IF(N312="sníž. přenesená",J312,0)</f>
        <v>0</v>
      </c>
      <c r="BI312" s="158">
        <f>IF(N312="nulová",J312,0)</f>
        <v>0</v>
      </c>
      <c r="BJ312" s="13" t="s">
        <v>80</v>
      </c>
      <c r="BK312" s="158">
        <f>ROUND(I312*H312,2)</f>
        <v>0</v>
      </c>
      <c r="BL312" s="13" t="s">
        <v>348</v>
      </c>
      <c r="BM312" s="157" t="s">
        <v>1939</v>
      </c>
    </row>
    <row r="313" spans="2:65" s="1" customFormat="1" ht="10.199999999999999">
      <c r="B313" s="28"/>
      <c r="D313" s="159" t="s">
        <v>280</v>
      </c>
      <c r="F313" s="160" t="s">
        <v>1260</v>
      </c>
      <c r="I313" s="119"/>
      <c r="L313" s="28"/>
      <c r="M313" s="161"/>
      <c r="T313" s="52"/>
      <c r="AT313" s="13" t="s">
        <v>280</v>
      </c>
      <c r="AU313" s="13" t="s">
        <v>272</v>
      </c>
    </row>
    <row r="314" spans="2:65" s="1" customFormat="1" ht="24.15" customHeight="1">
      <c r="B314" s="28"/>
      <c r="C314" s="162" t="s">
        <v>922</v>
      </c>
      <c r="D314" s="162" t="s">
        <v>335</v>
      </c>
      <c r="E314" s="163" t="s">
        <v>927</v>
      </c>
      <c r="F314" s="164" t="s">
        <v>928</v>
      </c>
      <c r="G314" s="165" t="s">
        <v>412</v>
      </c>
      <c r="H314" s="166">
        <v>30</v>
      </c>
      <c r="I314" s="167"/>
      <c r="J314" s="168">
        <f>ROUND(I314*H314,2)</f>
        <v>0</v>
      </c>
      <c r="K314" s="169"/>
      <c r="L314" s="170"/>
      <c r="M314" s="171" t="s">
        <v>1</v>
      </c>
      <c r="N314" s="172" t="s">
        <v>38</v>
      </c>
      <c r="P314" s="155">
        <f>O314*H314</f>
        <v>0</v>
      </c>
      <c r="Q314" s="155">
        <v>6.9999999999999994E-5</v>
      </c>
      <c r="R314" s="155">
        <f>Q314*H314</f>
        <v>2.0999999999999999E-3</v>
      </c>
      <c r="S314" s="155">
        <v>0</v>
      </c>
      <c r="T314" s="156">
        <f>S314*H314</f>
        <v>0</v>
      </c>
      <c r="AR314" s="157" t="s">
        <v>373</v>
      </c>
      <c r="AT314" s="157" t="s">
        <v>335</v>
      </c>
      <c r="AU314" s="157" t="s">
        <v>272</v>
      </c>
      <c r="AY314" s="13" t="s">
        <v>271</v>
      </c>
      <c r="BE314" s="158">
        <f>IF(N314="základní",J314,0)</f>
        <v>0</v>
      </c>
      <c r="BF314" s="158">
        <f>IF(N314="snížená",J314,0)</f>
        <v>0</v>
      </c>
      <c r="BG314" s="158">
        <f>IF(N314="zákl. přenesená",J314,0)</f>
        <v>0</v>
      </c>
      <c r="BH314" s="158">
        <f>IF(N314="sníž. přenesená",J314,0)</f>
        <v>0</v>
      </c>
      <c r="BI314" s="158">
        <f>IF(N314="nulová",J314,0)</f>
        <v>0</v>
      </c>
      <c r="BJ314" s="13" t="s">
        <v>80</v>
      </c>
      <c r="BK314" s="158">
        <f>ROUND(I314*H314,2)</f>
        <v>0</v>
      </c>
      <c r="BL314" s="13" t="s">
        <v>348</v>
      </c>
      <c r="BM314" s="157" t="s">
        <v>929</v>
      </c>
    </row>
    <row r="315" spans="2:65" s="1" customFormat="1" ht="10.199999999999999">
      <c r="B315" s="28"/>
      <c r="D315" s="159" t="s">
        <v>280</v>
      </c>
      <c r="F315" s="160" t="s">
        <v>928</v>
      </c>
      <c r="I315" s="119"/>
      <c r="L315" s="28"/>
      <c r="M315" s="161"/>
      <c r="T315" s="52"/>
      <c r="AT315" s="13" t="s">
        <v>280</v>
      </c>
      <c r="AU315" s="13" t="s">
        <v>272</v>
      </c>
    </row>
    <row r="316" spans="2:65" s="1" customFormat="1" ht="37.799999999999997" customHeight="1">
      <c r="B316" s="28"/>
      <c r="C316" s="162" t="s">
        <v>926</v>
      </c>
      <c r="D316" s="162" t="s">
        <v>335</v>
      </c>
      <c r="E316" s="163" t="s">
        <v>1940</v>
      </c>
      <c r="F316" s="164" t="s">
        <v>1941</v>
      </c>
      <c r="G316" s="165" t="s">
        <v>412</v>
      </c>
      <c r="H316" s="166">
        <v>90</v>
      </c>
      <c r="I316" s="167"/>
      <c r="J316" s="168">
        <f>ROUND(I316*H316,2)</f>
        <v>0</v>
      </c>
      <c r="K316" s="169"/>
      <c r="L316" s="170"/>
      <c r="M316" s="171" t="s">
        <v>1</v>
      </c>
      <c r="N316" s="172" t="s">
        <v>38</v>
      </c>
      <c r="P316" s="155">
        <f>O316*H316</f>
        <v>0</v>
      </c>
      <c r="Q316" s="155">
        <v>6.9999999999999994E-5</v>
      </c>
      <c r="R316" s="155">
        <f>Q316*H316</f>
        <v>6.2999999999999992E-3</v>
      </c>
      <c r="S316" s="155">
        <v>0</v>
      </c>
      <c r="T316" s="156">
        <f>S316*H316</f>
        <v>0</v>
      </c>
      <c r="AR316" s="157" t="s">
        <v>373</v>
      </c>
      <c r="AT316" s="157" t="s">
        <v>335</v>
      </c>
      <c r="AU316" s="157" t="s">
        <v>272</v>
      </c>
      <c r="AY316" s="13" t="s">
        <v>271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3" t="s">
        <v>80</v>
      </c>
      <c r="BK316" s="158">
        <f>ROUND(I316*H316,2)</f>
        <v>0</v>
      </c>
      <c r="BL316" s="13" t="s">
        <v>348</v>
      </c>
      <c r="BM316" s="157" t="s">
        <v>1942</v>
      </c>
    </row>
    <row r="317" spans="2:65" s="1" customFormat="1" ht="28.8">
      <c r="B317" s="28"/>
      <c r="D317" s="159" t="s">
        <v>280</v>
      </c>
      <c r="F317" s="160" t="s">
        <v>1941</v>
      </c>
      <c r="I317" s="119"/>
      <c r="L317" s="28"/>
      <c r="M317" s="161"/>
      <c r="T317" s="52"/>
      <c r="AT317" s="13" t="s">
        <v>280</v>
      </c>
      <c r="AU317" s="13" t="s">
        <v>272</v>
      </c>
    </row>
    <row r="318" spans="2:65" s="1" customFormat="1" ht="24.15" customHeight="1">
      <c r="B318" s="28"/>
      <c r="C318" s="146" t="s">
        <v>930</v>
      </c>
      <c r="D318" s="146" t="s">
        <v>274</v>
      </c>
      <c r="E318" s="147" t="s">
        <v>935</v>
      </c>
      <c r="F318" s="148" t="s">
        <v>936</v>
      </c>
      <c r="G318" s="149" t="s">
        <v>338</v>
      </c>
      <c r="H318" s="150">
        <v>1</v>
      </c>
      <c r="I318" s="151"/>
      <c r="J318" s="152">
        <f>ROUND(I318*H318,2)</f>
        <v>0</v>
      </c>
      <c r="K318" s="153"/>
      <c r="L318" s="28"/>
      <c r="M318" s="154" t="s">
        <v>1</v>
      </c>
      <c r="N318" s="115" t="s">
        <v>38</v>
      </c>
      <c r="P318" s="155">
        <f>O318*H318</f>
        <v>0</v>
      </c>
      <c r="Q318" s="155">
        <v>0</v>
      </c>
      <c r="R318" s="155">
        <f>Q318*H318</f>
        <v>0</v>
      </c>
      <c r="S318" s="155">
        <v>5.0000000000000002E-5</v>
      </c>
      <c r="T318" s="156">
        <f>S318*H318</f>
        <v>5.0000000000000002E-5</v>
      </c>
      <c r="AR318" s="157" t="s">
        <v>348</v>
      </c>
      <c r="AT318" s="157" t="s">
        <v>274</v>
      </c>
      <c r="AU318" s="157" t="s">
        <v>272</v>
      </c>
      <c r="AY318" s="13" t="s">
        <v>271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3" t="s">
        <v>80</v>
      </c>
      <c r="BK318" s="158">
        <f>ROUND(I318*H318,2)</f>
        <v>0</v>
      </c>
      <c r="BL318" s="13" t="s">
        <v>348</v>
      </c>
      <c r="BM318" s="157" t="s">
        <v>937</v>
      </c>
    </row>
    <row r="319" spans="2:65" s="1" customFormat="1" ht="76.8">
      <c r="B319" s="28"/>
      <c r="D319" s="159" t="s">
        <v>280</v>
      </c>
      <c r="F319" s="160" t="s">
        <v>938</v>
      </c>
      <c r="I319" s="119"/>
      <c r="L319" s="28"/>
      <c r="M319" s="161"/>
      <c r="T319" s="52"/>
      <c r="AT319" s="13" t="s">
        <v>280</v>
      </c>
      <c r="AU319" s="13" t="s">
        <v>272</v>
      </c>
    </row>
    <row r="320" spans="2:65" s="1" customFormat="1" ht="37.799999999999997" customHeight="1">
      <c r="B320" s="28"/>
      <c r="C320" s="146" t="s">
        <v>934</v>
      </c>
      <c r="D320" s="146" t="s">
        <v>274</v>
      </c>
      <c r="E320" s="147" t="s">
        <v>940</v>
      </c>
      <c r="F320" s="148" t="s">
        <v>941</v>
      </c>
      <c r="G320" s="149" t="s">
        <v>338</v>
      </c>
      <c r="H320" s="150">
        <v>1</v>
      </c>
      <c r="I320" s="151"/>
      <c r="J320" s="152">
        <f>ROUND(I320*H320,2)</f>
        <v>0</v>
      </c>
      <c r="K320" s="153"/>
      <c r="L320" s="28"/>
      <c r="M320" s="154" t="s">
        <v>1</v>
      </c>
      <c r="N320" s="115" t="s">
        <v>38</v>
      </c>
      <c r="P320" s="155">
        <f>O320*H320</f>
        <v>0</v>
      </c>
      <c r="Q320" s="155">
        <v>0</v>
      </c>
      <c r="R320" s="155">
        <f>Q320*H320</f>
        <v>0</v>
      </c>
      <c r="S320" s="155">
        <v>5.0000000000000002E-5</v>
      </c>
      <c r="T320" s="156">
        <f>S320*H320</f>
        <v>5.0000000000000002E-5</v>
      </c>
      <c r="AR320" s="157" t="s">
        <v>348</v>
      </c>
      <c r="AT320" s="157" t="s">
        <v>274</v>
      </c>
      <c r="AU320" s="157" t="s">
        <v>272</v>
      </c>
      <c r="AY320" s="13" t="s">
        <v>271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3" t="s">
        <v>80</v>
      </c>
      <c r="BK320" s="158">
        <f>ROUND(I320*H320,2)</f>
        <v>0</v>
      </c>
      <c r="BL320" s="13" t="s">
        <v>348</v>
      </c>
      <c r="BM320" s="157" t="s">
        <v>942</v>
      </c>
    </row>
    <row r="321" spans="2:65" s="1" customFormat="1" ht="86.4">
      <c r="B321" s="28"/>
      <c r="D321" s="159" t="s">
        <v>280</v>
      </c>
      <c r="F321" s="160" t="s">
        <v>943</v>
      </c>
      <c r="I321" s="119"/>
      <c r="L321" s="28"/>
      <c r="M321" s="161"/>
      <c r="T321" s="52"/>
      <c r="AT321" s="13" t="s">
        <v>280</v>
      </c>
      <c r="AU321" s="13" t="s">
        <v>272</v>
      </c>
    </row>
    <row r="322" spans="2:65" s="1" customFormat="1" ht="21.75" customHeight="1">
      <c r="B322" s="28"/>
      <c r="C322" s="146" t="s">
        <v>939</v>
      </c>
      <c r="D322" s="146" t="s">
        <v>274</v>
      </c>
      <c r="E322" s="147" t="s">
        <v>945</v>
      </c>
      <c r="F322" s="148" t="s">
        <v>946</v>
      </c>
      <c r="G322" s="149" t="s">
        <v>338</v>
      </c>
      <c r="H322" s="150">
        <v>1</v>
      </c>
      <c r="I322" s="151"/>
      <c r="J322" s="152">
        <f>ROUND(I322*H322,2)</f>
        <v>0</v>
      </c>
      <c r="K322" s="153"/>
      <c r="L322" s="28"/>
      <c r="M322" s="154" t="s">
        <v>1</v>
      </c>
      <c r="N322" s="115" t="s">
        <v>38</v>
      </c>
      <c r="P322" s="155">
        <f>O322*H322</f>
        <v>0</v>
      </c>
      <c r="Q322" s="155">
        <v>0</v>
      </c>
      <c r="R322" s="155">
        <f>Q322*H322</f>
        <v>0</v>
      </c>
      <c r="S322" s="155">
        <v>5.0000000000000002E-5</v>
      </c>
      <c r="T322" s="156">
        <f>S322*H322</f>
        <v>5.0000000000000002E-5</v>
      </c>
      <c r="AR322" s="157" t="s">
        <v>348</v>
      </c>
      <c r="AT322" s="157" t="s">
        <v>274</v>
      </c>
      <c r="AU322" s="157" t="s">
        <v>272</v>
      </c>
      <c r="AY322" s="13" t="s">
        <v>271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3" t="s">
        <v>80</v>
      </c>
      <c r="BK322" s="158">
        <f>ROUND(I322*H322,2)</f>
        <v>0</v>
      </c>
      <c r="BL322" s="13" t="s">
        <v>348</v>
      </c>
      <c r="BM322" s="157" t="s">
        <v>947</v>
      </c>
    </row>
    <row r="323" spans="2:65" s="1" customFormat="1" ht="10.199999999999999">
      <c r="B323" s="28"/>
      <c r="D323" s="159" t="s">
        <v>280</v>
      </c>
      <c r="F323" s="160" t="s">
        <v>946</v>
      </c>
      <c r="I323" s="119"/>
      <c r="L323" s="28"/>
      <c r="M323" s="161"/>
      <c r="T323" s="52"/>
      <c r="AT323" s="13" t="s">
        <v>280</v>
      </c>
      <c r="AU323" s="13" t="s">
        <v>272</v>
      </c>
    </row>
    <row r="324" spans="2:65" s="1" customFormat="1" ht="16.5" customHeight="1">
      <c r="B324" s="28"/>
      <c r="C324" s="162" t="s">
        <v>944</v>
      </c>
      <c r="D324" s="162" t="s">
        <v>335</v>
      </c>
      <c r="E324" s="163" t="s">
        <v>949</v>
      </c>
      <c r="F324" s="164" t="s">
        <v>950</v>
      </c>
      <c r="G324" s="165" t="s">
        <v>412</v>
      </c>
      <c r="H324" s="166">
        <v>1</v>
      </c>
      <c r="I324" s="167"/>
      <c r="J324" s="168">
        <f>ROUND(I324*H324,2)</f>
        <v>0</v>
      </c>
      <c r="K324" s="169"/>
      <c r="L324" s="170"/>
      <c r="M324" s="171" t="s">
        <v>1</v>
      </c>
      <c r="N324" s="172" t="s">
        <v>38</v>
      </c>
      <c r="P324" s="155">
        <f>O324*H324</f>
        <v>0</v>
      </c>
      <c r="Q324" s="155">
        <v>6.9999999999999994E-5</v>
      </c>
      <c r="R324" s="155">
        <f>Q324*H324</f>
        <v>6.9999999999999994E-5</v>
      </c>
      <c r="S324" s="155">
        <v>0</v>
      </c>
      <c r="T324" s="156">
        <f>S324*H324</f>
        <v>0</v>
      </c>
      <c r="AR324" s="157" t="s">
        <v>373</v>
      </c>
      <c r="AT324" s="157" t="s">
        <v>335</v>
      </c>
      <c r="AU324" s="157" t="s">
        <v>272</v>
      </c>
      <c r="AY324" s="13" t="s">
        <v>271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3" t="s">
        <v>80</v>
      </c>
      <c r="BK324" s="158">
        <f>ROUND(I324*H324,2)</f>
        <v>0</v>
      </c>
      <c r="BL324" s="13" t="s">
        <v>348</v>
      </c>
      <c r="BM324" s="157" t="s">
        <v>951</v>
      </c>
    </row>
    <row r="325" spans="2:65" s="1" customFormat="1" ht="10.199999999999999">
      <c r="B325" s="28"/>
      <c r="D325" s="159" t="s">
        <v>280</v>
      </c>
      <c r="F325" s="160" t="s">
        <v>950</v>
      </c>
      <c r="I325" s="119"/>
      <c r="L325" s="28"/>
      <c r="M325" s="161"/>
      <c r="T325" s="52"/>
      <c r="AT325" s="13" t="s">
        <v>280</v>
      </c>
      <c r="AU325" s="13" t="s">
        <v>272</v>
      </c>
    </row>
    <row r="326" spans="2:65" s="1" customFormat="1" ht="24.15" customHeight="1">
      <c r="B326" s="28"/>
      <c r="C326" s="146" t="s">
        <v>948</v>
      </c>
      <c r="D326" s="146" t="s">
        <v>274</v>
      </c>
      <c r="E326" s="147" t="s">
        <v>953</v>
      </c>
      <c r="F326" s="148" t="s">
        <v>954</v>
      </c>
      <c r="G326" s="149" t="s">
        <v>338</v>
      </c>
      <c r="H326" s="150">
        <v>25</v>
      </c>
      <c r="I326" s="151"/>
      <c r="J326" s="152">
        <f>ROUND(I326*H326,2)</f>
        <v>0</v>
      </c>
      <c r="K326" s="153"/>
      <c r="L326" s="28"/>
      <c r="M326" s="154" t="s">
        <v>1</v>
      </c>
      <c r="N326" s="115" t="s">
        <v>38</v>
      </c>
      <c r="P326" s="155">
        <f>O326*H326</f>
        <v>0</v>
      </c>
      <c r="Q326" s="155">
        <v>0</v>
      </c>
      <c r="R326" s="155">
        <f>Q326*H326</f>
        <v>0</v>
      </c>
      <c r="S326" s="155">
        <v>0</v>
      </c>
      <c r="T326" s="156">
        <f>S326*H326</f>
        <v>0</v>
      </c>
      <c r="AR326" s="157" t="s">
        <v>348</v>
      </c>
      <c r="AT326" s="157" t="s">
        <v>274</v>
      </c>
      <c r="AU326" s="157" t="s">
        <v>272</v>
      </c>
      <c r="AY326" s="13" t="s">
        <v>271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3" t="s">
        <v>80</v>
      </c>
      <c r="BK326" s="158">
        <f>ROUND(I326*H326,2)</f>
        <v>0</v>
      </c>
      <c r="BL326" s="13" t="s">
        <v>348</v>
      </c>
      <c r="BM326" s="157" t="s">
        <v>955</v>
      </c>
    </row>
    <row r="327" spans="2:65" s="1" customFormat="1" ht="19.2">
      <c r="B327" s="28"/>
      <c r="D327" s="159" t="s">
        <v>280</v>
      </c>
      <c r="F327" s="160" t="s">
        <v>956</v>
      </c>
      <c r="I327" s="119"/>
      <c r="L327" s="28"/>
      <c r="M327" s="161"/>
      <c r="T327" s="52"/>
      <c r="AT327" s="13" t="s">
        <v>280</v>
      </c>
      <c r="AU327" s="13" t="s">
        <v>272</v>
      </c>
    </row>
    <row r="328" spans="2:65" s="1" customFormat="1" ht="16.5" customHeight="1">
      <c r="B328" s="28"/>
      <c r="C328" s="162" t="s">
        <v>952</v>
      </c>
      <c r="D328" s="162" t="s">
        <v>335</v>
      </c>
      <c r="E328" s="163" t="s">
        <v>958</v>
      </c>
      <c r="F328" s="164" t="s">
        <v>959</v>
      </c>
      <c r="G328" s="165" t="s">
        <v>338</v>
      </c>
      <c r="H328" s="166">
        <v>25</v>
      </c>
      <c r="I328" s="167"/>
      <c r="J328" s="168">
        <f>ROUND(I328*H328,2)</f>
        <v>0</v>
      </c>
      <c r="K328" s="169"/>
      <c r="L328" s="170"/>
      <c r="M328" s="171" t="s">
        <v>1</v>
      </c>
      <c r="N328" s="172" t="s">
        <v>38</v>
      </c>
      <c r="P328" s="155">
        <f>O328*H328</f>
        <v>0</v>
      </c>
      <c r="Q328" s="155">
        <v>9.0000000000000006E-5</v>
      </c>
      <c r="R328" s="155">
        <f>Q328*H328</f>
        <v>2.2500000000000003E-3</v>
      </c>
      <c r="S328" s="155">
        <v>0</v>
      </c>
      <c r="T328" s="156">
        <f>S328*H328</f>
        <v>0</v>
      </c>
      <c r="AR328" s="157" t="s">
        <v>373</v>
      </c>
      <c r="AT328" s="157" t="s">
        <v>335</v>
      </c>
      <c r="AU328" s="157" t="s">
        <v>272</v>
      </c>
      <c r="AY328" s="13" t="s">
        <v>271</v>
      </c>
      <c r="BE328" s="158">
        <f>IF(N328="základní",J328,0)</f>
        <v>0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3" t="s">
        <v>80</v>
      </c>
      <c r="BK328" s="158">
        <f>ROUND(I328*H328,2)</f>
        <v>0</v>
      </c>
      <c r="BL328" s="13" t="s">
        <v>348</v>
      </c>
      <c r="BM328" s="157" t="s">
        <v>960</v>
      </c>
    </row>
    <row r="329" spans="2:65" s="1" customFormat="1" ht="10.199999999999999">
      <c r="B329" s="28"/>
      <c r="D329" s="159" t="s">
        <v>280</v>
      </c>
      <c r="F329" s="160" t="s">
        <v>959</v>
      </c>
      <c r="I329" s="119"/>
      <c r="L329" s="28"/>
      <c r="M329" s="161"/>
      <c r="T329" s="52"/>
      <c r="AT329" s="13" t="s">
        <v>280</v>
      </c>
      <c r="AU329" s="13" t="s">
        <v>272</v>
      </c>
    </row>
    <row r="330" spans="2:65" s="1" customFormat="1" ht="21.75" customHeight="1">
      <c r="B330" s="28"/>
      <c r="C330" s="146" t="s">
        <v>957</v>
      </c>
      <c r="D330" s="146" t="s">
        <v>274</v>
      </c>
      <c r="E330" s="147" t="s">
        <v>962</v>
      </c>
      <c r="F330" s="148" t="s">
        <v>963</v>
      </c>
      <c r="G330" s="149" t="s">
        <v>338</v>
      </c>
      <c r="H330" s="150">
        <v>1</v>
      </c>
      <c r="I330" s="151"/>
      <c r="J330" s="152">
        <f>ROUND(I330*H330,2)</f>
        <v>0</v>
      </c>
      <c r="K330" s="153"/>
      <c r="L330" s="28"/>
      <c r="M330" s="154" t="s">
        <v>1</v>
      </c>
      <c r="N330" s="115" t="s">
        <v>38</v>
      </c>
      <c r="P330" s="155">
        <f>O330*H330</f>
        <v>0</v>
      </c>
      <c r="Q330" s="155">
        <v>0</v>
      </c>
      <c r="R330" s="155">
        <f>Q330*H330</f>
        <v>0</v>
      </c>
      <c r="S330" s="155">
        <v>0</v>
      </c>
      <c r="T330" s="156">
        <f>S330*H330</f>
        <v>0</v>
      </c>
      <c r="AR330" s="157" t="s">
        <v>348</v>
      </c>
      <c r="AT330" s="157" t="s">
        <v>274</v>
      </c>
      <c r="AU330" s="157" t="s">
        <v>272</v>
      </c>
      <c r="AY330" s="13" t="s">
        <v>271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3" t="s">
        <v>80</v>
      </c>
      <c r="BK330" s="158">
        <f>ROUND(I330*H330,2)</f>
        <v>0</v>
      </c>
      <c r="BL330" s="13" t="s">
        <v>348</v>
      </c>
      <c r="BM330" s="157" t="s">
        <v>964</v>
      </c>
    </row>
    <row r="331" spans="2:65" s="1" customFormat="1" ht="19.2">
      <c r="B331" s="28"/>
      <c r="D331" s="159" t="s">
        <v>280</v>
      </c>
      <c r="F331" s="160" t="s">
        <v>965</v>
      </c>
      <c r="I331" s="119"/>
      <c r="L331" s="28"/>
      <c r="M331" s="161"/>
      <c r="T331" s="52"/>
      <c r="AT331" s="13" t="s">
        <v>280</v>
      </c>
      <c r="AU331" s="13" t="s">
        <v>272</v>
      </c>
    </row>
    <row r="332" spans="2:65" s="1" customFormat="1" ht="16.5" customHeight="1">
      <c r="B332" s="28"/>
      <c r="C332" s="146" t="s">
        <v>961</v>
      </c>
      <c r="D332" s="146" t="s">
        <v>274</v>
      </c>
      <c r="E332" s="147" t="s">
        <v>967</v>
      </c>
      <c r="F332" s="148" t="s">
        <v>968</v>
      </c>
      <c r="G332" s="149" t="s">
        <v>969</v>
      </c>
      <c r="H332" s="150">
        <v>1</v>
      </c>
      <c r="I332" s="151"/>
      <c r="J332" s="152">
        <f>ROUND(I332*H332,2)</f>
        <v>0</v>
      </c>
      <c r="K332" s="153"/>
      <c r="L332" s="28"/>
      <c r="M332" s="154" t="s">
        <v>1</v>
      </c>
      <c r="N332" s="115" t="s">
        <v>38</v>
      </c>
      <c r="P332" s="155">
        <f>O332*H332</f>
        <v>0</v>
      </c>
      <c r="Q332" s="155">
        <v>0</v>
      </c>
      <c r="R332" s="155">
        <f>Q332*H332</f>
        <v>0</v>
      </c>
      <c r="S332" s="155">
        <v>0</v>
      </c>
      <c r="T332" s="156">
        <f>S332*H332</f>
        <v>0</v>
      </c>
      <c r="AR332" s="157" t="s">
        <v>348</v>
      </c>
      <c r="AT332" s="157" t="s">
        <v>274</v>
      </c>
      <c r="AU332" s="157" t="s">
        <v>272</v>
      </c>
      <c r="AY332" s="13" t="s">
        <v>271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3" t="s">
        <v>80</v>
      </c>
      <c r="BK332" s="158">
        <f>ROUND(I332*H332,2)</f>
        <v>0</v>
      </c>
      <c r="BL332" s="13" t="s">
        <v>348</v>
      </c>
      <c r="BM332" s="157" t="s">
        <v>970</v>
      </c>
    </row>
    <row r="333" spans="2:65" s="1" customFormat="1" ht="10.199999999999999">
      <c r="B333" s="28"/>
      <c r="D333" s="159" t="s">
        <v>280</v>
      </c>
      <c r="F333" s="160" t="s">
        <v>968</v>
      </c>
      <c r="I333" s="119"/>
      <c r="L333" s="28"/>
      <c r="M333" s="161"/>
      <c r="T333" s="52"/>
      <c r="AT333" s="13" t="s">
        <v>280</v>
      </c>
      <c r="AU333" s="13" t="s">
        <v>272</v>
      </c>
    </row>
    <row r="334" spans="2:65" s="11" customFormat="1" ht="20.85" customHeight="1">
      <c r="B334" s="134"/>
      <c r="D334" s="135" t="s">
        <v>72</v>
      </c>
      <c r="E334" s="144" t="s">
        <v>971</v>
      </c>
      <c r="F334" s="144" t="s">
        <v>972</v>
      </c>
      <c r="I334" s="137"/>
      <c r="J334" s="145">
        <f>BK334</f>
        <v>0</v>
      </c>
      <c r="L334" s="134"/>
      <c r="M334" s="139"/>
      <c r="P334" s="140">
        <f>SUM(P335:P372)</f>
        <v>0</v>
      </c>
      <c r="R334" s="140">
        <f>SUM(R335:R372)</f>
        <v>4.2729999999999997E-2</v>
      </c>
      <c r="T334" s="141">
        <f>SUM(T335:T372)</f>
        <v>0</v>
      </c>
      <c r="AR334" s="135" t="s">
        <v>82</v>
      </c>
      <c r="AT334" s="142" t="s">
        <v>72</v>
      </c>
      <c r="AU334" s="142" t="s">
        <v>82</v>
      </c>
      <c r="AY334" s="135" t="s">
        <v>271</v>
      </c>
      <c r="BK334" s="143">
        <f>SUM(BK335:BK372)</f>
        <v>0</v>
      </c>
    </row>
    <row r="335" spans="2:65" s="1" customFormat="1" ht="33" customHeight="1">
      <c r="B335" s="28"/>
      <c r="C335" s="146" t="s">
        <v>966</v>
      </c>
      <c r="D335" s="146" t="s">
        <v>274</v>
      </c>
      <c r="E335" s="147" t="s">
        <v>974</v>
      </c>
      <c r="F335" s="148" t="s">
        <v>975</v>
      </c>
      <c r="G335" s="149" t="s">
        <v>412</v>
      </c>
      <c r="H335" s="150">
        <v>55</v>
      </c>
      <c r="I335" s="151"/>
      <c r="J335" s="152">
        <f>ROUND(I335*H335,2)</f>
        <v>0</v>
      </c>
      <c r="K335" s="153"/>
      <c r="L335" s="28"/>
      <c r="M335" s="154" t="s">
        <v>1</v>
      </c>
      <c r="N335" s="115" t="s">
        <v>38</v>
      </c>
      <c r="P335" s="155">
        <f>O335*H335</f>
        <v>0</v>
      </c>
      <c r="Q335" s="155">
        <v>0</v>
      </c>
      <c r="R335" s="155">
        <f>Q335*H335</f>
        <v>0</v>
      </c>
      <c r="S335" s="155">
        <v>0</v>
      </c>
      <c r="T335" s="156">
        <f>S335*H335</f>
        <v>0</v>
      </c>
      <c r="AR335" s="157" t="s">
        <v>348</v>
      </c>
      <c r="AT335" s="157" t="s">
        <v>274</v>
      </c>
      <c r="AU335" s="157" t="s">
        <v>272</v>
      </c>
      <c r="AY335" s="13" t="s">
        <v>271</v>
      </c>
      <c r="BE335" s="158">
        <f>IF(N335="základní",J335,0)</f>
        <v>0</v>
      </c>
      <c r="BF335" s="158">
        <f>IF(N335="snížená",J335,0)</f>
        <v>0</v>
      </c>
      <c r="BG335" s="158">
        <f>IF(N335="zákl. přenesená",J335,0)</f>
        <v>0</v>
      </c>
      <c r="BH335" s="158">
        <f>IF(N335="sníž. přenesená",J335,0)</f>
        <v>0</v>
      </c>
      <c r="BI335" s="158">
        <f>IF(N335="nulová",J335,0)</f>
        <v>0</v>
      </c>
      <c r="BJ335" s="13" t="s">
        <v>80</v>
      </c>
      <c r="BK335" s="158">
        <f>ROUND(I335*H335,2)</f>
        <v>0</v>
      </c>
      <c r="BL335" s="13" t="s">
        <v>348</v>
      </c>
      <c r="BM335" s="157" t="s">
        <v>976</v>
      </c>
    </row>
    <row r="336" spans="2:65" s="1" customFormat="1" ht="38.4">
      <c r="B336" s="28"/>
      <c r="D336" s="159" t="s">
        <v>280</v>
      </c>
      <c r="F336" s="160" t="s">
        <v>977</v>
      </c>
      <c r="I336" s="119"/>
      <c r="L336" s="28"/>
      <c r="M336" s="161"/>
      <c r="T336" s="52"/>
      <c r="AT336" s="13" t="s">
        <v>280</v>
      </c>
      <c r="AU336" s="13" t="s">
        <v>272</v>
      </c>
    </row>
    <row r="337" spans="2:65" s="1" customFormat="1" ht="33" customHeight="1">
      <c r="B337" s="28"/>
      <c r="C337" s="162" t="s">
        <v>973</v>
      </c>
      <c r="D337" s="162" t="s">
        <v>335</v>
      </c>
      <c r="E337" s="163" t="s">
        <v>979</v>
      </c>
      <c r="F337" s="164" t="s">
        <v>980</v>
      </c>
      <c r="G337" s="165" t="s">
        <v>412</v>
      </c>
      <c r="H337" s="166">
        <v>55</v>
      </c>
      <c r="I337" s="167"/>
      <c r="J337" s="168">
        <f>ROUND(I337*H337,2)</f>
        <v>0</v>
      </c>
      <c r="K337" s="169"/>
      <c r="L337" s="170"/>
      <c r="M337" s="171" t="s">
        <v>1</v>
      </c>
      <c r="N337" s="172" t="s">
        <v>38</v>
      </c>
      <c r="P337" s="155">
        <f>O337*H337</f>
        <v>0</v>
      </c>
      <c r="Q337" s="155">
        <v>5.2999999999999998E-4</v>
      </c>
      <c r="R337" s="155">
        <f>Q337*H337</f>
        <v>2.9149999999999999E-2</v>
      </c>
      <c r="S337" s="155">
        <v>0</v>
      </c>
      <c r="T337" s="156">
        <f>S337*H337</f>
        <v>0</v>
      </c>
      <c r="AR337" s="157" t="s">
        <v>373</v>
      </c>
      <c r="AT337" s="157" t="s">
        <v>335</v>
      </c>
      <c r="AU337" s="157" t="s">
        <v>272</v>
      </c>
      <c r="AY337" s="13" t="s">
        <v>271</v>
      </c>
      <c r="BE337" s="158">
        <f>IF(N337="základní",J337,0)</f>
        <v>0</v>
      </c>
      <c r="BF337" s="158">
        <f>IF(N337="snížená",J337,0)</f>
        <v>0</v>
      </c>
      <c r="BG337" s="158">
        <f>IF(N337="zákl. přenesená",J337,0)</f>
        <v>0</v>
      </c>
      <c r="BH337" s="158">
        <f>IF(N337="sníž. přenesená",J337,0)</f>
        <v>0</v>
      </c>
      <c r="BI337" s="158">
        <f>IF(N337="nulová",J337,0)</f>
        <v>0</v>
      </c>
      <c r="BJ337" s="13" t="s">
        <v>80</v>
      </c>
      <c r="BK337" s="158">
        <f>ROUND(I337*H337,2)</f>
        <v>0</v>
      </c>
      <c r="BL337" s="13" t="s">
        <v>348</v>
      </c>
      <c r="BM337" s="157" t="s">
        <v>981</v>
      </c>
    </row>
    <row r="338" spans="2:65" s="1" customFormat="1" ht="19.2">
      <c r="B338" s="28"/>
      <c r="D338" s="159" t="s">
        <v>280</v>
      </c>
      <c r="F338" s="160" t="s">
        <v>980</v>
      </c>
      <c r="I338" s="119"/>
      <c r="L338" s="28"/>
      <c r="M338" s="161"/>
      <c r="T338" s="52"/>
      <c r="AT338" s="13" t="s">
        <v>280</v>
      </c>
      <c r="AU338" s="13" t="s">
        <v>272</v>
      </c>
    </row>
    <row r="339" spans="2:65" s="1" customFormat="1" ht="37.799999999999997" customHeight="1">
      <c r="B339" s="28"/>
      <c r="C339" s="146" t="s">
        <v>978</v>
      </c>
      <c r="D339" s="146" t="s">
        <v>274</v>
      </c>
      <c r="E339" s="147" t="s">
        <v>983</v>
      </c>
      <c r="F339" s="148" t="s">
        <v>984</v>
      </c>
      <c r="G339" s="149" t="s">
        <v>412</v>
      </c>
      <c r="H339" s="150">
        <v>55</v>
      </c>
      <c r="I339" s="151"/>
      <c r="J339" s="152">
        <f>ROUND(I339*H339,2)</f>
        <v>0</v>
      </c>
      <c r="K339" s="153"/>
      <c r="L339" s="28"/>
      <c r="M339" s="154" t="s">
        <v>1</v>
      </c>
      <c r="N339" s="115" t="s">
        <v>38</v>
      </c>
      <c r="P339" s="155">
        <f>O339*H339</f>
        <v>0</v>
      </c>
      <c r="Q339" s="155">
        <v>0</v>
      </c>
      <c r="R339" s="155">
        <f>Q339*H339</f>
        <v>0</v>
      </c>
      <c r="S339" s="155">
        <v>0</v>
      </c>
      <c r="T339" s="156">
        <f>S339*H339</f>
        <v>0</v>
      </c>
      <c r="AR339" s="157" t="s">
        <v>348</v>
      </c>
      <c r="AT339" s="157" t="s">
        <v>274</v>
      </c>
      <c r="AU339" s="157" t="s">
        <v>272</v>
      </c>
      <c r="AY339" s="13" t="s">
        <v>271</v>
      </c>
      <c r="BE339" s="158">
        <f>IF(N339="základní",J339,0)</f>
        <v>0</v>
      </c>
      <c r="BF339" s="158">
        <f>IF(N339="snížená",J339,0)</f>
        <v>0</v>
      </c>
      <c r="BG339" s="158">
        <f>IF(N339="zákl. přenesená",J339,0)</f>
        <v>0</v>
      </c>
      <c r="BH339" s="158">
        <f>IF(N339="sníž. přenesená",J339,0)</f>
        <v>0</v>
      </c>
      <c r="BI339" s="158">
        <f>IF(N339="nulová",J339,0)</f>
        <v>0</v>
      </c>
      <c r="BJ339" s="13" t="s">
        <v>80</v>
      </c>
      <c r="BK339" s="158">
        <f>ROUND(I339*H339,2)</f>
        <v>0</v>
      </c>
      <c r="BL339" s="13" t="s">
        <v>348</v>
      </c>
      <c r="BM339" s="157" t="s">
        <v>985</v>
      </c>
    </row>
    <row r="340" spans="2:65" s="1" customFormat="1" ht="48">
      <c r="B340" s="28"/>
      <c r="D340" s="159" t="s">
        <v>280</v>
      </c>
      <c r="F340" s="160" t="s">
        <v>986</v>
      </c>
      <c r="I340" s="119"/>
      <c r="L340" s="28"/>
      <c r="M340" s="161"/>
      <c r="T340" s="52"/>
      <c r="AT340" s="13" t="s">
        <v>280</v>
      </c>
      <c r="AU340" s="13" t="s">
        <v>272</v>
      </c>
    </row>
    <row r="341" spans="2:65" s="1" customFormat="1" ht="33" customHeight="1">
      <c r="B341" s="28"/>
      <c r="C341" s="162" t="s">
        <v>982</v>
      </c>
      <c r="D341" s="162" t="s">
        <v>335</v>
      </c>
      <c r="E341" s="163" t="s">
        <v>988</v>
      </c>
      <c r="F341" s="164" t="s">
        <v>989</v>
      </c>
      <c r="G341" s="165" t="s">
        <v>412</v>
      </c>
      <c r="H341" s="166">
        <v>55</v>
      </c>
      <c r="I341" s="167"/>
      <c r="J341" s="168">
        <f>ROUND(I341*H341,2)</f>
        <v>0</v>
      </c>
      <c r="K341" s="169"/>
      <c r="L341" s="170"/>
      <c r="M341" s="171" t="s">
        <v>1</v>
      </c>
      <c r="N341" s="172" t="s">
        <v>38</v>
      </c>
      <c r="P341" s="155">
        <f>O341*H341</f>
        <v>0</v>
      </c>
      <c r="Q341" s="155">
        <v>1.1E-4</v>
      </c>
      <c r="R341" s="155">
        <f>Q341*H341</f>
        <v>6.0499999999999998E-3</v>
      </c>
      <c r="S341" s="155">
        <v>0</v>
      </c>
      <c r="T341" s="156">
        <f>S341*H341</f>
        <v>0</v>
      </c>
      <c r="AR341" s="157" t="s">
        <v>373</v>
      </c>
      <c r="AT341" s="157" t="s">
        <v>335</v>
      </c>
      <c r="AU341" s="157" t="s">
        <v>272</v>
      </c>
      <c r="AY341" s="13" t="s">
        <v>271</v>
      </c>
      <c r="BE341" s="158">
        <f>IF(N341="základní",J341,0)</f>
        <v>0</v>
      </c>
      <c r="BF341" s="158">
        <f>IF(N341="snížená",J341,0)</f>
        <v>0</v>
      </c>
      <c r="BG341" s="158">
        <f>IF(N341="zákl. přenesená",J341,0)</f>
        <v>0</v>
      </c>
      <c r="BH341" s="158">
        <f>IF(N341="sníž. přenesená",J341,0)</f>
        <v>0</v>
      </c>
      <c r="BI341" s="158">
        <f>IF(N341="nulová",J341,0)</f>
        <v>0</v>
      </c>
      <c r="BJ341" s="13" t="s">
        <v>80</v>
      </c>
      <c r="BK341" s="158">
        <f>ROUND(I341*H341,2)</f>
        <v>0</v>
      </c>
      <c r="BL341" s="13" t="s">
        <v>348</v>
      </c>
      <c r="BM341" s="157" t="s">
        <v>990</v>
      </c>
    </row>
    <row r="342" spans="2:65" s="1" customFormat="1" ht="19.2">
      <c r="B342" s="28"/>
      <c r="D342" s="159" t="s">
        <v>280</v>
      </c>
      <c r="F342" s="160" t="s">
        <v>989</v>
      </c>
      <c r="I342" s="119"/>
      <c r="L342" s="28"/>
      <c r="M342" s="161"/>
      <c r="T342" s="52"/>
      <c r="AT342" s="13" t="s">
        <v>280</v>
      </c>
      <c r="AU342" s="13" t="s">
        <v>272</v>
      </c>
    </row>
    <row r="343" spans="2:65" s="1" customFormat="1" ht="24.15" customHeight="1">
      <c r="B343" s="28"/>
      <c r="C343" s="146" t="s">
        <v>987</v>
      </c>
      <c r="D343" s="146" t="s">
        <v>274</v>
      </c>
      <c r="E343" s="147" t="s">
        <v>992</v>
      </c>
      <c r="F343" s="148" t="s">
        <v>993</v>
      </c>
      <c r="G343" s="149" t="s">
        <v>338</v>
      </c>
      <c r="H343" s="150">
        <v>1</v>
      </c>
      <c r="I343" s="151"/>
      <c r="J343" s="152">
        <f>ROUND(I343*H343,2)</f>
        <v>0</v>
      </c>
      <c r="K343" s="153"/>
      <c r="L343" s="28"/>
      <c r="M343" s="154" t="s">
        <v>1</v>
      </c>
      <c r="N343" s="115" t="s">
        <v>38</v>
      </c>
      <c r="P343" s="155">
        <f>O343*H343</f>
        <v>0</v>
      </c>
      <c r="Q343" s="155">
        <v>0</v>
      </c>
      <c r="R343" s="155">
        <f>Q343*H343</f>
        <v>0</v>
      </c>
      <c r="S343" s="155">
        <v>0</v>
      </c>
      <c r="T343" s="156">
        <f>S343*H343</f>
        <v>0</v>
      </c>
      <c r="AR343" s="157" t="s">
        <v>348</v>
      </c>
      <c r="AT343" s="157" t="s">
        <v>274</v>
      </c>
      <c r="AU343" s="157" t="s">
        <v>272</v>
      </c>
      <c r="AY343" s="13" t="s">
        <v>271</v>
      </c>
      <c r="BE343" s="158">
        <f>IF(N343="základní",J343,0)</f>
        <v>0</v>
      </c>
      <c r="BF343" s="158">
        <f>IF(N343="snížená",J343,0)</f>
        <v>0</v>
      </c>
      <c r="BG343" s="158">
        <f>IF(N343="zákl. přenesená",J343,0)</f>
        <v>0</v>
      </c>
      <c r="BH343" s="158">
        <f>IF(N343="sníž. přenesená",J343,0)</f>
        <v>0</v>
      </c>
      <c r="BI343" s="158">
        <f>IF(N343="nulová",J343,0)</f>
        <v>0</v>
      </c>
      <c r="BJ343" s="13" t="s">
        <v>80</v>
      </c>
      <c r="BK343" s="158">
        <f>ROUND(I343*H343,2)</f>
        <v>0</v>
      </c>
      <c r="BL343" s="13" t="s">
        <v>348</v>
      </c>
      <c r="BM343" s="157" t="s">
        <v>994</v>
      </c>
    </row>
    <row r="344" spans="2:65" s="1" customFormat="1" ht="19.2">
      <c r="B344" s="28"/>
      <c r="D344" s="159" t="s">
        <v>280</v>
      </c>
      <c r="F344" s="160" t="s">
        <v>995</v>
      </c>
      <c r="I344" s="119"/>
      <c r="L344" s="28"/>
      <c r="M344" s="161"/>
      <c r="T344" s="52"/>
      <c r="AT344" s="13" t="s">
        <v>280</v>
      </c>
      <c r="AU344" s="13" t="s">
        <v>272</v>
      </c>
    </row>
    <row r="345" spans="2:65" s="1" customFormat="1" ht="24.15" customHeight="1">
      <c r="B345" s="28"/>
      <c r="C345" s="162" t="s">
        <v>991</v>
      </c>
      <c r="D345" s="162" t="s">
        <v>335</v>
      </c>
      <c r="E345" s="163" t="s">
        <v>997</v>
      </c>
      <c r="F345" s="164" t="s">
        <v>998</v>
      </c>
      <c r="G345" s="165" t="s">
        <v>338</v>
      </c>
      <c r="H345" s="166">
        <v>1</v>
      </c>
      <c r="I345" s="167"/>
      <c r="J345" s="168">
        <f>ROUND(I345*H345,2)</f>
        <v>0</v>
      </c>
      <c r="K345" s="169"/>
      <c r="L345" s="170"/>
      <c r="M345" s="171" t="s">
        <v>1</v>
      </c>
      <c r="N345" s="172" t="s">
        <v>38</v>
      </c>
      <c r="P345" s="155">
        <f>O345*H345</f>
        <v>0</v>
      </c>
      <c r="Q345" s="155">
        <v>1.0499999999999999E-3</v>
      </c>
      <c r="R345" s="155">
        <f>Q345*H345</f>
        <v>1.0499999999999999E-3</v>
      </c>
      <c r="S345" s="155">
        <v>0</v>
      </c>
      <c r="T345" s="156">
        <f>S345*H345</f>
        <v>0</v>
      </c>
      <c r="AR345" s="157" t="s">
        <v>373</v>
      </c>
      <c r="AT345" s="157" t="s">
        <v>335</v>
      </c>
      <c r="AU345" s="157" t="s">
        <v>272</v>
      </c>
      <c r="AY345" s="13" t="s">
        <v>271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3" t="s">
        <v>80</v>
      </c>
      <c r="BK345" s="158">
        <f>ROUND(I345*H345,2)</f>
        <v>0</v>
      </c>
      <c r="BL345" s="13" t="s">
        <v>348</v>
      </c>
      <c r="BM345" s="157" t="s">
        <v>999</v>
      </c>
    </row>
    <row r="346" spans="2:65" s="1" customFormat="1" ht="19.2">
      <c r="B346" s="28"/>
      <c r="D346" s="159" t="s">
        <v>280</v>
      </c>
      <c r="F346" s="160" t="s">
        <v>998</v>
      </c>
      <c r="I346" s="119"/>
      <c r="L346" s="28"/>
      <c r="M346" s="161"/>
      <c r="T346" s="52"/>
      <c r="AT346" s="13" t="s">
        <v>280</v>
      </c>
      <c r="AU346" s="13" t="s">
        <v>272</v>
      </c>
    </row>
    <row r="347" spans="2:65" s="1" customFormat="1" ht="33" customHeight="1">
      <c r="B347" s="28"/>
      <c r="C347" s="146" t="s">
        <v>996</v>
      </c>
      <c r="D347" s="146" t="s">
        <v>274</v>
      </c>
      <c r="E347" s="147" t="s">
        <v>1001</v>
      </c>
      <c r="F347" s="148" t="s">
        <v>1002</v>
      </c>
      <c r="G347" s="149" t="s">
        <v>338</v>
      </c>
      <c r="H347" s="150">
        <v>1</v>
      </c>
      <c r="I347" s="151"/>
      <c r="J347" s="152">
        <f>ROUND(I347*H347,2)</f>
        <v>0</v>
      </c>
      <c r="K347" s="153"/>
      <c r="L347" s="28"/>
      <c r="M347" s="154" t="s">
        <v>1</v>
      </c>
      <c r="N347" s="115" t="s">
        <v>38</v>
      </c>
      <c r="P347" s="155">
        <f>O347*H347</f>
        <v>0</v>
      </c>
      <c r="Q347" s="155">
        <v>0</v>
      </c>
      <c r="R347" s="155">
        <f>Q347*H347</f>
        <v>0</v>
      </c>
      <c r="S347" s="155">
        <v>0</v>
      </c>
      <c r="T347" s="156">
        <f>S347*H347</f>
        <v>0</v>
      </c>
      <c r="AR347" s="157" t="s">
        <v>348</v>
      </c>
      <c r="AT347" s="157" t="s">
        <v>274</v>
      </c>
      <c r="AU347" s="157" t="s">
        <v>272</v>
      </c>
      <c r="AY347" s="13" t="s">
        <v>271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3" t="s">
        <v>80</v>
      </c>
      <c r="BK347" s="158">
        <f>ROUND(I347*H347,2)</f>
        <v>0</v>
      </c>
      <c r="BL347" s="13" t="s">
        <v>348</v>
      </c>
      <c r="BM347" s="157" t="s">
        <v>1003</v>
      </c>
    </row>
    <row r="348" spans="2:65" s="1" customFormat="1" ht="28.8">
      <c r="B348" s="28"/>
      <c r="D348" s="159" t="s">
        <v>280</v>
      </c>
      <c r="F348" s="160" t="s">
        <v>1004</v>
      </c>
      <c r="I348" s="119"/>
      <c r="L348" s="28"/>
      <c r="M348" s="161"/>
      <c r="T348" s="52"/>
      <c r="AT348" s="13" t="s">
        <v>280</v>
      </c>
      <c r="AU348" s="13" t="s">
        <v>272</v>
      </c>
    </row>
    <row r="349" spans="2:65" s="1" customFormat="1" ht="24.15" customHeight="1">
      <c r="B349" s="28"/>
      <c r="C349" s="162" t="s">
        <v>1000</v>
      </c>
      <c r="D349" s="162" t="s">
        <v>335</v>
      </c>
      <c r="E349" s="163" t="s">
        <v>1006</v>
      </c>
      <c r="F349" s="164" t="s">
        <v>1007</v>
      </c>
      <c r="G349" s="165" t="s">
        <v>692</v>
      </c>
      <c r="H349" s="166">
        <v>1</v>
      </c>
      <c r="I349" s="167"/>
      <c r="J349" s="168">
        <f>ROUND(I349*H349,2)</f>
        <v>0</v>
      </c>
      <c r="K349" s="169"/>
      <c r="L349" s="170"/>
      <c r="M349" s="171" t="s">
        <v>1</v>
      </c>
      <c r="N349" s="172" t="s">
        <v>38</v>
      </c>
      <c r="P349" s="155">
        <f>O349*H349</f>
        <v>0</v>
      </c>
      <c r="Q349" s="155">
        <v>5.9999999999999995E-4</v>
      </c>
      <c r="R349" s="155">
        <f>Q349*H349</f>
        <v>5.9999999999999995E-4</v>
      </c>
      <c r="S349" s="155">
        <v>0</v>
      </c>
      <c r="T349" s="156">
        <f>S349*H349</f>
        <v>0</v>
      </c>
      <c r="AR349" s="157" t="s">
        <v>373</v>
      </c>
      <c r="AT349" s="157" t="s">
        <v>335</v>
      </c>
      <c r="AU349" s="157" t="s">
        <v>272</v>
      </c>
      <c r="AY349" s="13" t="s">
        <v>271</v>
      </c>
      <c r="BE349" s="158">
        <f>IF(N349="základní",J349,0)</f>
        <v>0</v>
      </c>
      <c r="BF349" s="158">
        <f>IF(N349="snížená",J349,0)</f>
        <v>0</v>
      </c>
      <c r="BG349" s="158">
        <f>IF(N349="zákl. přenesená",J349,0)</f>
        <v>0</v>
      </c>
      <c r="BH349" s="158">
        <f>IF(N349="sníž. přenesená",J349,0)</f>
        <v>0</v>
      </c>
      <c r="BI349" s="158">
        <f>IF(N349="nulová",J349,0)</f>
        <v>0</v>
      </c>
      <c r="BJ349" s="13" t="s">
        <v>80</v>
      </c>
      <c r="BK349" s="158">
        <f>ROUND(I349*H349,2)</f>
        <v>0</v>
      </c>
      <c r="BL349" s="13" t="s">
        <v>348</v>
      </c>
      <c r="BM349" s="157" t="s">
        <v>1008</v>
      </c>
    </row>
    <row r="350" spans="2:65" s="1" customFormat="1" ht="19.2">
      <c r="B350" s="28"/>
      <c r="D350" s="159" t="s">
        <v>280</v>
      </c>
      <c r="F350" s="160" t="s">
        <v>1007</v>
      </c>
      <c r="I350" s="119"/>
      <c r="L350" s="28"/>
      <c r="M350" s="161"/>
      <c r="T350" s="52"/>
      <c r="AT350" s="13" t="s">
        <v>280</v>
      </c>
      <c r="AU350" s="13" t="s">
        <v>272</v>
      </c>
    </row>
    <row r="351" spans="2:65" s="1" customFormat="1" ht="21.75" customHeight="1">
      <c r="B351" s="28"/>
      <c r="C351" s="146" t="s">
        <v>1005</v>
      </c>
      <c r="D351" s="146" t="s">
        <v>274</v>
      </c>
      <c r="E351" s="147" t="s">
        <v>1010</v>
      </c>
      <c r="F351" s="148" t="s">
        <v>1011</v>
      </c>
      <c r="G351" s="149" t="s">
        <v>338</v>
      </c>
      <c r="H351" s="150">
        <v>6</v>
      </c>
      <c r="I351" s="151"/>
      <c r="J351" s="152">
        <f>ROUND(I351*H351,2)</f>
        <v>0</v>
      </c>
      <c r="K351" s="153"/>
      <c r="L351" s="28"/>
      <c r="M351" s="154" t="s">
        <v>1</v>
      </c>
      <c r="N351" s="115" t="s">
        <v>38</v>
      </c>
      <c r="P351" s="155">
        <f>O351*H351</f>
        <v>0</v>
      </c>
      <c r="Q351" s="155">
        <v>0</v>
      </c>
      <c r="R351" s="155">
        <f>Q351*H351</f>
        <v>0</v>
      </c>
      <c r="S351" s="155">
        <v>0</v>
      </c>
      <c r="T351" s="156">
        <f>S351*H351</f>
        <v>0</v>
      </c>
      <c r="AR351" s="157" t="s">
        <v>348</v>
      </c>
      <c r="AT351" s="157" t="s">
        <v>274</v>
      </c>
      <c r="AU351" s="157" t="s">
        <v>272</v>
      </c>
      <c r="AY351" s="13" t="s">
        <v>271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3" t="s">
        <v>80</v>
      </c>
      <c r="BK351" s="158">
        <f>ROUND(I351*H351,2)</f>
        <v>0</v>
      </c>
      <c r="BL351" s="13" t="s">
        <v>348</v>
      </c>
      <c r="BM351" s="157" t="s">
        <v>1012</v>
      </c>
    </row>
    <row r="352" spans="2:65" s="1" customFormat="1" ht="28.8">
      <c r="B352" s="28"/>
      <c r="D352" s="159" t="s">
        <v>280</v>
      </c>
      <c r="F352" s="160" t="s">
        <v>1013</v>
      </c>
      <c r="I352" s="119"/>
      <c r="L352" s="28"/>
      <c r="M352" s="161"/>
      <c r="T352" s="52"/>
      <c r="AT352" s="13" t="s">
        <v>280</v>
      </c>
      <c r="AU352" s="13" t="s">
        <v>272</v>
      </c>
    </row>
    <row r="353" spans="2:65" s="1" customFormat="1" ht="16.5" customHeight="1">
      <c r="B353" s="28"/>
      <c r="C353" s="162" t="s">
        <v>1009</v>
      </c>
      <c r="D353" s="162" t="s">
        <v>335</v>
      </c>
      <c r="E353" s="163" t="s">
        <v>1015</v>
      </c>
      <c r="F353" s="164" t="s">
        <v>1016</v>
      </c>
      <c r="G353" s="165" t="s">
        <v>338</v>
      </c>
      <c r="H353" s="166">
        <v>6</v>
      </c>
      <c r="I353" s="167"/>
      <c r="J353" s="168">
        <f>ROUND(I353*H353,2)</f>
        <v>0</v>
      </c>
      <c r="K353" s="169"/>
      <c r="L353" s="170"/>
      <c r="M353" s="171" t="s">
        <v>1</v>
      </c>
      <c r="N353" s="172" t="s">
        <v>38</v>
      </c>
      <c r="P353" s="155">
        <f>O353*H353</f>
        <v>0</v>
      </c>
      <c r="Q353" s="155">
        <v>1.0000000000000001E-5</v>
      </c>
      <c r="R353" s="155">
        <f>Q353*H353</f>
        <v>6.0000000000000008E-5</v>
      </c>
      <c r="S353" s="155">
        <v>0</v>
      </c>
      <c r="T353" s="156">
        <f>S353*H353</f>
        <v>0</v>
      </c>
      <c r="AR353" s="157" t="s">
        <v>373</v>
      </c>
      <c r="AT353" s="157" t="s">
        <v>335</v>
      </c>
      <c r="AU353" s="157" t="s">
        <v>272</v>
      </c>
      <c r="AY353" s="13" t="s">
        <v>271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3" t="s">
        <v>80</v>
      </c>
      <c r="BK353" s="158">
        <f>ROUND(I353*H353,2)</f>
        <v>0</v>
      </c>
      <c r="BL353" s="13" t="s">
        <v>348</v>
      </c>
      <c r="BM353" s="157" t="s">
        <v>1017</v>
      </c>
    </row>
    <row r="354" spans="2:65" s="1" customFormat="1" ht="10.199999999999999">
      <c r="B354" s="28"/>
      <c r="D354" s="159" t="s">
        <v>280</v>
      </c>
      <c r="F354" s="160" t="s">
        <v>1016</v>
      </c>
      <c r="I354" s="119"/>
      <c r="L354" s="28"/>
      <c r="M354" s="161"/>
      <c r="T354" s="52"/>
      <c r="AT354" s="13" t="s">
        <v>280</v>
      </c>
      <c r="AU354" s="13" t="s">
        <v>272</v>
      </c>
    </row>
    <row r="355" spans="2:65" s="1" customFormat="1" ht="24.15" customHeight="1">
      <c r="B355" s="28"/>
      <c r="C355" s="146" t="s">
        <v>1014</v>
      </c>
      <c r="D355" s="146" t="s">
        <v>274</v>
      </c>
      <c r="E355" s="147" t="s">
        <v>1019</v>
      </c>
      <c r="F355" s="148" t="s">
        <v>1020</v>
      </c>
      <c r="G355" s="149" t="s">
        <v>412</v>
      </c>
      <c r="H355" s="150">
        <v>4</v>
      </c>
      <c r="I355" s="151"/>
      <c r="J355" s="152">
        <f>ROUND(I355*H355,2)</f>
        <v>0</v>
      </c>
      <c r="K355" s="153"/>
      <c r="L355" s="28"/>
      <c r="M355" s="154" t="s">
        <v>1</v>
      </c>
      <c r="N355" s="115" t="s">
        <v>38</v>
      </c>
      <c r="P355" s="155">
        <f>O355*H355</f>
        <v>0</v>
      </c>
      <c r="Q355" s="155">
        <v>0</v>
      </c>
      <c r="R355" s="155">
        <f>Q355*H355</f>
        <v>0</v>
      </c>
      <c r="S355" s="155">
        <v>0</v>
      </c>
      <c r="T355" s="156">
        <f>S355*H355</f>
        <v>0</v>
      </c>
      <c r="AR355" s="157" t="s">
        <v>348</v>
      </c>
      <c r="AT355" s="157" t="s">
        <v>274</v>
      </c>
      <c r="AU355" s="157" t="s">
        <v>272</v>
      </c>
      <c r="AY355" s="13" t="s">
        <v>271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3" t="s">
        <v>80</v>
      </c>
      <c r="BK355" s="158">
        <f>ROUND(I355*H355,2)</f>
        <v>0</v>
      </c>
      <c r="BL355" s="13" t="s">
        <v>348</v>
      </c>
      <c r="BM355" s="157" t="s">
        <v>1021</v>
      </c>
    </row>
    <row r="356" spans="2:65" s="1" customFormat="1" ht="28.8">
      <c r="B356" s="28"/>
      <c r="D356" s="159" t="s">
        <v>280</v>
      </c>
      <c r="F356" s="160" t="s">
        <v>1022</v>
      </c>
      <c r="I356" s="119"/>
      <c r="L356" s="28"/>
      <c r="M356" s="161"/>
      <c r="T356" s="52"/>
      <c r="AT356" s="13" t="s">
        <v>280</v>
      </c>
      <c r="AU356" s="13" t="s">
        <v>272</v>
      </c>
    </row>
    <row r="357" spans="2:65" s="1" customFormat="1" ht="16.5" customHeight="1">
      <c r="B357" s="28"/>
      <c r="C357" s="162" t="s">
        <v>1018</v>
      </c>
      <c r="D357" s="162" t="s">
        <v>335</v>
      </c>
      <c r="E357" s="163" t="s">
        <v>1024</v>
      </c>
      <c r="F357" s="164" t="s">
        <v>1025</v>
      </c>
      <c r="G357" s="165" t="s">
        <v>412</v>
      </c>
      <c r="H357" s="166">
        <v>4</v>
      </c>
      <c r="I357" s="167"/>
      <c r="J357" s="168">
        <f>ROUND(I357*H357,2)</f>
        <v>0</v>
      </c>
      <c r="K357" s="169"/>
      <c r="L357" s="170"/>
      <c r="M357" s="171" t="s">
        <v>1</v>
      </c>
      <c r="N357" s="172" t="s">
        <v>38</v>
      </c>
      <c r="P357" s="155">
        <f>O357*H357</f>
        <v>0</v>
      </c>
      <c r="Q357" s="155">
        <v>5.4000000000000001E-4</v>
      </c>
      <c r="R357" s="155">
        <f>Q357*H357</f>
        <v>2.16E-3</v>
      </c>
      <c r="S357" s="155">
        <v>0</v>
      </c>
      <c r="T357" s="156">
        <f>S357*H357</f>
        <v>0</v>
      </c>
      <c r="AR357" s="157" t="s">
        <v>373</v>
      </c>
      <c r="AT357" s="157" t="s">
        <v>335</v>
      </c>
      <c r="AU357" s="157" t="s">
        <v>272</v>
      </c>
      <c r="AY357" s="13" t="s">
        <v>271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3" t="s">
        <v>80</v>
      </c>
      <c r="BK357" s="158">
        <f>ROUND(I357*H357,2)</f>
        <v>0</v>
      </c>
      <c r="BL357" s="13" t="s">
        <v>348</v>
      </c>
      <c r="BM357" s="157" t="s">
        <v>1026</v>
      </c>
    </row>
    <row r="358" spans="2:65" s="1" customFormat="1" ht="10.199999999999999">
      <c r="B358" s="28"/>
      <c r="D358" s="159" t="s">
        <v>280</v>
      </c>
      <c r="F358" s="160" t="s">
        <v>1025</v>
      </c>
      <c r="I358" s="119"/>
      <c r="L358" s="28"/>
      <c r="M358" s="161"/>
      <c r="T358" s="52"/>
      <c r="AT358" s="13" t="s">
        <v>280</v>
      </c>
      <c r="AU358" s="13" t="s">
        <v>272</v>
      </c>
    </row>
    <row r="359" spans="2:65" s="1" customFormat="1" ht="24.15" customHeight="1">
      <c r="B359" s="28"/>
      <c r="C359" s="162" t="s">
        <v>1023</v>
      </c>
      <c r="D359" s="162" t="s">
        <v>335</v>
      </c>
      <c r="E359" s="163" t="s">
        <v>1028</v>
      </c>
      <c r="F359" s="164" t="s">
        <v>1029</v>
      </c>
      <c r="G359" s="165" t="s">
        <v>338</v>
      </c>
      <c r="H359" s="166">
        <v>2</v>
      </c>
      <c r="I359" s="167"/>
      <c r="J359" s="168">
        <f>ROUND(I359*H359,2)</f>
        <v>0</v>
      </c>
      <c r="K359" s="169"/>
      <c r="L359" s="170"/>
      <c r="M359" s="171" t="s">
        <v>1</v>
      </c>
      <c r="N359" s="172" t="s">
        <v>38</v>
      </c>
      <c r="P359" s="155">
        <f>O359*H359</f>
        <v>0</v>
      </c>
      <c r="Q359" s="155">
        <v>1.0000000000000001E-5</v>
      </c>
      <c r="R359" s="155">
        <f>Q359*H359</f>
        <v>2.0000000000000002E-5</v>
      </c>
      <c r="S359" s="155">
        <v>0</v>
      </c>
      <c r="T359" s="156">
        <f>S359*H359</f>
        <v>0</v>
      </c>
      <c r="AR359" s="157" t="s">
        <v>373</v>
      </c>
      <c r="AT359" s="157" t="s">
        <v>335</v>
      </c>
      <c r="AU359" s="157" t="s">
        <v>272</v>
      </c>
      <c r="AY359" s="13" t="s">
        <v>271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3" t="s">
        <v>80</v>
      </c>
      <c r="BK359" s="158">
        <f>ROUND(I359*H359,2)</f>
        <v>0</v>
      </c>
      <c r="BL359" s="13" t="s">
        <v>348</v>
      </c>
      <c r="BM359" s="157" t="s">
        <v>1030</v>
      </c>
    </row>
    <row r="360" spans="2:65" s="1" customFormat="1" ht="10.199999999999999">
      <c r="B360" s="28"/>
      <c r="D360" s="159" t="s">
        <v>280</v>
      </c>
      <c r="F360" s="160" t="s">
        <v>1029</v>
      </c>
      <c r="I360" s="119"/>
      <c r="L360" s="28"/>
      <c r="M360" s="161"/>
      <c r="T360" s="52"/>
      <c r="AT360" s="13" t="s">
        <v>280</v>
      </c>
      <c r="AU360" s="13" t="s">
        <v>272</v>
      </c>
    </row>
    <row r="361" spans="2:65" s="1" customFormat="1" ht="24.15" customHeight="1">
      <c r="B361" s="28"/>
      <c r="C361" s="162" t="s">
        <v>1027</v>
      </c>
      <c r="D361" s="162" t="s">
        <v>335</v>
      </c>
      <c r="E361" s="163" t="s">
        <v>1032</v>
      </c>
      <c r="F361" s="164" t="s">
        <v>1033</v>
      </c>
      <c r="G361" s="165" t="s">
        <v>338</v>
      </c>
      <c r="H361" s="166">
        <v>2</v>
      </c>
      <c r="I361" s="167"/>
      <c r="J361" s="168">
        <f>ROUND(I361*H361,2)</f>
        <v>0</v>
      </c>
      <c r="K361" s="169"/>
      <c r="L361" s="170"/>
      <c r="M361" s="171" t="s">
        <v>1</v>
      </c>
      <c r="N361" s="172" t="s">
        <v>38</v>
      </c>
      <c r="P361" s="155">
        <f>O361*H361</f>
        <v>0</v>
      </c>
      <c r="Q361" s="155">
        <v>1.0000000000000001E-5</v>
      </c>
      <c r="R361" s="155">
        <f>Q361*H361</f>
        <v>2.0000000000000002E-5</v>
      </c>
      <c r="S361" s="155">
        <v>0</v>
      </c>
      <c r="T361" s="156">
        <f>S361*H361</f>
        <v>0</v>
      </c>
      <c r="AR361" s="157" t="s">
        <v>373</v>
      </c>
      <c r="AT361" s="157" t="s">
        <v>335</v>
      </c>
      <c r="AU361" s="157" t="s">
        <v>272</v>
      </c>
      <c r="AY361" s="13" t="s">
        <v>271</v>
      </c>
      <c r="BE361" s="158">
        <f>IF(N361="základní",J361,0)</f>
        <v>0</v>
      </c>
      <c r="BF361" s="158">
        <f>IF(N361="snížená",J361,0)</f>
        <v>0</v>
      </c>
      <c r="BG361" s="158">
        <f>IF(N361="zákl. přenesená",J361,0)</f>
        <v>0</v>
      </c>
      <c r="BH361" s="158">
        <f>IF(N361="sníž. přenesená",J361,0)</f>
        <v>0</v>
      </c>
      <c r="BI361" s="158">
        <f>IF(N361="nulová",J361,0)</f>
        <v>0</v>
      </c>
      <c r="BJ361" s="13" t="s">
        <v>80</v>
      </c>
      <c r="BK361" s="158">
        <f>ROUND(I361*H361,2)</f>
        <v>0</v>
      </c>
      <c r="BL361" s="13" t="s">
        <v>348</v>
      </c>
      <c r="BM361" s="157" t="s">
        <v>1034</v>
      </c>
    </row>
    <row r="362" spans="2:65" s="1" customFormat="1" ht="10.199999999999999">
      <c r="B362" s="28"/>
      <c r="D362" s="159" t="s">
        <v>280</v>
      </c>
      <c r="F362" s="160" t="s">
        <v>1033</v>
      </c>
      <c r="I362" s="119"/>
      <c r="L362" s="28"/>
      <c r="M362" s="161"/>
      <c r="T362" s="52"/>
      <c r="AT362" s="13" t="s">
        <v>280</v>
      </c>
      <c r="AU362" s="13" t="s">
        <v>272</v>
      </c>
    </row>
    <row r="363" spans="2:65" s="1" customFormat="1" ht="21.75" customHeight="1">
      <c r="B363" s="28"/>
      <c r="C363" s="146" t="s">
        <v>1031</v>
      </c>
      <c r="D363" s="146" t="s">
        <v>274</v>
      </c>
      <c r="E363" s="147" t="s">
        <v>1036</v>
      </c>
      <c r="F363" s="148" t="s">
        <v>1037</v>
      </c>
      <c r="G363" s="149" t="s">
        <v>412</v>
      </c>
      <c r="H363" s="150">
        <v>2</v>
      </c>
      <c r="I363" s="151"/>
      <c r="J363" s="152">
        <f>ROUND(I363*H363,2)</f>
        <v>0</v>
      </c>
      <c r="K363" s="153"/>
      <c r="L363" s="28"/>
      <c r="M363" s="154" t="s">
        <v>1</v>
      </c>
      <c r="N363" s="115" t="s">
        <v>38</v>
      </c>
      <c r="P363" s="155">
        <f>O363*H363</f>
        <v>0</v>
      </c>
      <c r="Q363" s="155">
        <v>0</v>
      </c>
      <c r="R363" s="155">
        <f>Q363*H363</f>
        <v>0</v>
      </c>
      <c r="S363" s="155">
        <v>0</v>
      </c>
      <c r="T363" s="156">
        <f>S363*H363</f>
        <v>0</v>
      </c>
      <c r="AR363" s="157" t="s">
        <v>348</v>
      </c>
      <c r="AT363" s="157" t="s">
        <v>274</v>
      </c>
      <c r="AU363" s="157" t="s">
        <v>272</v>
      </c>
      <c r="AY363" s="13" t="s">
        <v>271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3" t="s">
        <v>80</v>
      </c>
      <c r="BK363" s="158">
        <f>ROUND(I363*H363,2)</f>
        <v>0</v>
      </c>
      <c r="BL363" s="13" t="s">
        <v>348</v>
      </c>
      <c r="BM363" s="157" t="s">
        <v>1038</v>
      </c>
    </row>
    <row r="364" spans="2:65" s="1" customFormat="1" ht="28.8">
      <c r="B364" s="28"/>
      <c r="D364" s="159" t="s">
        <v>280</v>
      </c>
      <c r="F364" s="160" t="s">
        <v>1039</v>
      </c>
      <c r="I364" s="119"/>
      <c r="L364" s="28"/>
      <c r="M364" s="161"/>
      <c r="T364" s="52"/>
      <c r="AT364" s="13" t="s">
        <v>280</v>
      </c>
      <c r="AU364" s="13" t="s">
        <v>272</v>
      </c>
    </row>
    <row r="365" spans="2:65" s="1" customFormat="1" ht="24.15" customHeight="1">
      <c r="B365" s="28"/>
      <c r="C365" s="162" t="s">
        <v>1035</v>
      </c>
      <c r="D365" s="162" t="s">
        <v>335</v>
      </c>
      <c r="E365" s="163" t="s">
        <v>1041</v>
      </c>
      <c r="F365" s="164" t="s">
        <v>1042</v>
      </c>
      <c r="G365" s="165" t="s">
        <v>338</v>
      </c>
      <c r="H365" s="166">
        <v>2</v>
      </c>
      <c r="I365" s="167"/>
      <c r="J365" s="168">
        <f>ROUND(I365*H365,2)</f>
        <v>0</v>
      </c>
      <c r="K365" s="169"/>
      <c r="L365" s="170"/>
      <c r="M365" s="171" t="s">
        <v>1</v>
      </c>
      <c r="N365" s="172" t="s">
        <v>38</v>
      </c>
      <c r="P365" s="155">
        <f>O365*H365</f>
        <v>0</v>
      </c>
      <c r="Q365" s="155">
        <v>1.0000000000000001E-5</v>
      </c>
      <c r="R365" s="155">
        <f>Q365*H365</f>
        <v>2.0000000000000002E-5</v>
      </c>
      <c r="S365" s="155">
        <v>0</v>
      </c>
      <c r="T365" s="156">
        <f>S365*H365</f>
        <v>0</v>
      </c>
      <c r="AR365" s="157" t="s">
        <v>373</v>
      </c>
      <c r="AT365" s="157" t="s">
        <v>335</v>
      </c>
      <c r="AU365" s="157" t="s">
        <v>272</v>
      </c>
      <c r="AY365" s="13" t="s">
        <v>271</v>
      </c>
      <c r="BE365" s="158">
        <f>IF(N365="základní",J365,0)</f>
        <v>0</v>
      </c>
      <c r="BF365" s="158">
        <f>IF(N365="snížená",J365,0)</f>
        <v>0</v>
      </c>
      <c r="BG365" s="158">
        <f>IF(N365="zákl. přenesená",J365,0)</f>
        <v>0</v>
      </c>
      <c r="BH365" s="158">
        <f>IF(N365="sníž. přenesená",J365,0)</f>
        <v>0</v>
      </c>
      <c r="BI365" s="158">
        <f>IF(N365="nulová",J365,0)</f>
        <v>0</v>
      </c>
      <c r="BJ365" s="13" t="s">
        <v>80</v>
      </c>
      <c r="BK365" s="158">
        <f>ROUND(I365*H365,2)</f>
        <v>0</v>
      </c>
      <c r="BL365" s="13" t="s">
        <v>348</v>
      </c>
      <c r="BM365" s="157" t="s">
        <v>1043</v>
      </c>
    </row>
    <row r="366" spans="2:65" s="1" customFormat="1" ht="19.2">
      <c r="B366" s="28"/>
      <c r="D366" s="159" t="s">
        <v>280</v>
      </c>
      <c r="F366" s="160" t="s">
        <v>1042</v>
      </c>
      <c r="I366" s="119"/>
      <c r="L366" s="28"/>
      <c r="M366" s="161"/>
      <c r="T366" s="52"/>
      <c r="AT366" s="13" t="s">
        <v>280</v>
      </c>
      <c r="AU366" s="13" t="s">
        <v>272</v>
      </c>
    </row>
    <row r="367" spans="2:65" s="1" customFormat="1" ht="24.15" customHeight="1">
      <c r="B367" s="28"/>
      <c r="C367" s="146" t="s">
        <v>1040</v>
      </c>
      <c r="D367" s="146" t="s">
        <v>274</v>
      </c>
      <c r="E367" s="147" t="s">
        <v>953</v>
      </c>
      <c r="F367" s="148" t="s">
        <v>954</v>
      </c>
      <c r="G367" s="149" t="s">
        <v>338</v>
      </c>
      <c r="H367" s="150">
        <v>40</v>
      </c>
      <c r="I367" s="151"/>
      <c r="J367" s="152">
        <f>ROUND(I367*H367,2)</f>
        <v>0</v>
      </c>
      <c r="K367" s="153"/>
      <c r="L367" s="28"/>
      <c r="M367" s="154" t="s">
        <v>1</v>
      </c>
      <c r="N367" s="115" t="s">
        <v>38</v>
      </c>
      <c r="P367" s="155">
        <f>O367*H367</f>
        <v>0</v>
      </c>
      <c r="Q367" s="155">
        <v>0</v>
      </c>
      <c r="R367" s="155">
        <f>Q367*H367</f>
        <v>0</v>
      </c>
      <c r="S367" s="155">
        <v>0</v>
      </c>
      <c r="T367" s="156">
        <f>S367*H367</f>
        <v>0</v>
      </c>
      <c r="AR367" s="157" t="s">
        <v>348</v>
      </c>
      <c r="AT367" s="157" t="s">
        <v>274</v>
      </c>
      <c r="AU367" s="157" t="s">
        <v>272</v>
      </c>
      <c r="AY367" s="13" t="s">
        <v>271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3" t="s">
        <v>80</v>
      </c>
      <c r="BK367" s="158">
        <f>ROUND(I367*H367,2)</f>
        <v>0</v>
      </c>
      <c r="BL367" s="13" t="s">
        <v>348</v>
      </c>
      <c r="BM367" s="157" t="s">
        <v>1045</v>
      </c>
    </row>
    <row r="368" spans="2:65" s="1" customFormat="1" ht="19.2">
      <c r="B368" s="28"/>
      <c r="D368" s="159" t="s">
        <v>280</v>
      </c>
      <c r="F368" s="160" t="s">
        <v>956</v>
      </c>
      <c r="I368" s="119"/>
      <c r="L368" s="28"/>
      <c r="M368" s="161"/>
      <c r="T368" s="52"/>
      <c r="AT368" s="13" t="s">
        <v>280</v>
      </c>
      <c r="AU368" s="13" t="s">
        <v>272</v>
      </c>
    </row>
    <row r="369" spans="2:65" s="1" customFormat="1" ht="16.5" customHeight="1">
      <c r="B369" s="28"/>
      <c r="C369" s="162" t="s">
        <v>1044</v>
      </c>
      <c r="D369" s="162" t="s">
        <v>335</v>
      </c>
      <c r="E369" s="163" t="s">
        <v>958</v>
      </c>
      <c r="F369" s="164" t="s">
        <v>959</v>
      </c>
      <c r="G369" s="165" t="s">
        <v>338</v>
      </c>
      <c r="H369" s="166">
        <v>40</v>
      </c>
      <c r="I369" s="167"/>
      <c r="J369" s="168">
        <f>ROUND(I369*H369,2)</f>
        <v>0</v>
      </c>
      <c r="K369" s="169"/>
      <c r="L369" s="170"/>
      <c r="M369" s="171" t="s">
        <v>1</v>
      </c>
      <c r="N369" s="172" t="s">
        <v>38</v>
      </c>
      <c r="P369" s="155">
        <f>O369*H369</f>
        <v>0</v>
      </c>
      <c r="Q369" s="155">
        <v>9.0000000000000006E-5</v>
      </c>
      <c r="R369" s="155">
        <f>Q369*H369</f>
        <v>3.6000000000000003E-3</v>
      </c>
      <c r="S369" s="155">
        <v>0</v>
      </c>
      <c r="T369" s="156">
        <f>S369*H369</f>
        <v>0</v>
      </c>
      <c r="AR369" s="157" t="s">
        <v>373</v>
      </c>
      <c r="AT369" s="157" t="s">
        <v>335</v>
      </c>
      <c r="AU369" s="157" t="s">
        <v>272</v>
      </c>
      <c r="AY369" s="13" t="s">
        <v>271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3" t="s">
        <v>80</v>
      </c>
      <c r="BK369" s="158">
        <f>ROUND(I369*H369,2)</f>
        <v>0</v>
      </c>
      <c r="BL369" s="13" t="s">
        <v>348</v>
      </c>
      <c r="BM369" s="157" t="s">
        <v>1538</v>
      </c>
    </row>
    <row r="370" spans="2:65" s="1" customFormat="1" ht="10.199999999999999">
      <c r="B370" s="28"/>
      <c r="D370" s="159" t="s">
        <v>280</v>
      </c>
      <c r="F370" s="160" t="s">
        <v>959</v>
      </c>
      <c r="I370" s="119"/>
      <c r="L370" s="28"/>
      <c r="M370" s="161"/>
      <c r="T370" s="52"/>
      <c r="AT370" s="13" t="s">
        <v>280</v>
      </c>
      <c r="AU370" s="13" t="s">
        <v>272</v>
      </c>
    </row>
    <row r="371" spans="2:65" s="1" customFormat="1" ht="44.25" customHeight="1">
      <c r="B371" s="28"/>
      <c r="C371" s="146" t="s">
        <v>1046</v>
      </c>
      <c r="D371" s="146" t="s">
        <v>274</v>
      </c>
      <c r="E371" s="147" t="s">
        <v>1051</v>
      </c>
      <c r="F371" s="148" t="s">
        <v>1052</v>
      </c>
      <c r="G371" s="149" t="s">
        <v>412</v>
      </c>
      <c r="H371" s="150">
        <v>40</v>
      </c>
      <c r="I371" s="151"/>
      <c r="J371" s="152">
        <f>ROUND(I371*H371,2)</f>
        <v>0</v>
      </c>
      <c r="K371" s="153"/>
      <c r="L371" s="28"/>
      <c r="M371" s="154" t="s">
        <v>1</v>
      </c>
      <c r="N371" s="115" t="s">
        <v>38</v>
      </c>
      <c r="P371" s="155">
        <f>O371*H371</f>
        <v>0</v>
      </c>
      <c r="Q371" s="155">
        <v>0</v>
      </c>
      <c r="R371" s="155">
        <f>Q371*H371</f>
        <v>0</v>
      </c>
      <c r="S371" s="155">
        <v>0</v>
      </c>
      <c r="T371" s="156">
        <f>S371*H371</f>
        <v>0</v>
      </c>
      <c r="AR371" s="157" t="s">
        <v>348</v>
      </c>
      <c r="AT371" s="157" t="s">
        <v>274</v>
      </c>
      <c r="AU371" s="157" t="s">
        <v>272</v>
      </c>
      <c r="AY371" s="13" t="s">
        <v>271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3" t="s">
        <v>80</v>
      </c>
      <c r="BK371" s="158">
        <f>ROUND(I371*H371,2)</f>
        <v>0</v>
      </c>
      <c r="BL371" s="13" t="s">
        <v>348</v>
      </c>
      <c r="BM371" s="157" t="s">
        <v>1053</v>
      </c>
    </row>
    <row r="372" spans="2:65" s="1" customFormat="1" ht="28.8">
      <c r="B372" s="28"/>
      <c r="D372" s="159" t="s">
        <v>280</v>
      </c>
      <c r="F372" s="160" t="s">
        <v>1054</v>
      </c>
      <c r="I372" s="119"/>
      <c r="L372" s="28"/>
      <c r="M372" s="161"/>
      <c r="T372" s="52"/>
      <c r="AT372" s="13" t="s">
        <v>280</v>
      </c>
      <c r="AU372" s="13" t="s">
        <v>272</v>
      </c>
    </row>
    <row r="373" spans="2:65" s="11" customFormat="1" ht="20.85" customHeight="1">
      <c r="B373" s="134"/>
      <c r="D373" s="135" t="s">
        <v>72</v>
      </c>
      <c r="E373" s="144" t="s">
        <v>1063</v>
      </c>
      <c r="F373" s="144" t="s">
        <v>1064</v>
      </c>
      <c r="I373" s="137"/>
      <c r="J373" s="145">
        <f>BK373</f>
        <v>0</v>
      </c>
      <c r="L373" s="134"/>
      <c r="M373" s="139"/>
      <c r="P373" s="140">
        <f>SUM(P374:P409)</f>
        <v>0</v>
      </c>
      <c r="R373" s="140">
        <f>SUM(R374:R409)</f>
        <v>5.4860000000000006E-2</v>
      </c>
      <c r="T373" s="141">
        <f>SUM(T374:T409)</f>
        <v>4.2000000000000003E-2</v>
      </c>
      <c r="AR373" s="135" t="s">
        <v>82</v>
      </c>
      <c r="AT373" s="142" t="s">
        <v>72</v>
      </c>
      <c r="AU373" s="142" t="s">
        <v>82</v>
      </c>
      <c r="AY373" s="135" t="s">
        <v>271</v>
      </c>
      <c r="BK373" s="143">
        <f>SUM(BK374:BK409)</f>
        <v>0</v>
      </c>
    </row>
    <row r="374" spans="2:65" s="1" customFormat="1" ht="24.15" customHeight="1">
      <c r="B374" s="28"/>
      <c r="C374" s="162" t="s">
        <v>1050</v>
      </c>
      <c r="D374" s="162" t="s">
        <v>335</v>
      </c>
      <c r="E374" s="163" t="s">
        <v>1066</v>
      </c>
      <c r="F374" s="164" t="s">
        <v>1067</v>
      </c>
      <c r="G374" s="165" t="s">
        <v>338</v>
      </c>
      <c r="H374" s="166">
        <v>1</v>
      </c>
      <c r="I374" s="167"/>
      <c r="J374" s="168">
        <f>ROUND(I374*H374,2)</f>
        <v>0</v>
      </c>
      <c r="K374" s="169"/>
      <c r="L374" s="170"/>
      <c r="M374" s="171" t="s">
        <v>1</v>
      </c>
      <c r="N374" s="172" t="s">
        <v>38</v>
      </c>
      <c r="P374" s="155">
        <f>O374*H374</f>
        <v>0</v>
      </c>
      <c r="Q374" s="155">
        <v>0</v>
      </c>
      <c r="R374" s="155">
        <f>Q374*H374</f>
        <v>0</v>
      </c>
      <c r="S374" s="155">
        <v>0</v>
      </c>
      <c r="T374" s="156">
        <f>S374*H374</f>
        <v>0</v>
      </c>
      <c r="AR374" s="157" t="s">
        <v>373</v>
      </c>
      <c r="AT374" s="157" t="s">
        <v>335</v>
      </c>
      <c r="AU374" s="157" t="s">
        <v>272</v>
      </c>
      <c r="AY374" s="13" t="s">
        <v>271</v>
      </c>
      <c r="BE374" s="158">
        <f>IF(N374="základní",J374,0)</f>
        <v>0</v>
      </c>
      <c r="BF374" s="158">
        <f>IF(N374="snížená",J374,0)</f>
        <v>0</v>
      </c>
      <c r="BG374" s="158">
        <f>IF(N374="zákl. přenesená",J374,0)</f>
        <v>0</v>
      </c>
      <c r="BH374" s="158">
        <f>IF(N374="sníž. přenesená",J374,0)</f>
        <v>0</v>
      </c>
      <c r="BI374" s="158">
        <f>IF(N374="nulová",J374,0)</f>
        <v>0</v>
      </c>
      <c r="BJ374" s="13" t="s">
        <v>80</v>
      </c>
      <c r="BK374" s="158">
        <f>ROUND(I374*H374,2)</f>
        <v>0</v>
      </c>
      <c r="BL374" s="13" t="s">
        <v>348</v>
      </c>
      <c r="BM374" s="157" t="s">
        <v>1068</v>
      </c>
    </row>
    <row r="375" spans="2:65" s="1" customFormat="1" ht="19.2">
      <c r="B375" s="28"/>
      <c r="D375" s="159" t="s">
        <v>280</v>
      </c>
      <c r="F375" s="160" t="s">
        <v>1067</v>
      </c>
      <c r="I375" s="119"/>
      <c r="L375" s="28"/>
      <c r="M375" s="161"/>
      <c r="T375" s="52"/>
      <c r="AT375" s="13" t="s">
        <v>280</v>
      </c>
      <c r="AU375" s="13" t="s">
        <v>272</v>
      </c>
    </row>
    <row r="376" spans="2:65" s="1" customFormat="1" ht="33" customHeight="1">
      <c r="B376" s="28"/>
      <c r="C376" s="146" t="s">
        <v>1055</v>
      </c>
      <c r="D376" s="146" t="s">
        <v>274</v>
      </c>
      <c r="E376" s="147" t="s">
        <v>725</v>
      </c>
      <c r="F376" s="148" t="s">
        <v>726</v>
      </c>
      <c r="G376" s="149" t="s">
        <v>338</v>
      </c>
      <c r="H376" s="150">
        <v>1</v>
      </c>
      <c r="I376" s="151"/>
      <c r="J376" s="152">
        <f>ROUND(I376*H376,2)</f>
        <v>0</v>
      </c>
      <c r="K376" s="153"/>
      <c r="L376" s="28"/>
      <c r="M376" s="154" t="s">
        <v>1</v>
      </c>
      <c r="N376" s="115" t="s">
        <v>38</v>
      </c>
      <c r="P376" s="155">
        <f>O376*H376</f>
        <v>0</v>
      </c>
      <c r="Q376" s="155">
        <v>0</v>
      </c>
      <c r="R376" s="155">
        <f>Q376*H376</f>
        <v>0</v>
      </c>
      <c r="S376" s="155">
        <v>0</v>
      </c>
      <c r="T376" s="156">
        <f>S376*H376</f>
        <v>0</v>
      </c>
      <c r="AR376" s="157" t="s">
        <v>348</v>
      </c>
      <c r="AT376" s="157" t="s">
        <v>274</v>
      </c>
      <c r="AU376" s="157" t="s">
        <v>272</v>
      </c>
      <c r="AY376" s="13" t="s">
        <v>271</v>
      </c>
      <c r="BE376" s="158">
        <f>IF(N376="základní",J376,0)</f>
        <v>0</v>
      </c>
      <c r="BF376" s="158">
        <f>IF(N376="snížená",J376,0)</f>
        <v>0</v>
      </c>
      <c r="BG376" s="158">
        <f>IF(N376="zákl. přenesená",J376,0)</f>
        <v>0</v>
      </c>
      <c r="BH376" s="158">
        <f>IF(N376="sníž. přenesená",J376,0)</f>
        <v>0</v>
      </c>
      <c r="BI376" s="158">
        <f>IF(N376="nulová",J376,0)</f>
        <v>0</v>
      </c>
      <c r="BJ376" s="13" t="s">
        <v>80</v>
      </c>
      <c r="BK376" s="158">
        <f>ROUND(I376*H376,2)</f>
        <v>0</v>
      </c>
      <c r="BL376" s="13" t="s">
        <v>348</v>
      </c>
      <c r="BM376" s="157" t="s">
        <v>1070</v>
      </c>
    </row>
    <row r="377" spans="2:65" s="1" customFormat="1" ht="19.2">
      <c r="B377" s="28"/>
      <c r="D377" s="159" t="s">
        <v>280</v>
      </c>
      <c r="F377" s="160" t="s">
        <v>726</v>
      </c>
      <c r="I377" s="119"/>
      <c r="L377" s="28"/>
      <c r="M377" s="161"/>
      <c r="T377" s="52"/>
      <c r="AT377" s="13" t="s">
        <v>280</v>
      </c>
      <c r="AU377" s="13" t="s">
        <v>272</v>
      </c>
    </row>
    <row r="378" spans="2:65" s="1" customFormat="1" ht="33" customHeight="1">
      <c r="B378" s="28"/>
      <c r="C378" s="146" t="s">
        <v>1059</v>
      </c>
      <c r="D378" s="146" t="s">
        <v>274</v>
      </c>
      <c r="E378" s="147" t="s">
        <v>1072</v>
      </c>
      <c r="F378" s="148" t="s">
        <v>1073</v>
      </c>
      <c r="G378" s="149" t="s">
        <v>338</v>
      </c>
      <c r="H378" s="150">
        <v>14</v>
      </c>
      <c r="I378" s="151"/>
      <c r="J378" s="152">
        <f>ROUND(I378*H378,2)</f>
        <v>0</v>
      </c>
      <c r="K378" s="153"/>
      <c r="L378" s="28"/>
      <c r="M378" s="154" t="s">
        <v>1</v>
      </c>
      <c r="N378" s="115" t="s">
        <v>38</v>
      </c>
      <c r="P378" s="155">
        <f>O378*H378</f>
        <v>0</v>
      </c>
      <c r="Q378" s="155">
        <v>0</v>
      </c>
      <c r="R378" s="155">
        <f>Q378*H378</f>
        <v>0</v>
      </c>
      <c r="S378" s="155">
        <v>0</v>
      </c>
      <c r="T378" s="156">
        <f>S378*H378</f>
        <v>0</v>
      </c>
      <c r="AR378" s="157" t="s">
        <v>348</v>
      </c>
      <c r="AT378" s="157" t="s">
        <v>274</v>
      </c>
      <c r="AU378" s="157" t="s">
        <v>272</v>
      </c>
      <c r="AY378" s="13" t="s">
        <v>271</v>
      </c>
      <c r="BE378" s="158">
        <f>IF(N378="základní",J378,0)</f>
        <v>0</v>
      </c>
      <c r="BF378" s="158">
        <f>IF(N378="snížená",J378,0)</f>
        <v>0</v>
      </c>
      <c r="BG378" s="158">
        <f>IF(N378="zákl. přenesená",J378,0)</f>
        <v>0</v>
      </c>
      <c r="BH378" s="158">
        <f>IF(N378="sníž. přenesená",J378,0)</f>
        <v>0</v>
      </c>
      <c r="BI378" s="158">
        <f>IF(N378="nulová",J378,0)</f>
        <v>0</v>
      </c>
      <c r="BJ378" s="13" t="s">
        <v>80</v>
      </c>
      <c r="BK378" s="158">
        <f>ROUND(I378*H378,2)</f>
        <v>0</v>
      </c>
      <c r="BL378" s="13" t="s">
        <v>348</v>
      </c>
      <c r="BM378" s="157" t="s">
        <v>1074</v>
      </c>
    </row>
    <row r="379" spans="2:65" s="1" customFormat="1" ht="57.6">
      <c r="B379" s="28"/>
      <c r="D379" s="159" t="s">
        <v>280</v>
      </c>
      <c r="F379" s="160" t="s">
        <v>1075</v>
      </c>
      <c r="I379" s="119"/>
      <c r="L379" s="28"/>
      <c r="M379" s="161"/>
      <c r="T379" s="52"/>
      <c r="AT379" s="13" t="s">
        <v>280</v>
      </c>
      <c r="AU379" s="13" t="s">
        <v>272</v>
      </c>
    </row>
    <row r="380" spans="2:65" s="1" customFormat="1" ht="76.349999999999994" customHeight="1">
      <c r="B380" s="28"/>
      <c r="C380" s="162" t="s">
        <v>1065</v>
      </c>
      <c r="D380" s="162" t="s">
        <v>335</v>
      </c>
      <c r="E380" s="163" t="s">
        <v>1539</v>
      </c>
      <c r="F380" s="164" t="s">
        <v>1540</v>
      </c>
      <c r="G380" s="165" t="s">
        <v>338</v>
      </c>
      <c r="H380" s="166">
        <v>2</v>
      </c>
      <c r="I380" s="167"/>
      <c r="J380" s="168">
        <f>ROUND(I380*H380,2)</f>
        <v>0</v>
      </c>
      <c r="K380" s="169"/>
      <c r="L380" s="170"/>
      <c r="M380" s="171" t="s">
        <v>1</v>
      </c>
      <c r="N380" s="172" t="s">
        <v>38</v>
      </c>
      <c r="P380" s="155">
        <f>O380*H380</f>
        <v>0</v>
      </c>
      <c r="Q380" s="155">
        <v>2.5500000000000002E-3</v>
      </c>
      <c r="R380" s="155">
        <f>Q380*H380</f>
        <v>5.1000000000000004E-3</v>
      </c>
      <c r="S380" s="155">
        <v>0</v>
      </c>
      <c r="T380" s="156">
        <f>S380*H380</f>
        <v>0</v>
      </c>
      <c r="AR380" s="157" t="s">
        <v>373</v>
      </c>
      <c r="AT380" s="157" t="s">
        <v>335</v>
      </c>
      <c r="AU380" s="157" t="s">
        <v>272</v>
      </c>
      <c r="AY380" s="13" t="s">
        <v>271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3" t="s">
        <v>80</v>
      </c>
      <c r="BK380" s="158">
        <f>ROUND(I380*H380,2)</f>
        <v>0</v>
      </c>
      <c r="BL380" s="13" t="s">
        <v>348</v>
      </c>
      <c r="BM380" s="157" t="s">
        <v>1541</v>
      </c>
    </row>
    <row r="381" spans="2:65" s="1" customFormat="1" ht="96">
      <c r="B381" s="28"/>
      <c r="D381" s="159" t="s">
        <v>280</v>
      </c>
      <c r="F381" s="160" t="s">
        <v>1542</v>
      </c>
      <c r="I381" s="119"/>
      <c r="L381" s="28"/>
      <c r="M381" s="161"/>
      <c r="T381" s="52"/>
      <c r="AT381" s="13" t="s">
        <v>280</v>
      </c>
      <c r="AU381" s="13" t="s">
        <v>272</v>
      </c>
    </row>
    <row r="382" spans="2:65" s="1" customFormat="1" ht="66.75" customHeight="1">
      <c r="B382" s="28"/>
      <c r="C382" s="162" t="s">
        <v>1069</v>
      </c>
      <c r="D382" s="162" t="s">
        <v>335</v>
      </c>
      <c r="E382" s="163" t="s">
        <v>1077</v>
      </c>
      <c r="F382" s="164" t="s">
        <v>1078</v>
      </c>
      <c r="G382" s="165" t="s">
        <v>338</v>
      </c>
      <c r="H382" s="166">
        <v>12</v>
      </c>
      <c r="I382" s="167"/>
      <c r="J382" s="168">
        <f>ROUND(I382*H382,2)</f>
        <v>0</v>
      </c>
      <c r="K382" s="169"/>
      <c r="L382" s="170"/>
      <c r="M382" s="171" t="s">
        <v>1</v>
      </c>
      <c r="N382" s="172" t="s">
        <v>38</v>
      </c>
      <c r="P382" s="155">
        <f>O382*H382</f>
        <v>0</v>
      </c>
      <c r="Q382" s="155">
        <v>2.5500000000000002E-3</v>
      </c>
      <c r="R382" s="155">
        <f>Q382*H382</f>
        <v>3.0600000000000002E-2</v>
      </c>
      <c r="S382" s="155">
        <v>0</v>
      </c>
      <c r="T382" s="156">
        <f>S382*H382</f>
        <v>0</v>
      </c>
      <c r="AR382" s="157" t="s">
        <v>373</v>
      </c>
      <c r="AT382" s="157" t="s">
        <v>335</v>
      </c>
      <c r="AU382" s="157" t="s">
        <v>272</v>
      </c>
      <c r="AY382" s="13" t="s">
        <v>271</v>
      </c>
      <c r="BE382" s="158">
        <f>IF(N382="základní",J382,0)</f>
        <v>0</v>
      </c>
      <c r="BF382" s="158">
        <f>IF(N382="snížená",J382,0)</f>
        <v>0</v>
      </c>
      <c r="BG382" s="158">
        <f>IF(N382="zákl. přenesená",J382,0)</f>
        <v>0</v>
      </c>
      <c r="BH382" s="158">
        <f>IF(N382="sníž. přenesená",J382,0)</f>
        <v>0</v>
      </c>
      <c r="BI382" s="158">
        <f>IF(N382="nulová",J382,0)</f>
        <v>0</v>
      </c>
      <c r="BJ382" s="13" t="s">
        <v>80</v>
      </c>
      <c r="BK382" s="158">
        <f>ROUND(I382*H382,2)</f>
        <v>0</v>
      </c>
      <c r="BL382" s="13" t="s">
        <v>348</v>
      </c>
      <c r="BM382" s="157" t="s">
        <v>1079</v>
      </c>
    </row>
    <row r="383" spans="2:65" s="1" customFormat="1" ht="115.2">
      <c r="B383" s="28"/>
      <c r="D383" s="159" t="s">
        <v>280</v>
      </c>
      <c r="F383" s="160" t="s">
        <v>1080</v>
      </c>
      <c r="I383" s="119"/>
      <c r="L383" s="28"/>
      <c r="M383" s="161"/>
      <c r="T383" s="52"/>
      <c r="AT383" s="13" t="s">
        <v>280</v>
      </c>
      <c r="AU383" s="13" t="s">
        <v>272</v>
      </c>
    </row>
    <row r="384" spans="2:65" s="1" customFormat="1" ht="24.15" customHeight="1">
      <c r="B384" s="28"/>
      <c r="C384" s="146" t="s">
        <v>1071</v>
      </c>
      <c r="D384" s="146" t="s">
        <v>274</v>
      </c>
      <c r="E384" s="147" t="s">
        <v>1082</v>
      </c>
      <c r="F384" s="148" t="s">
        <v>1083</v>
      </c>
      <c r="G384" s="149" t="s">
        <v>338</v>
      </c>
      <c r="H384" s="150">
        <v>14</v>
      </c>
      <c r="I384" s="151"/>
      <c r="J384" s="152">
        <f>ROUND(I384*H384,2)</f>
        <v>0</v>
      </c>
      <c r="K384" s="153"/>
      <c r="L384" s="28"/>
      <c r="M384" s="154" t="s">
        <v>1</v>
      </c>
      <c r="N384" s="115" t="s">
        <v>38</v>
      </c>
      <c r="P384" s="155">
        <f>O384*H384</f>
        <v>0</v>
      </c>
      <c r="Q384" s="155">
        <v>0</v>
      </c>
      <c r="R384" s="155">
        <f>Q384*H384</f>
        <v>0</v>
      </c>
      <c r="S384" s="155">
        <v>0</v>
      </c>
      <c r="T384" s="156">
        <f>S384*H384</f>
        <v>0</v>
      </c>
      <c r="AR384" s="157" t="s">
        <v>348</v>
      </c>
      <c r="AT384" s="157" t="s">
        <v>274</v>
      </c>
      <c r="AU384" s="157" t="s">
        <v>272</v>
      </c>
      <c r="AY384" s="13" t="s">
        <v>271</v>
      </c>
      <c r="BE384" s="158">
        <f>IF(N384="základní",J384,0)</f>
        <v>0</v>
      </c>
      <c r="BF384" s="158">
        <f>IF(N384="snížená",J384,0)</f>
        <v>0</v>
      </c>
      <c r="BG384" s="158">
        <f>IF(N384="zákl. přenesená",J384,0)</f>
        <v>0</v>
      </c>
      <c r="BH384" s="158">
        <f>IF(N384="sníž. přenesená",J384,0)</f>
        <v>0</v>
      </c>
      <c r="BI384" s="158">
        <f>IF(N384="nulová",J384,0)</f>
        <v>0</v>
      </c>
      <c r="BJ384" s="13" t="s">
        <v>80</v>
      </c>
      <c r="BK384" s="158">
        <f>ROUND(I384*H384,2)</f>
        <v>0</v>
      </c>
      <c r="BL384" s="13" t="s">
        <v>348</v>
      </c>
      <c r="BM384" s="157" t="s">
        <v>1084</v>
      </c>
    </row>
    <row r="385" spans="2:65" s="1" customFormat="1" ht="38.4">
      <c r="B385" s="28"/>
      <c r="D385" s="159" t="s">
        <v>280</v>
      </c>
      <c r="F385" s="160" t="s">
        <v>1085</v>
      </c>
      <c r="I385" s="119"/>
      <c r="L385" s="28"/>
      <c r="M385" s="161"/>
      <c r="T385" s="52"/>
      <c r="AT385" s="13" t="s">
        <v>280</v>
      </c>
      <c r="AU385" s="13" t="s">
        <v>272</v>
      </c>
    </row>
    <row r="386" spans="2:65" s="1" customFormat="1" ht="24.15" customHeight="1">
      <c r="B386" s="28"/>
      <c r="C386" s="162" t="s">
        <v>1076</v>
      </c>
      <c r="D386" s="162" t="s">
        <v>335</v>
      </c>
      <c r="E386" s="163" t="s">
        <v>1087</v>
      </c>
      <c r="F386" s="164" t="s">
        <v>1088</v>
      </c>
      <c r="G386" s="165" t="s">
        <v>338</v>
      </c>
      <c r="H386" s="166">
        <v>14</v>
      </c>
      <c r="I386" s="167"/>
      <c r="J386" s="168">
        <f>ROUND(I386*H386,2)</f>
        <v>0</v>
      </c>
      <c r="K386" s="169"/>
      <c r="L386" s="170"/>
      <c r="M386" s="171" t="s">
        <v>1</v>
      </c>
      <c r="N386" s="172" t="s">
        <v>38</v>
      </c>
      <c r="P386" s="155">
        <f>O386*H386</f>
        <v>0</v>
      </c>
      <c r="Q386" s="155">
        <v>1.4999999999999999E-4</v>
      </c>
      <c r="R386" s="155">
        <f>Q386*H386</f>
        <v>2.0999999999999999E-3</v>
      </c>
      <c r="S386" s="155">
        <v>0</v>
      </c>
      <c r="T386" s="156">
        <f>S386*H386</f>
        <v>0</v>
      </c>
      <c r="AR386" s="157" t="s">
        <v>373</v>
      </c>
      <c r="AT386" s="157" t="s">
        <v>335</v>
      </c>
      <c r="AU386" s="157" t="s">
        <v>272</v>
      </c>
      <c r="AY386" s="13" t="s">
        <v>271</v>
      </c>
      <c r="BE386" s="158">
        <f>IF(N386="základní",J386,0)</f>
        <v>0</v>
      </c>
      <c r="BF386" s="158">
        <f>IF(N386="snížená",J386,0)</f>
        <v>0</v>
      </c>
      <c r="BG386" s="158">
        <f>IF(N386="zákl. přenesená",J386,0)</f>
        <v>0</v>
      </c>
      <c r="BH386" s="158">
        <f>IF(N386="sníž. přenesená",J386,0)</f>
        <v>0</v>
      </c>
      <c r="BI386" s="158">
        <f>IF(N386="nulová",J386,0)</f>
        <v>0</v>
      </c>
      <c r="BJ386" s="13" t="s">
        <v>80</v>
      </c>
      <c r="BK386" s="158">
        <f>ROUND(I386*H386,2)</f>
        <v>0</v>
      </c>
      <c r="BL386" s="13" t="s">
        <v>348</v>
      </c>
      <c r="BM386" s="157" t="s">
        <v>1089</v>
      </c>
    </row>
    <row r="387" spans="2:65" s="1" customFormat="1" ht="19.2">
      <c r="B387" s="28"/>
      <c r="D387" s="159" t="s">
        <v>280</v>
      </c>
      <c r="F387" s="160" t="s">
        <v>1088</v>
      </c>
      <c r="I387" s="119"/>
      <c r="L387" s="28"/>
      <c r="M387" s="161"/>
      <c r="T387" s="52"/>
      <c r="AT387" s="13" t="s">
        <v>280</v>
      </c>
      <c r="AU387" s="13" t="s">
        <v>272</v>
      </c>
    </row>
    <row r="388" spans="2:65" s="1" customFormat="1" ht="24.15" customHeight="1">
      <c r="B388" s="28"/>
      <c r="C388" s="146" t="s">
        <v>1081</v>
      </c>
      <c r="D388" s="146" t="s">
        <v>274</v>
      </c>
      <c r="E388" s="147" t="s">
        <v>1091</v>
      </c>
      <c r="F388" s="148" t="s">
        <v>1092</v>
      </c>
      <c r="G388" s="149" t="s">
        <v>338</v>
      </c>
      <c r="H388" s="150">
        <v>1</v>
      </c>
      <c r="I388" s="151"/>
      <c r="J388" s="152">
        <f>ROUND(I388*H388,2)</f>
        <v>0</v>
      </c>
      <c r="K388" s="153"/>
      <c r="L388" s="28"/>
      <c r="M388" s="154" t="s">
        <v>1</v>
      </c>
      <c r="N388" s="115" t="s">
        <v>38</v>
      </c>
      <c r="P388" s="155">
        <f>O388*H388</f>
        <v>0</v>
      </c>
      <c r="Q388" s="155">
        <v>0</v>
      </c>
      <c r="R388" s="155">
        <f>Q388*H388</f>
        <v>0</v>
      </c>
      <c r="S388" s="155">
        <v>0</v>
      </c>
      <c r="T388" s="156">
        <f>S388*H388</f>
        <v>0</v>
      </c>
      <c r="AR388" s="157" t="s">
        <v>348</v>
      </c>
      <c r="AT388" s="157" t="s">
        <v>274</v>
      </c>
      <c r="AU388" s="157" t="s">
        <v>272</v>
      </c>
      <c r="AY388" s="13" t="s">
        <v>271</v>
      </c>
      <c r="BE388" s="158">
        <f>IF(N388="základní",J388,0)</f>
        <v>0</v>
      </c>
      <c r="BF388" s="158">
        <f>IF(N388="snížená",J388,0)</f>
        <v>0</v>
      </c>
      <c r="BG388" s="158">
        <f>IF(N388="zákl. přenesená",J388,0)</f>
        <v>0</v>
      </c>
      <c r="BH388" s="158">
        <f>IF(N388="sníž. přenesená",J388,0)</f>
        <v>0</v>
      </c>
      <c r="BI388" s="158">
        <f>IF(N388="nulová",J388,0)</f>
        <v>0</v>
      </c>
      <c r="BJ388" s="13" t="s">
        <v>80</v>
      </c>
      <c r="BK388" s="158">
        <f>ROUND(I388*H388,2)</f>
        <v>0</v>
      </c>
      <c r="BL388" s="13" t="s">
        <v>348</v>
      </c>
      <c r="BM388" s="157" t="s">
        <v>1093</v>
      </c>
    </row>
    <row r="389" spans="2:65" s="1" customFormat="1" ht="28.8">
      <c r="B389" s="28"/>
      <c r="D389" s="159" t="s">
        <v>280</v>
      </c>
      <c r="F389" s="160" t="s">
        <v>1094</v>
      </c>
      <c r="I389" s="119"/>
      <c r="L389" s="28"/>
      <c r="M389" s="161"/>
      <c r="T389" s="52"/>
      <c r="AT389" s="13" t="s">
        <v>280</v>
      </c>
      <c r="AU389" s="13" t="s">
        <v>272</v>
      </c>
    </row>
    <row r="390" spans="2:65" s="1" customFormat="1" ht="21.75" customHeight="1">
      <c r="B390" s="28"/>
      <c r="C390" s="162" t="s">
        <v>1086</v>
      </c>
      <c r="D390" s="162" t="s">
        <v>335</v>
      </c>
      <c r="E390" s="163" t="s">
        <v>1096</v>
      </c>
      <c r="F390" s="164" t="s">
        <v>1097</v>
      </c>
      <c r="G390" s="165" t="s">
        <v>338</v>
      </c>
      <c r="H390" s="166">
        <v>1</v>
      </c>
      <c r="I390" s="167"/>
      <c r="J390" s="168">
        <f>ROUND(I390*H390,2)</f>
        <v>0</v>
      </c>
      <c r="K390" s="169"/>
      <c r="L390" s="170"/>
      <c r="M390" s="171" t="s">
        <v>1</v>
      </c>
      <c r="N390" s="172" t="s">
        <v>38</v>
      </c>
      <c r="P390" s="155">
        <f>O390*H390</f>
        <v>0</v>
      </c>
      <c r="Q390" s="155">
        <v>4.0000000000000003E-5</v>
      </c>
      <c r="R390" s="155">
        <f>Q390*H390</f>
        <v>4.0000000000000003E-5</v>
      </c>
      <c r="S390" s="155">
        <v>0</v>
      </c>
      <c r="T390" s="156">
        <f>S390*H390</f>
        <v>0</v>
      </c>
      <c r="AR390" s="157" t="s">
        <v>373</v>
      </c>
      <c r="AT390" s="157" t="s">
        <v>335</v>
      </c>
      <c r="AU390" s="157" t="s">
        <v>272</v>
      </c>
      <c r="AY390" s="13" t="s">
        <v>271</v>
      </c>
      <c r="BE390" s="158">
        <f>IF(N390="základní",J390,0)</f>
        <v>0</v>
      </c>
      <c r="BF390" s="158">
        <f>IF(N390="snížená",J390,0)</f>
        <v>0</v>
      </c>
      <c r="BG390" s="158">
        <f>IF(N390="zákl. přenesená",J390,0)</f>
        <v>0</v>
      </c>
      <c r="BH390" s="158">
        <f>IF(N390="sníž. přenesená",J390,0)</f>
        <v>0</v>
      </c>
      <c r="BI390" s="158">
        <f>IF(N390="nulová",J390,0)</f>
        <v>0</v>
      </c>
      <c r="BJ390" s="13" t="s">
        <v>80</v>
      </c>
      <c r="BK390" s="158">
        <f>ROUND(I390*H390,2)</f>
        <v>0</v>
      </c>
      <c r="BL390" s="13" t="s">
        <v>348</v>
      </c>
      <c r="BM390" s="157" t="s">
        <v>1098</v>
      </c>
    </row>
    <row r="391" spans="2:65" s="1" customFormat="1" ht="10.199999999999999">
      <c r="B391" s="28"/>
      <c r="D391" s="159" t="s">
        <v>280</v>
      </c>
      <c r="F391" s="160" t="s">
        <v>1097</v>
      </c>
      <c r="I391" s="119"/>
      <c r="L391" s="28"/>
      <c r="M391" s="161"/>
      <c r="T391" s="52"/>
      <c r="AT391" s="13" t="s">
        <v>280</v>
      </c>
      <c r="AU391" s="13" t="s">
        <v>272</v>
      </c>
    </row>
    <row r="392" spans="2:65" s="1" customFormat="1" ht="24.15" customHeight="1">
      <c r="B392" s="28"/>
      <c r="C392" s="146" t="s">
        <v>1090</v>
      </c>
      <c r="D392" s="146" t="s">
        <v>274</v>
      </c>
      <c r="E392" s="147" t="s">
        <v>1543</v>
      </c>
      <c r="F392" s="148" t="s">
        <v>1544</v>
      </c>
      <c r="G392" s="149" t="s">
        <v>338</v>
      </c>
      <c r="H392" s="150">
        <v>3</v>
      </c>
      <c r="I392" s="151"/>
      <c r="J392" s="152">
        <f>ROUND(I392*H392,2)</f>
        <v>0</v>
      </c>
      <c r="K392" s="153"/>
      <c r="L392" s="28"/>
      <c r="M392" s="154" t="s">
        <v>1</v>
      </c>
      <c r="N392" s="115" t="s">
        <v>38</v>
      </c>
      <c r="P392" s="155">
        <f>O392*H392</f>
        <v>0</v>
      </c>
      <c r="Q392" s="155">
        <v>0</v>
      </c>
      <c r="R392" s="155">
        <f>Q392*H392</f>
        <v>0</v>
      </c>
      <c r="S392" s="155">
        <v>0</v>
      </c>
      <c r="T392" s="156">
        <f>S392*H392</f>
        <v>0</v>
      </c>
      <c r="AR392" s="157" t="s">
        <v>348</v>
      </c>
      <c r="AT392" s="157" t="s">
        <v>274</v>
      </c>
      <c r="AU392" s="157" t="s">
        <v>272</v>
      </c>
      <c r="AY392" s="13" t="s">
        <v>271</v>
      </c>
      <c r="BE392" s="158">
        <f>IF(N392="základní",J392,0)</f>
        <v>0</v>
      </c>
      <c r="BF392" s="158">
        <f>IF(N392="snížená",J392,0)</f>
        <v>0</v>
      </c>
      <c r="BG392" s="158">
        <f>IF(N392="zákl. přenesená",J392,0)</f>
        <v>0</v>
      </c>
      <c r="BH392" s="158">
        <f>IF(N392="sníž. přenesená",J392,0)</f>
        <v>0</v>
      </c>
      <c r="BI392" s="158">
        <f>IF(N392="nulová",J392,0)</f>
        <v>0</v>
      </c>
      <c r="BJ392" s="13" t="s">
        <v>80</v>
      </c>
      <c r="BK392" s="158">
        <f>ROUND(I392*H392,2)</f>
        <v>0</v>
      </c>
      <c r="BL392" s="13" t="s">
        <v>348</v>
      </c>
      <c r="BM392" s="157" t="s">
        <v>1545</v>
      </c>
    </row>
    <row r="393" spans="2:65" s="1" customFormat="1" ht="28.8">
      <c r="B393" s="28"/>
      <c r="D393" s="159" t="s">
        <v>280</v>
      </c>
      <c r="F393" s="160" t="s">
        <v>1546</v>
      </c>
      <c r="I393" s="119"/>
      <c r="L393" s="28"/>
      <c r="M393" s="161"/>
      <c r="T393" s="52"/>
      <c r="AT393" s="13" t="s">
        <v>280</v>
      </c>
      <c r="AU393" s="13" t="s">
        <v>272</v>
      </c>
    </row>
    <row r="394" spans="2:65" s="1" customFormat="1" ht="21.75" customHeight="1">
      <c r="B394" s="28"/>
      <c r="C394" s="162" t="s">
        <v>1095</v>
      </c>
      <c r="D394" s="162" t="s">
        <v>335</v>
      </c>
      <c r="E394" s="163" t="s">
        <v>1547</v>
      </c>
      <c r="F394" s="164" t="s">
        <v>1548</v>
      </c>
      <c r="G394" s="165" t="s">
        <v>338</v>
      </c>
      <c r="H394" s="166">
        <v>3</v>
      </c>
      <c r="I394" s="167"/>
      <c r="J394" s="168">
        <f>ROUND(I394*H394,2)</f>
        <v>0</v>
      </c>
      <c r="K394" s="169"/>
      <c r="L394" s="170"/>
      <c r="M394" s="171" t="s">
        <v>1</v>
      </c>
      <c r="N394" s="172" t="s">
        <v>38</v>
      </c>
      <c r="P394" s="155">
        <f>O394*H394</f>
        <v>0</v>
      </c>
      <c r="Q394" s="155">
        <v>4.0000000000000003E-5</v>
      </c>
      <c r="R394" s="155">
        <f>Q394*H394</f>
        <v>1.2000000000000002E-4</v>
      </c>
      <c r="S394" s="155">
        <v>0</v>
      </c>
      <c r="T394" s="156">
        <f>S394*H394</f>
        <v>0</v>
      </c>
      <c r="AR394" s="157" t="s">
        <v>373</v>
      </c>
      <c r="AT394" s="157" t="s">
        <v>335</v>
      </c>
      <c r="AU394" s="157" t="s">
        <v>272</v>
      </c>
      <c r="AY394" s="13" t="s">
        <v>271</v>
      </c>
      <c r="BE394" s="158">
        <f>IF(N394="základní",J394,0)</f>
        <v>0</v>
      </c>
      <c r="BF394" s="158">
        <f>IF(N394="snížená",J394,0)</f>
        <v>0</v>
      </c>
      <c r="BG394" s="158">
        <f>IF(N394="zákl. přenesená",J394,0)</f>
        <v>0</v>
      </c>
      <c r="BH394" s="158">
        <f>IF(N394="sníž. přenesená",J394,0)</f>
        <v>0</v>
      </c>
      <c r="BI394" s="158">
        <f>IF(N394="nulová",J394,0)</f>
        <v>0</v>
      </c>
      <c r="BJ394" s="13" t="s">
        <v>80</v>
      </c>
      <c r="BK394" s="158">
        <f>ROUND(I394*H394,2)</f>
        <v>0</v>
      </c>
      <c r="BL394" s="13" t="s">
        <v>348</v>
      </c>
      <c r="BM394" s="157" t="s">
        <v>1549</v>
      </c>
    </row>
    <row r="395" spans="2:65" s="1" customFormat="1" ht="10.199999999999999">
      <c r="B395" s="28"/>
      <c r="D395" s="159" t="s">
        <v>280</v>
      </c>
      <c r="F395" s="160" t="s">
        <v>1548</v>
      </c>
      <c r="I395" s="119"/>
      <c r="L395" s="28"/>
      <c r="M395" s="161"/>
      <c r="T395" s="52"/>
      <c r="AT395" s="13" t="s">
        <v>280</v>
      </c>
      <c r="AU395" s="13" t="s">
        <v>272</v>
      </c>
    </row>
    <row r="396" spans="2:65" s="1" customFormat="1" ht="33" customHeight="1">
      <c r="B396" s="28"/>
      <c r="C396" s="146" t="s">
        <v>1099</v>
      </c>
      <c r="D396" s="146" t="s">
        <v>274</v>
      </c>
      <c r="E396" s="147" t="s">
        <v>1713</v>
      </c>
      <c r="F396" s="148" t="s">
        <v>1714</v>
      </c>
      <c r="G396" s="149" t="s">
        <v>338</v>
      </c>
      <c r="H396" s="150">
        <v>1</v>
      </c>
      <c r="I396" s="151"/>
      <c r="J396" s="152">
        <f>ROUND(I396*H396,2)</f>
        <v>0</v>
      </c>
      <c r="K396" s="153"/>
      <c r="L396" s="28"/>
      <c r="M396" s="154" t="s">
        <v>1</v>
      </c>
      <c r="N396" s="115" t="s">
        <v>38</v>
      </c>
      <c r="P396" s="155">
        <f>O396*H396</f>
        <v>0</v>
      </c>
      <c r="Q396" s="155">
        <v>0</v>
      </c>
      <c r="R396" s="155">
        <f>Q396*H396</f>
        <v>0</v>
      </c>
      <c r="S396" s="155">
        <v>0</v>
      </c>
      <c r="T396" s="156">
        <f>S396*H396</f>
        <v>0</v>
      </c>
      <c r="AR396" s="157" t="s">
        <v>348</v>
      </c>
      <c r="AT396" s="157" t="s">
        <v>274</v>
      </c>
      <c r="AU396" s="157" t="s">
        <v>272</v>
      </c>
      <c r="AY396" s="13" t="s">
        <v>271</v>
      </c>
      <c r="BE396" s="158">
        <f>IF(N396="základní",J396,0)</f>
        <v>0</v>
      </c>
      <c r="BF396" s="158">
        <f>IF(N396="snížená",J396,0)</f>
        <v>0</v>
      </c>
      <c r="BG396" s="158">
        <f>IF(N396="zákl. přenesená",J396,0)</f>
        <v>0</v>
      </c>
      <c r="BH396" s="158">
        <f>IF(N396="sníž. přenesená",J396,0)</f>
        <v>0</v>
      </c>
      <c r="BI396" s="158">
        <f>IF(N396="nulová",J396,0)</f>
        <v>0</v>
      </c>
      <c r="BJ396" s="13" t="s">
        <v>80</v>
      </c>
      <c r="BK396" s="158">
        <f>ROUND(I396*H396,2)</f>
        <v>0</v>
      </c>
      <c r="BL396" s="13" t="s">
        <v>348</v>
      </c>
      <c r="BM396" s="157" t="s">
        <v>1715</v>
      </c>
    </row>
    <row r="397" spans="2:65" s="1" customFormat="1" ht="38.4">
      <c r="B397" s="28"/>
      <c r="D397" s="159" t="s">
        <v>280</v>
      </c>
      <c r="F397" s="160" t="s">
        <v>1716</v>
      </c>
      <c r="I397" s="119"/>
      <c r="L397" s="28"/>
      <c r="M397" s="161"/>
      <c r="T397" s="52"/>
      <c r="AT397" s="13" t="s">
        <v>280</v>
      </c>
      <c r="AU397" s="13" t="s">
        <v>272</v>
      </c>
    </row>
    <row r="398" spans="2:65" s="1" customFormat="1" ht="24.15" customHeight="1">
      <c r="B398" s="28"/>
      <c r="C398" s="162" t="s">
        <v>1103</v>
      </c>
      <c r="D398" s="162" t="s">
        <v>335</v>
      </c>
      <c r="E398" s="163" t="s">
        <v>1717</v>
      </c>
      <c r="F398" s="164" t="s">
        <v>1718</v>
      </c>
      <c r="G398" s="165" t="s">
        <v>338</v>
      </c>
      <c r="H398" s="166">
        <v>1</v>
      </c>
      <c r="I398" s="167"/>
      <c r="J398" s="168">
        <f>ROUND(I398*H398,2)</f>
        <v>0</v>
      </c>
      <c r="K398" s="169"/>
      <c r="L398" s="170"/>
      <c r="M398" s="171" t="s">
        <v>1</v>
      </c>
      <c r="N398" s="172" t="s">
        <v>38</v>
      </c>
      <c r="P398" s="155">
        <f>O398*H398</f>
        <v>0</v>
      </c>
      <c r="Q398" s="155">
        <v>5.0000000000000002E-5</v>
      </c>
      <c r="R398" s="155">
        <f>Q398*H398</f>
        <v>5.0000000000000002E-5</v>
      </c>
      <c r="S398" s="155">
        <v>0</v>
      </c>
      <c r="T398" s="156">
        <f>S398*H398</f>
        <v>0</v>
      </c>
      <c r="AR398" s="157" t="s">
        <v>373</v>
      </c>
      <c r="AT398" s="157" t="s">
        <v>335</v>
      </c>
      <c r="AU398" s="157" t="s">
        <v>272</v>
      </c>
      <c r="AY398" s="13" t="s">
        <v>271</v>
      </c>
      <c r="BE398" s="158">
        <f>IF(N398="základní",J398,0)</f>
        <v>0</v>
      </c>
      <c r="BF398" s="158">
        <f>IF(N398="snížená",J398,0)</f>
        <v>0</v>
      </c>
      <c r="BG398" s="158">
        <f>IF(N398="zákl. přenesená",J398,0)</f>
        <v>0</v>
      </c>
      <c r="BH398" s="158">
        <f>IF(N398="sníž. přenesená",J398,0)</f>
        <v>0</v>
      </c>
      <c r="BI398" s="158">
        <f>IF(N398="nulová",J398,0)</f>
        <v>0</v>
      </c>
      <c r="BJ398" s="13" t="s">
        <v>80</v>
      </c>
      <c r="BK398" s="158">
        <f>ROUND(I398*H398,2)</f>
        <v>0</v>
      </c>
      <c r="BL398" s="13" t="s">
        <v>348</v>
      </c>
      <c r="BM398" s="157" t="s">
        <v>1719</v>
      </c>
    </row>
    <row r="399" spans="2:65" s="1" customFormat="1" ht="19.2">
      <c r="B399" s="28"/>
      <c r="D399" s="159" t="s">
        <v>280</v>
      </c>
      <c r="F399" s="160" t="s">
        <v>1718</v>
      </c>
      <c r="I399" s="119"/>
      <c r="L399" s="28"/>
      <c r="M399" s="161"/>
      <c r="T399" s="52"/>
      <c r="AT399" s="13" t="s">
        <v>280</v>
      </c>
      <c r="AU399" s="13" t="s">
        <v>272</v>
      </c>
    </row>
    <row r="400" spans="2:65" s="1" customFormat="1" ht="24.15" customHeight="1">
      <c r="B400" s="28"/>
      <c r="C400" s="162" t="s">
        <v>1108</v>
      </c>
      <c r="D400" s="162" t="s">
        <v>335</v>
      </c>
      <c r="E400" s="163" t="s">
        <v>1311</v>
      </c>
      <c r="F400" s="164" t="s">
        <v>1312</v>
      </c>
      <c r="G400" s="165" t="s">
        <v>338</v>
      </c>
      <c r="H400" s="166">
        <v>3</v>
      </c>
      <c r="I400" s="167"/>
      <c r="J400" s="168">
        <f>ROUND(I400*H400,2)</f>
        <v>0</v>
      </c>
      <c r="K400" s="169"/>
      <c r="L400" s="170"/>
      <c r="M400" s="171" t="s">
        <v>1</v>
      </c>
      <c r="N400" s="172" t="s">
        <v>38</v>
      </c>
      <c r="P400" s="155">
        <f>O400*H400</f>
        <v>0</v>
      </c>
      <c r="Q400" s="155">
        <v>1.0000000000000001E-5</v>
      </c>
      <c r="R400" s="155">
        <f>Q400*H400</f>
        <v>3.0000000000000004E-5</v>
      </c>
      <c r="S400" s="155">
        <v>0</v>
      </c>
      <c r="T400" s="156">
        <f>S400*H400</f>
        <v>0</v>
      </c>
      <c r="AR400" s="157" t="s">
        <v>373</v>
      </c>
      <c r="AT400" s="157" t="s">
        <v>335</v>
      </c>
      <c r="AU400" s="157" t="s">
        <v>272</v>
      </c>
      <c r="AY400" s="13" t="s">
        <v>271</v>
      </c>
      <c r="BE400" s="158">
        <f>IF(N400="základní",J400,0)</f>
        <v>0</v>
      </c>
      <c r="BF400" s="158">
        <f>IF(N400="snížená",J400,0)</f>
        <v>0</v>
      </c>
      <c r="BG400" s="158">
        <f>IF(N400="zákl. přenesená",J400,0)</f>
        <v>0</v>
      </c>
      <c r="BH400" s="158">
        <f>IF(N400="sníž. přenesená",J400,0)</f>
        <v>0</v>
      </c>
      <c r="BI400" s="158">
        <f>IF(N400="nulová",J400,0)</f>
        <v>0</v>
      </c>
      <c r="BJ400" s="13" t="s">
        <v>80</v>
      </c>
      <c r="BK400" s="158">
        <f>ROUND(I400*H400,2)</f>
        <v>0</v>
      </c>
      <c r="BL400" s="13" t="s">
        <v>348</v>
      </c>
      <c r="BM400" s="157" t="s">
        <v>1550</v>
      </c>
    </row>
    <row r="401" spans="2:65" s="1" customFormat="1" ht="10.199999999999999">
      <c r="B401" s="28"/>
      <c r="D401" s="159" t="s">
        <v>280</v>
      </c>
      <c r="F401" s="160" t="s">
        <v>1312</v>
      </c>
      <c r="I401" s="119"/>
      <c r="L401" s="28"/>
      <c r="M401" s="161"/>
      <c r="T401" s="52"/>
      <c r="AT401" s="13" t="s">
        <v>280</v>
      </c>
      <c r="AU401" s="13" t="s">
        <v>272</v>
      </c>
    </row>
    <row r="402" spans="2:65" s="1" customFormat="1" ht="24.15" customHeight="1">
      <c r="B402" s="28"/>
      <c r="C402" s="162" t="s">
        <v>1112</v>
      </c>
      <c r="D402" s="162" t="s">
        <v>335</v>
      </c>
      <c r="E402" s="163" t="s">
        <v>1100</v>
      </c>
      <c r="F402" s="164" t="s">
        <v>1101</v>
      </c>
      <c r="G402" s="165" t="s">
        <v>338</v>
      </c>
      <c r="H402" s="166">
        <v>1</v>
      </c>
      <c r="I402" s="167"/>
      <c r="J402" s="168">
        <f>ROUND(I402*H402,2)</f>
        <v>0</v>
      </c>
      <c r="K402" s="169"/>
      <c r="L402" s="170"/>
      <c r="M402" s="171" t="s">
        <v>1</v>
      </c>
      <c r="N402" s="172" t="s">
        <v>38</v>
      </c>
      <c r="P402" s="155">
        <f>O402*H402</f>
        <v>0</v>
      </c>
      <c r="Q402" s="155">
        <v>2.0000000000000002E-5</v>
      </c>
      <c r="R402" s="155">
        <f>Q402*H402</f>
        <v>2.0000000000000002E-5</v>
      </c>
      <c r="S402" s="155">
        <v>0</v>
      </c>
      <c r="T402" s="156">
        <f>S402*H402</f>
        <v>0</v>
      </c>
      <c r="AR402" s="157" t="s">
        <v>373</v>
      </c>
      <c r="AT402" s="157" t="s">
        <v>335</v>
      </c>
      <c r="AU402" s="157" t="s">
        <v>272</v>
      </c>
      <c r="AY402" s="13" t="s">
        <v>271</v>
      </c>
      <c r="BE402" s="158">
        <f>IF(N402="základní",J402,0)</f>
        <v>0</v>
      </c>
      <c r="BF402" s="158">
        <f>IF(N402="snížená",J402,0)</f>
        <v>0</v>
      </c>
      <c r="BG402" s="158">
        <f>IF(N402="zákl. přenesená",J402,0)</f>
        <v>0</v>
      </c>
      <c r="BH402" s="158">
        <f>IF(N402="sníž. přenesená",J402,0)</f>
        <v>0</v>
      </c>
      <c r="BI402" s="158">
        <f>IF(N402="nulová",J402,0)</f>
        <v>0</v>
      </c>
      <c r="BJ402" s="13" t="s">
        <v>80</v>
      </c>
      <c r="BK402" s="158">
        <f>ROUND(I402*H402,2)</f>
        <v>0</v>
      </c>
      <c r="BL402" s="13" t="s">
        <v>348</v>
      </c>
      <c r="BM402" s="157" t="s">
        <v>1102</v>
      </c>
    </row>
    <row r="403" spans="2:65" s="1" customFormat="1" ht="10.199999999999999">
      <c r="B403" s="28"/>
      <c r="D403" s="159" t="s">
        <v>280</v>
      </c>
      <c r="F403" s="160" t="s">
        <v>1101</v>
      </c>
      <c r="I403" s="119"/>
      <c r="L403" s="28"/>
      <c r="M403" s="161"/>
      <c r="T403" s="52"/>
      <c r="AT403" s="13" t="s">
        <v>280</v>
      </c>
      <c r="AU403" s="13" t="s">
        <v>272</v>
      </c>
    </row>
    <row r="404" spans="2:65" s="1" customFormat="1" ht="24.15" customHeight="1">
      <c r="B404" s="28"/>
      <c r="C404" s="146" t="s">
        <v>1114</v>
      </c>
      <c r="D404" s="146" t="s">
        <v>274</v>
      </c>
      <c r="E404" s="147" t="s">
        <v>1104</v>
      </c>
      <c r="F404" s="148" t="s">
        <v>1105</v>
      </c>
      <c r="G404" s="149" t="s">
        <v>412</v>
      </c>
      <c r="H404" s="150">
        <v>140</v>
      </c>
      <c r="I404" s="151"/>
      <c r="J404" s="152">
        <f>ROUND(I404*H404,2)</f>
        <v>0</v>
      </c>
      <c r="K404" s="153"/>
      <c r="L404" s="28"/>
      <c r="M404" s="154" t="s">
        <v>1</v>
      </c>
      <c r="N404" s="115" t="s">
        <v>38</v>
      </c>
      <c r="P404" s="155">
        <f>O404*H404</f>
        <v>0</v>
      </c>
      <c r="Q404" s="155">
        <v>0</v>
      </c>
      <c r="R404" s="155">
        <f>Q404*H404</f>
        <v>0</v>
      </c>
      <c r="S404" s="155">
        <v>0</v>
      </c>
      <c r="T404" s="156">
        <f>S404*H404</f>
        <v>0</v>
      </c>
      <c r="AR404" s="157" t="s">
        <v>348</v>
      </c>
      <c r="AT404" s="157" t="s">
        <v>274</v>
      </c>
      <c r="AU404" s="157" t="s">
        <v>272</v>
      </c>
      <c r="AY404" s="13" t="s">
        <v>271</v>
      </c>
      <c r="BE404" s="158">
        <f>IF(N404="základní",J404,0)</f>
        <v>0</v>
      </c>
      <c r="BF404" s="158">
        <f>IF(N404="snížená",J404,0)</f>
        <v>0</v>
      </c>
      <c r="BG404" s="158">
        <f>IF(N404="zákl. přenesená",J404,0)</f>
        <v>0</v>
      </c>
      <c r="BH404" s="158">
        <f>IF(N404="sníž. přenesená",J404,0)</f>
        <v>0</v>
      </c>
      <c r="BI404" s="158">
        <f>IF(N404="nulová",J404,0)</f>
        <v>0</v>
      </c>
      <c r="BJ404" s="13" t="s">
        <v>80</v>
      </c>
      <c r="BK404" s="158">
        <f>ROUND(I404*H404,2)</f>
        <v>0</v>
      </c>
      <c r="BL404" s="13" t="s">
        <v>348</v>
      </c>
      <c r="BM404" s="157" t="s">
        <v>1106</v>
      </c>
    </row>
    <row r="405" spans="2:65" s="1" customFormat="1" ht="28.8">
      <c r="B405" s="28"/>
      <c r="D405" s="159" t="s">
        <v>280</v>
      </c>
      <c r="F405" s="160" t="s">
        <v>1107</v>
      </c>
      <c r="I405" s="119"/>
      <c r="L405" s="28"/>
      <c r="M405" s="161"/>
      <c r="T405" s="52"/>
      <c r="AT405" s="13" t="s">
        <v>280</v>
      </c>
      <c r="AU405" s="13" t="s">
        <v>272</v>
      </c>
    </row>
    <row r="406" spans="2:65" s="1" customFormat="1" ht="24.15" customHeight="1">
      <c r="B406" s="28"/>
      <c r="C406" s="162" t="s">
        <v>1116</v>
      </c>
      <c r="D406" s="162" t="s">
        <v>335</v>
      </c>
      <c r="E406" s="163" t="s">
        <v>1109</v>
      </c>
      <c r="F406" s="164" t="s">
        <v>1110</v>
      </c>
      <c r="G406" s="165" t="s">
        <v>412</v>
      </c>
      <c r="H406" s="166">
        <v>140</v>
      </c>
      <c r="I406" s="167"/>
      <c r="J406" s="168">
        <f>ROUND(I406*H406,2)</f>
        <v>0</v>
      </c>
      <c r="K406" s="169"/>
      <c r="L406" s="170"/>
      <c r="M406" s="171" t="s">
        <v>1</v>
      </c>
      <c r="N406" s="172" t="s">
        <v>38</v>
      </c>
      <c r="P406" s="155">
        <f>O406*H406</f>
        <v>0</v>
      </c>
      <c r="Q406" s="155">
        <v>1.2E-4</v>
      </c>
      <c r="R406" s="155">
        <f>Q406*H406</f>
        <v>1.6799999999999999E-2</v>
      </c>
      <c r="S406" s="155">
        <v>0</v>
      </c>
      <c r="T406" s="156">
        <f>S406*H406</f>
        <v>0</v>
      </c>
      <c r="AR406" s="157" t="s">
        <v>373</v>
      </c>
      <c r="AT406" s="157" t="s">
        <v>335</v>
      </c>
      <c r="AU406" s="157" t="s">
        <v>272</v>
      </c>
      <c r="AY406" s="13" t="s">
        <v>271</v>
      </c>
      <c r="BE406" s="158">
        <f>IF(N406="základní",J406,0)</f>
        <v>0</v>
      </c>
      <c r="BF406" s="158">
        <f>IF(N406="snížená",J406,0)</f>
        <v>0</v>
      </c>
      <c r="BG406" s="158">
        <f>IF(N406="zákl. přenesená",J406,0)</f>
        <v>0</v>
      </c>
      <c r="BH406" s="158">
        <f>IF(N406="sníž. přenesená",J406,0)</f>
        <v>0</v>
      </c>
      <c r="BI406" s="158">
        <f>IF(N406="nulová",J406,0)</f>
        <v>0</v>
      </c>
      <c r="BJ406" s="13" t="s">
        <v>80</v>
      </c>
      <c r="BK406" s="158">
        <f>ROUND(I406*H406,2)</f>
        <v>0</v>
      </c>
      <c r="BL406" s="13" t="s">
        <v>348</v>
      </c>
      <c r="BM406" s="157" t="s">
        <v>1111</v>
      </c>
    </row>
    <row r="407" spans="2:65" s="1" customFormat="1" ht="19.2">
      <c r="B407" s="28"/>
      <c r="D407" s="159" t="s">
        <v>280</v>
      </c>
      <c r="F407" s="160" t="s">
        <v>1110</v>
      </c>
      <c r="I407" s="119"/>
      <c r="L407" s="28"/>
      <c r="M407" s="161"/>
      <c r="T407" s="52"/>
      <c r="AT407" s="13" t="s">
        <v>280</v>
      </c>
      <c r="AU407" s="13" t="s">
        <v>272</v>
      </c>
    </row>
    <row r="408" spans="2:65" s="1" customFormat="1" ht="24.15" customHeight="1">
      <c r="B408" s="28"/>
      <c r="C408" s="146" t="s">
        <v>1123</v>
      </c>
      <c r="D408" s="146" t="s">
        <v>274</v>
      </c>
      <c r="E408" s="147" t="s">
        <v>1117</v>
      </c>
      <c r="F408" s="148" t="s">
        <v>1118</v>
      </c>
      <c r="G408" s="149" t="s">
        <v>338</v>
      </c>
      <c r="H408" s="150">
        <v>14</v>
      </c>
      <c r="I408" s="151"/>
      <c r="J408" s="152">
        <f>ROUND(I408*H408,2)</f>
        <v>0</v>
      </c>
      <c r="K408" s="153"/>
      <c r="L408" s="28"/>
      <c r="M408" s="154" t="s">
        <v>1</v>
      </c>
      <c r="N408" s="115" t="s">
        <v>38</v>
      </c>
      <c r="P408" s="155">
        <f>O408*H408</f>
        <v>0</v>
      </c>
      <c r="Q408" s="155">
        <v>0</v>
      </c>
      <c r="R408" s="155">
        <f>Q408*H408</f>
        <v>0</v>
      </c>
      <c r="S408" s="155">
        <v>3.0000000000000001E-3</v>
      </c>
      <c r="T408" s="156">
        <f>S408*H408</f>
        <v>4.2000000000000003E-2</v>
      </c>
      <c r="AR408" s="157" t="s">
        <v>348</v>
      </c>
      <c r="AT408" s="157" t="s">
        <v>274</v>
      </c>
      <c r="AU408" s="157" t="s">
        <v>272</v>
      </c>
      <c r="AY408" s="13" t="s">
        <v>271</v>
      </c>
      <c r="BE408" s="158">
        <f>IF(N408="základní",J408,0)</f>
        <v>0</v>
      </c>
      <c r="BF408" s="158">
        <f>IF(N408="snížená",J408,0)</f>
        <v>0</v>
      </c>
      <c r="BG408" s="158">
        <f>IF(N408="zákl. přenesená",J408,0)</f>
        <v>0</v>
      </c>
      <c r="BH408" s="158">
        <f>IF(N408="sníž. přenesená",J408,0)</f>
        <v>0</v>
      </c>
      <c r="BI408" s="158">
        <f>IF(N408="nulová",J408,0)</f>
        <v>0</v>
      </c>
      <c r="BJ408" s="13" t="s">
        <v>80</v>
      </c>
      <c r="BK408" s="158">
        <f>ROUND(I408*H408,2)</f>
        <v>0</v>
      </c>
      <c r="BL408" s="13" t="s">
        <v>348</v>
      </c>
      <c r="BM408" s="157" t="s">
        <v>1119</v>
      </c>
    </row>
    <row r="409" spans="2:65" s="1" customFormat="1" ht="48">
      <c r="B409" s="28"/>
      <c r="D409" s="159" t="s">
        <v>280</v>
      </c>
      <c r="F409" s="160" t="s">
        <v>1120</v>
      </c>
      <c r="I409" s="119"/>
      <c r="L409" s="28"/>
      <c r="M409" s="161"/>
      <c r="T409" s="52"/>
      <c r="AT409" s="13" t="s">
        <v>280</v>
      </c>
      <c r="AU409" s="13" t="s">
        <v>272</v>
      </c>
    </row>
    <row r="410" spans="2:65" s="11" customFormat="1" ht="20.85" customHeight="1">
      <c r="B410" s="134"/>
      <c r="D410" s="135" t="s">
        <v>72</v>
      </c>
      <c r="E410" s="144" t="s">
        <v>1121</v>
      </c>
      <c r="F410" s="144" t="s">
        <v>1122</v>
      </c>
      <c r="I410" s="137"/>
      <c r="J410" s="145">
        <f>BK410</f>
        <v>0</v>
      </c>
      <c r="L410" s="134"/>
      <c r="M410" s="139"/>
      <c r="P410" s="140">
        <f>SUM(P411:P434)</f>
        <v>0</v>
      </c>
      <c r="R410" s="140">
        <f>SUM(R411:R434)</f>
        <v>2.4009999999999997E-2</v>
      </c>
      <c r="T410" s="141">
        <f>SUM(T411:T434)</f>
        <v>0</v>
      </c>
      <c r="AR410" s="135" t="s">
        <v>82</v>
      </c>
      <c r="AT410" s="142" t="s">
        <v>72</v>
      </c>
      <c r="AU410" s="142" t="s">
        <v>82</v>
      </c>
      <c r="AY410" s="135" t="s">
        <v>271</v>
      </c>
      <c r="BK410" s="143">
        <f>SUM(BK411:BK434)</f>
        <v>0</v>
      </c>
    </row>
    <row r="411" spans="2:65" s="1" customFormat="1" ht="33" customHeight="1">
      <c r="B411" s="28"/>
      <c r="C411" s="146" t="s">
        <v>1125</v>
      </c>
      <c r="D411" s="146" t="s">
        <v>274</v>
      </c>
      <c r="E411" s="147" t="s">
        <v>725</v>
      </c>
      <c r="F411" s="148" t="s">
        <v>726</v>
      </c>
      <c r="G411" s="149" t="s">
        <v>338</v>
      </c>
      <c r="H411" s="150">
        <v>1</v>
      </c>
      <c r="I411" s="151"/>
      <c r="J411" s="152">
        <f>ROUND(I411*H411,2)</f>
        <v>0</v>
      </c>
      <c r="K411" s="153"/>
      <c r="L411" s="28"/>
      <c r="M411" s="154" t="s">
        <v>1</v>
      </c>
      <c r="N411" s="115" t="s">
        <v>38</v>
      </c>
      <c r="P411" s="155">
        <f>O411*H411</f>
        <v>0</v>
      </c>
      <c r="Q411" s="155">
        <v>0</v>
      </c>
      <c r="R411" s="155">
        <f>Q411*H411</f>
        <v>0</v>
      </c>
      <c r="S411" s="155">
        <v>0</v>
      </c>
      <c r="T411" s="156">
        <f>S411*H411</f>
        <v>0</v>
      </c>
      <c r="AR411" s="157" t="s">
        <v>348</v>
      </c>
      <c r="AT411" s="157" t="s">
        <v>274</v>
      </c>
      <c r="AU411" s="157" t="s">
        <v>272</v>
      </c>
      <c r="AY411" s="13" t="s">
        <v>271</v>
      </c>
      <c r="BE411" s="158">
        <f>IF(N411="základní",J411,0)</f>
        <v>0</v>
      </c>
      <c r="BF411" s="158">
        <f>IF(N411="snížená",J411,0)</f>
        <v>0</v>
      </c>
      <c r="BG411" s="158">
        <f>IF(N411="zákl. přenesená",J411,0)</f>
        <v>0</v>
      </c>
      <c r="BH411" s="158">
        <f>IF(N411="sníž. přenesená",J411,0)</f>
        <v>0</v>
      </c>
      <c r="BI411" s="158">
        <f>IF(N411="nulová",J411,0)</f>
        <v>0</v>
      </c>
      <c r="BJ411" s="13" t="s">
        <v>80</v>
      </c>
      <c r="BK411" s="158">
        <f>ROUND(I411*H411,2)</f>
        <v>0</v>
      </c>
      <c r="BL411" s="13" t="s">
        <v>348</v>
      </c>
      <c r="BM411" s="157" t="s">
        <v>1124</v>
      </c>
    </row>
    <row r="412" spans="2:65" s="1" customFormat="1" ht="19.2">
      <c r="B412" s="28"/>
      <c r="D412" s="159" t="s">
        <v>280</v>
      </c>
      <c r="F412" s="160" t="s">
        <v>726</v>
      </c>
      <c r="I412" s="119"/>
      <c r="L412" s="28"/>
      <c r="M412" s="161"/>
      <c r="T412" s="52"/>
      <c r="AT412" s="13" t="s">
        <v>280</v>
      </c>
      <c r="AU412" s="13" t="s">
        <v>272</v>
      </c>
    </row>
    <row r="413" spans="2:65" s="1" customFormat="1" ht="24.15" customHeight="1">
      <c r="B413" s="28"/>
      <c r="C413" s="162" t="s">
        <v>1127</v>
      </c>
      <c r="D413" s="162" t="s">
        <v>335</v>
      </c>
      <c r="E413" s="163" t="s">
        <v>1066</v>
      </c>
      <c r="F413" s="164" t="s">
        <v>1067</v>
      </c>
      <c r="G413" s="165" t="s">
        <v>338</v>
      </c>
      <c r="H413" s="166">
        <v>1</v>
      </c>
      <c r="I413" s="167"/>
      <c r="J413" s="168">
        <f>ROUND(I413*H413,2)</f>
        <v>0</v>
      </c>
      <c r="K413" s="169"/>
      <c r="L413" s="170"/>
      <c r="M413" s="171" t="s">
        <v>1</v>
      </c>
      <c r="N413" s="172" t="s">
        <v>38</v>
      </c>
      <c r="P413" s="155">
        <f>O413*H413</f>
        <v>0</v>
      </c>
      <c r="Q413" s="155">
        <v>0</v>
      </c>
      <c r="R413" s="155">
        <f>Q413*H413</f>
        <v>0</v>
      </c>
      <c r="S413" s="155">
        <v>0</v>
      </c>
      <c r="T413" s="156">
        <f>S413*H413</f>
        <v>0</v>
      </c>
      <c r="AR413" s="157" t="s">
        <v>373</v>
      </c>
      <c r="AT413" s="157" t="s">
        <v>335</v>
      </c>
      <c r="AU413" s="157" t="s">
        <v>272</v>
      </c>
      <c r="AY413" s="13" t="s">
        <v>271</v>
      </c>
      <c r="BE413" s="158">
        <f>IF(N413="základní",J413,0)</f>
        <v>0</v>
      </c>
      <c r="BF413" s="158">
        <f>IF(N413="snížená",J413,0)</f>
        <v>0</v>
      </c>
      <c r="BG413" s="158">
        <f>IF(N413="zákl. přenesená",J413,0)</f>
        <v>0</v>
      </c>
      <c r="BH413" s="158">
        <f>IF(N413="sníž. přenesená",J413,0)</f>
        <v>0</v>
      </c>
      <c r="BI413" s="158">
        <f>IF(N413="nulová",J413,0)</f>
        <v>0</v>
      </c>
      <c r="BJ413" s="13" t="s">
        <v>80</v>
      </c>
      <c r="BK413" s="158">
        <f>ROUND(I413*H413,2)</f>
        <v>0</v>
      </c>
      <c r="BL413" s="13" t="s">
        <v>348</v>
      </c>
      <c r="BM413" s="157" t="s">
        <v>1126</v>
      </c>
    </row>
    <row r="414" spans="2:65" s="1" customFormat="1" ht="19.2">
      <c r="B414" s="28"/>
      <c r="D414" s="159" t="s">
        <v>280</v>
      </c>
      <c r="F414" s="160" t="s">
        <v>1067</v>
      </c>
      <c r="I414" s="119"/>
      <c r="L414" s="28"/>
      <c r="M414" s="161"/>
      <c r="T414" s="52"/>
      <c r="AT414" s="13" t="s">
        <v>280</v>
      </c>
      <c r="AU414" s="13" t="s">
        <v>272</v>
      </c>
    </row>
    <row r="415" spans="2:65" s="1" customFormat="1" ht="24.15" customHeight="1">
      <c r="B415" s="28"/>
      <c r="C415" s="146" t="s">
        <v>1132</v>
      </c>
      <c r="D415" s="146" t="s">
        <v>274</v>
      </c>
      <c r="E415" s="147" t="s">
        <v>1128</v>
      </c>
      <c r="F415" s="148" t="s">
        <v>1129</v>
      </c>
      <c r="G415" s="149" t="s">
        <v>412</v>
      </c>
      <c r="H415" s="150">
        <v>100</v>
      </c>
      <c r="I415" s="151"/>
      <c r="J415" s="152">
        <f>ROUND(I415*H415,2)</f>
        <v>0</v>
      </c>
      <c r="K415" s="153"/>
      <c r="L415" s="28"/>
      <c r="M415" s="154" t="s">
        <v>1</v>
      </c>
      <c r="N415" s="115" t="s">
        <v>38</v>
      </c>
      <c r="P415" s="155">
        <f>O415*H415</f>
        <v>0</v>
      </c>
      <c r="Q415" s="155">
        <v>0</v>
      </c>
      <c r="R415" s="155">
        <f>Q415*H415</f>
        <v>0</v>
      </c>
      <c r="S415" s="155">
        <v>0</v>
      </c>
      <c r="T415" s="156">
        <f>S415*H415</f>
        <v>0</v>
      </c>
      <c r="AR415" s="157" t="s">
        <v>348</v>
      </c>
      <c r="AT415" s="157" t="s">
        <v>274</v>
      </c>
      <c r="AU415" s="157" t="s">
        <v>272</v>
      </c>
      <c r="AY415" s="13" t="s">
        <v>271</v>
      </c>
      <c r="BE415" s="158">
        <f>IF(N415="základní",J415,0)</f>
        <v>0</v>
      </c>
      <c r="BF415" s="158">
        <f>IF(N415="snížená",J415,0)</f>
        <v>0</v>
      </c>
      <c r="BG415" s="158">
        <f>IF(N415="zákl. přenesená",J415,0)</f>
        <v>0</v>
      </c>
      <c r="BH415" s="158">
        <f>IF(N415="sníž. přenesená",J415,0)</f>
        <v>0</v>
      </c>
      <c r="BI415" s="158">
        <f>IF(N415="nulová",J415,0)</f>
        <v>0</v>
      </c>
      <c r="BJ415" s="13" t="s">
        <v>80</v>
      </c>
      <c r="BK415" s="158">
        <f>ROUND(I415*H415,2)</f>
        <v>0</v>
      </c>
      <c r="BL415" s="13" t="s">
        <v>348</v>
      </c>
      <c r="BM415" s="157" t="s">
        <v>1130</v>
      </c>
    </row>
    <row r="416" spans="2:65" s="1" customFormat="1" ht="28.8">
      <c r="B416" s="28"/>
      <c r="D416" s="159" t="s">
        <v>280</v>
      </c>
      <c r="F416" s="160" t="s">
        <v>1131</v>
      </c>
      <c r="I416" s="119"/>
      <c r="L416" s="28"/>
      <c r="M416" s="161"/>
      <c r="T416" s="52"/>
      <c r="AT416" s="13" t="s">
        <v>280</v>
      </c>
      <c r="AU416" s="13" t="s">
        <v>272</v>
      </c>
    </row>
    <row r="417" spans="2:65" s="1" customFormat="1" ht="33" customHeight="1">
      <c r="B417" s="28"/>
      <c r="C417" s="162" t="s">
        <v>1136</v>
      </c>
      <c r="D417" s="162" t="s">
        <v>335</v>
      </c>
      <c r="E417" s="163" t="s">
        <v>1133</v>
      </c>
      <c r="F417" s="164" t="s">
        <v>1134</v>
      </c>
      <c r="G417" s="165" t="s">
        <v>412</v>
      </c>
      <c r="H417" s="166">
        <v>100</v>
      </c>
      <c r="I417" s="167"/>
      <c r="J417" s="168">
        <f>ROUND(I417*H417,2)</f>
        <v>0</v>
      </c>
      <c r="K417" s="169"/>
      <c r="L417" s="170"/>
      <c r="M417" s="171" t="s">
        <v>1</v>
      </c>
      <c r="N417" s="172" t="s">
        <v>38</v>
      </c>
      <c r="P417" s="155">
        <f>O417*H417</f>
        <v>0</v>
      </c>
      <c r="Q417" s="155">
        <v>1.6000000000000001E-4</v>
      </c>
      <c r="R417" s="155">
        <f>Q417*H417</f>
        <v>1.6E-2</v>
      </c>
      <c r="S417" s="155">
        <v>0</v>
      </c>
      <c r="T417" s="156">
        <f>S417*H417</f>
        <v>0</v>
      </c>
      <c r="AR417" s="157" t="s">
        <v>373</v>
      </c>
      <c r="AT417" s="157" t="s">
        <v>335</v>
      </c>
      <c r="AU417" s="157" t="s">
        <v>272</v>
      </c>
      <c r="AY417" s="13" t="s">
        <v>271</v>
      </c>
      <c r="BE417" s="158">
        <f>IF(N417="základní",J417,0)</f>
        <v>0</v>
      </c>
      <c r="BF417" s="158">
        <f>IF(N417="snížená",J417,0)</f>
        <v>0</v>
      </c>
      <c r="BG417" s="158">
        <f>IF(N417="zákl. přenesená",J417,0)</f>
        <v>0</v>
      </c>
      <c r="BH417" s="158">
        <f>IF(N417="sníž. přenesená",J417,0)</f>
        <v>0</v>
      </c>
      <c r="BI417" s="158">
        <f>IF(N417="nulová",J417,0)</f>
        <v>0</v>
      </c>
      <c r="BJ417" s="13" t="s">
        <v>80</v>
      </c>
      <c r="BK417" s="158">
        <f>ROUND(I417*H417,2)</f>
        <v>0</v>
      </c>
      <c r="BL417" s="13" t="s">
        <v>348</v>
      </c>
      <c r="BM417" s="157" t="s">
        <v>1135</v>
      </c>
    </row>
    <row r="418" spans="2:65" s="1" customFormat="1" ht="19.2">
      <c r="B418" s="28"/>
      <c r="D418" s="159" t="s">
        <v>280</v>
      </c>
      <c r="F418" s="160" t="s">
        <v>1134</v>
      </c>
      <c r="I418" s="119"/>
      <c r="L418" s="28"/>
      <c r="M418" s="161"/>
      <c r="T418" s="52"/>
      <c r="AT418" s="13" t="s">
        <v>280</v>
      </c>
      <c r="AU418" s="13" t="s">
        <v>272</v>
      </c>
    </row>
    <row r="419" spans="2:65" s="1" customFormat="1" ht="24.15" customHeight="1">
      <c r="B419" s="28"/>
      <c r="C419" s="146" t="s">
        <v>1138</v>
      </c>
      <c r="D419" s="146" t="s">
        <v>274</v>
      </c>
      <c r="E419" s="147" t="s">
        <v>1104</v>
      </c>
      <c r="F419" s="148" t="s">
        <v>1105</v>
      </c>
      <c r="G419" s="149" t="s">
        <v>412</v>
      </c>
      <c r="H419" s="150">
        <v>60</v>
      </c>
      <c r="I419" s="151"/>
      <c r="J419" s="152">
        <f>ROUND(I419*H419,2)</f>
        <v>0</v>
      </c>
      <c r="K419" s="153"/>
      <c r="L419" s="28"/>
      <c r="M419" s="154" t="s">
        <v>1</v>
      </c>
      <c r="N419" s="115" t="s">
        <v>38</v>
      </c>
      <c r="P419" s="155">
        <f>O419*H419</f>
        <v>0</v>
      </c>
      <c r="Q419" s="155">
        <v>0</v>
      </c>
      <c r="R419" s="155">
        <f>Q419*H419</f>
        <v>0</v>
      </c>
      <c r="S419" s="155">
        <v>0</v>
      </c>
      <c r="T419" s="156">
        <f>S419*H419</f>
        <v>0</v>
      </c>
      <c r="AR419" s="157" t="s">
        <v>348</v>
      </c>
      <c r="AT419" s="157" t="s">
        <v>274</v>
      </c>
      <c r="AU419" s="157" t="s">
        <v>272</v>
      </c>
      <c r="AY419" s="13" t="s">
        <v>271</v>
      </c>
      <c r="BE419" s="158">
        <f>IF(N419="základní",J419,0)</f>
        <v>0</v>
      </c>
      <c r="BF419" s="158">
        <f>IF(N419="snížená",J419,0)</f>
        <v>0</v>
      </c>
      <c r="BG419" s="158">
        <f>IF(N419="zákl. přenesená",J419,0)</f>
        <v>0</v>
      </c>
      <c r="BH419" s="158">
        <f>IF(N419="sníž. přenesená",J419,0)</f>
        <v>0</v>
      </c>
      <c r="BI419" s="158">
        <f>IF(N419="nulová",J419,0)</f>
        <v>0</v>
      </c>
      <c r="BJ419" s="13" t="s">
        <v>80</v>
      </c>
      <c r="BK419" s="158">
        <f>ROUND(I419*H419,2)</f>
        <v>0</v>
      </c>
      <c r="BL419" s="13" t="s">
        <v>348</v>
      </c>
      <c r="BM419" s="157" t="s">
        <v>1137</v>
      </c>
    </row>
    <row r="420" spans="2:65" s="1" customFormat="1" ht="28.8">
      <c r="B420" s="28"/>
      <c r="D420" s="159" t="s">
        <v>280</v>
      </c>
      <c r="F420" s="160" t="s">
        <v>1107</v>
      </c>
      <c r="I420" s="119"/>
      <c r="L420" s="28"/>
      <c r="M420" s="161"/>
      <c r="T420" s="52"/>
      <c r="AT420" s="13" t="s">
        <v>280</v>
      </c>
      <c r="AU420" s="13" t="s">
        <v>272</v>
      </c>
    </row>
    <row r="421" spans="2:65" s="1" customFormat="1" ht="24.15" customHeight="1">
      <c r="B421" s="28"/>
      <c r="C421" s="162" t="s">
        <v>1140</v>
      </c>
      <c r="D421" s="162" t="s">
        <v>335</v>
      </c>
      <c r="E421" s="163" t="s">
        <v>1109</v>
      </c>
      <c r="F421" s="164" t="s">
        <v>1110</v>
      </c>
      <c r="G421" s="165" t="s">
        <v>412</v>
      </c>
      <c r="H421" s="166">
        <v>60</v>
      </c>
      <c r="I421" s="167"/>
      <c r="J421" s="168">
        <f>ROUND(I421*H421,2)</f>
        <v>0</v>
      </c>
      <c r="K421" s="169"/>
      <c r="L421" s="170"/>
      <c r="M421" s="171" t="s">
        <v>1</v>
      </c>
      <c r="N421" s="172" t="s">
        <v>38</v>
      </c>
      <c r="P421" s="155">
        <f>O421*H421</f>
        <v>0</v>
      </c>
      <c r="Q421" s="155">
        <v>1.2E-4</v>
      </c>
      <c r="R421" s="155">
        <f>Q421*H421</f>
        <v>7.1999999999999998E-3</v>
      </c>
      <c r="S421" s="155">
        <v>0</v>
      </c>
      <c r="T421" s="156">
        <f>S421*H421</f>
        <v>0</v>
      </c>
      <c r="AR421" s="157" t="s">
        <v>373</v>
      </c>
      <c r="AT421" s="157" t="s">
        <v>335</v>
      </c>
      <c r="AU421" s="157" t="s">
        <v>272</v>
      </c>
      <c r="AY421" s="13" t="s">
        <v>271</v>
      </c>
      <c r="BE421" s="158">
        <f>IF(N421="základní",J421,0)</f>
        <v>0</v>
      </c>
      <c r="BF421" s="158">
        <f>IF(N421="snížená",J421,0)</f>
        <v>0</v>
      </c>
      <c r="BG421" s="158">
        <f>IF(N421="zákl. přenesená",J421,0)</f>
        <v>0</v>
      </c>
      <c r="BH421" s="158">
        <f>IF(N421="sníž. přenesená",J421,0)</f>
        <v>0</v>
      </c>
      <c r="BI421" s="158">
        <f>IF(N421="nulová",J421,0)</f>
        <v>0</v>
      </c>
      <c r="BJ421" s="13" t="s">
        <v>80</v>
      </c>
      <c r="BK421" s="158">
        <f>ROUND(I421*H421,2)</f>
        <v>0</v>
      </c>
      <c r="BL421" s="13" t="s">
        <v>348</v>
      </c>
      <c r="BM421" s="157" t="s">
        <v>1139</v>
      </c>
    </row>
    <row r="422" spans="2:65" s="1" customFormat="1" ht="19.2">
      <c r="B422" s="28"/>
      <c r="D422" s="159" t="s">
        <v>280</v>
      </c>
      <c r="F422" s="160" t="s">
        <v>1110</v>
      </c>
      <c r="I422" s="119"/>
      <c r="L422" s="28"/>
      <c r="M422" s="161"/>
      <c r="T422" s="52"/>
      <c r="AT422" s="13" t="s">
        <v>280</v>
      </c>
      <c r="AU422" s="13" t="s">
        <v>272</v>
      </c>
    </row>
    <row r="423" spans="2:65" s="1" customFormat="1" ht="33" customHeight="1">
      <c r="B423" s="28"/>
      <c r="C423" s="146" t="s">
        <v>1145</v>
      </c>
      <c r="D423" s="146" t="s">
        <v>274</v>
      </c>
      <c r="E423" s="147" t="s">
        <v>1141</v>
      </c>
      <c r="F423" s="148" t="s">
        <v>1142</v>
      </c>
      <c r="G423" s="149" t="s">
        <v>338</v>
      </c>
      <c r="H423" s="150">
        <v>4</v>
      </c>
      <c r="I423" s="151"/>
      <c r="J423" s="152">
        <f>ROUND(I423*H423,2)</f>
        <v>0</v>
      </c>
      <c r="K423" s="153"/>
      <c r="L423" s="28"/>
      <c r="M423" s="154" t="s">
        <v>1</v>
      </c>
      <c r="N423" s="115" t="s">
        <v>38</v>
      </c>
      <c r="P423" s="155">
        <f>O423*H423</f>
        <v>0</v>
      </c>
      <c r="Q423" s="155">
        <v>0</v>
      </c>
      <c r="R423" s="155">
        <f>Q423*H423</f>
        <v>0</v>
      </c>
      <c r="S423" s="155">
        <v>0</v>
      </c>
      <c r="T423" s="156">
        <f>S423*H423</f>
        <v>0</v>
      </c>
      <c r="AR423" s="157" t="s">
        <v>348</v>
      </c>
      <c r="AT423" s="157" t="s">
        <v>274</v>
      </c>
      <c r="AU423" s="157" t="s">
        <v>272</v>
      </c>
      <c r="AY423" s="13" t="s">
        <v>271</v>
      </c>
      <c r="BE423" s="158">
        <f>IF(N423="základní",J423,0)</f>
        <v>0</v>
      </c>
      <c r="BF423" s="158">
        <f>IF(N423="snížená",J423,0)</f>
        <v>0</v>
      </c>
      <c r="BG423" s="158">
        <f>IF(N423="zákl. přenesená",J423,0)</f>
        <v>0</v>
      </c>
      <c r="BH423" s="158">
        <f>IF(N423="sníž. přenesená",J423,0)</f>
        <v>0</v>
      </c>
      <c r="BI423" s="158">
        <f>IF(N423="nulová",J423,0)</f>
        <v>0</v>
      </c>
      <c r="BJ423" s="13" t="s">
        <v>80</v>
      </c>
      <c r="BK423" s="158">
        <f>ROUND(I423*H423,2)</f>
        <v>0</v>
      </c>
      <c r="BL423" s="13" t="s">
        <v>348</v>
      </c>
      <c r="BM423" s="157" t="s">
        <v>1143</v>
      </c>
    </row>
    <row r="424" spans="2:65" s="1" customFormat="1" ht="38.4">
      <c r="B424" s="28"/>
      <c r="D424" s="159" t="s">
        <v>280</v>
      </c>
      <c r="F424" s="160" t="s">
        <v>1144</v>
      </c>
      <c r="I424" s="119"/>
      <c r="L424" s="28"/>
      <c r="M424" s="161"/>
      <c r="T424" s="52"/>
      <c r="AT424" s="13" t="s">
        <v>280</v>
      </c>
      <c r="AU424" s="13" t="s">
        <v>272</v>
      </c>
    </row>
    <row r="425" spans="2:65" s="1" customFormat="1" ht="33" customHeight="1">
      <c r="B425" s="28"/>
      <c r="C425" s="162" t="s">
        <v>1150</v>
      </c>
      <c r="D425" s="162" t="s">
        <v>335</v>
      </c>
      <c r="E425" s="163" t="s">
        <v>1146</v>
      </c>
      <c r="F425" s="164" t="s">
        <v>1147</v>
      </c>
      <c r="G425" s="165" t="s">
        <v>338</v>
      </c>
      <c r="H425" s="166">
        <v>4</v>
      </c>
      <c r="I425" s="167"/>
      <c r="J425" s="168">
        <f>ROUND(I425*H425,2)</f>
        <v>0</v>
      </c>
      <c r="K425" s="169"/>
      <c r="L425" s="170"/>
      <c r="M425" s="171" t="s">
        <v>1</v>
      </c>
      <c r="N425" s="172" t="s">
        <v>38</v>
      </c>
      <c r="P425" s="155">
        <f>O425*H425</f>
        <v>0</v>
      </c>
      <c r="Q425" s="155">
        <v>3.0000000000000001E-5</v>
      </c>
      <c r="R425" s="155">
        <f>Q425*H425</f>
        <v>1.2E-4</v>
      </c>
      <c r="S425" s="155">
        <v>0</v>
      </c>
      <c r="T425" s="156">
        <f>S425*H425</f>
        <v>0</v>
      </c>
      <c r="AR425" s="157" t="s">
        <v>373</v>
      </c>
      <c r="AT425" s="157" t="s">
        <v>335</v>
      </c>
      <c r="AU425" s="157" t="s">
        <v>272</v>
      </c>
      <c r="AY425" s="13" t="s">
        <v>271</v>
      </c>
      <c r="BE425" s="158">
        <f>IF(N425="základní",J425,0)</f>
        <v>0</v>
      </c>
      <c r="BF425" s="158">
        <f>IF(N425="snížená",J425,0)</f>
        <v>0</v>
      </c>
      <c r="BG425" s="158">
        <f>IF(N425="zákl. přenesená",J425,0)</f>
        <v>0</v>
      </c>
      <c r="BH425" s="158">
        <f>IF(N425="sníž. přenesená",J425,0)</f>
        <v>0</v>
      </c>
      <c r="BI425" s="158">
        <f>IF(N425="nulová",J425,0)</f>
        <v>0</v>
      </c>
      <c r="BJ425" s="13" t="s">
        <v>80</v>
      </c>
      <c r="BK425" s="158">
        <f>ROUND(I425*H425,2)</f>
        <v>0</v>
      </c>
      <c r="BL425" s="13" t="s">
        <v>348</v>
      </c>
      <c r="BM425" s="157" t="s">
        <v>1148</v>
      </c>
    </row>
    <row r="426" spans="2:65" s="1" customFormat="1" ht="28.8">
      <c r="B426" s="28"/>
      <c r="D426" s="159" t="s">
        <v>280</v>
      </c>
      <c r="F426" s="160" t="s">
        <v>1149</v>
      </c>
      <c r="I426" s="119"/>
      <c r="L426" s="28"/>
      <c r="M426" s="161"/>
      <c r="T426" s="52"/>
      <c r="AT426" s="13" t="s">
        <v>280</v>
      </c>
      <c r="AU426" s="13" t="s">
        <v>272</v>
      </c>
    </row>
    <row r="427" spans="2:65" s="1" customFormat="1" ht="24.15" customHeight="1">
      <c r="B427" s="28"/>
      <c r="C427" s="146" t="s">
        <v>1152</v>
      </c>
      <c r="D427" s="146" t="s">
        <v>274</v>
      </c>
      <c r="E427" s="147" t="s">
        <v>1082</v>
      </c>
      <c r="F427" s="148" t="s">
        <v>1083</v>
      </c>
      <c r="G427" s="149" t="s">
        <v>338</v>
      </c>
      <c r="H427" s="150">
        <v>4</v>
      </c>
      <c r="I427" s="151"/>
      <c r="J427" s="152">
        <f>ROUND(I427*H427,2)</f>
        <v>0</v>
      </c>
      <c r="K427" s="153"/>
      <c r="L427" s="28"/>
      <c r="M427" s="154" t="s">
        <v>1</v>
      </c>
      <c r="N427" s="115" t="s">
        <v>38</v>
      </c>
      <c r="P427" s="155">
        <f>O427*H427</f>
        <v>0</v>
      </c>
      <c r="Q427" s="155">
        <v>0</v>
      </c>
      <c r="R427" s="155">
        <f>Q427*H427</f>
        <v>0</v>
      </c>
      <c r="S427" s="155">
        <v>0</v>
      </c>
      <c r="T427" s="156">
        <f>S427*H427</f>
        <v>0</v>
      </c>
      <c r="AR427" s="157" t="s">
        <v>348</v>
      </c>
      <c r="AT427" s="157" t="s">
        <v>274</v>
      </c>
      <c r="AU427" s="157" t="s">
        <v>272</v>
      </c>
      <c r="AY427" s="13" t="s">
        <v>271</v>
      </c>
      <c r="BE427" s="158">
        <f>IF(N427="základní",J427,0)</f>
        <v>0</v>
      </c>
      <c r="BF427" s="158">
        <f>IF(N427="snížená",J427,0)</f>
        <v>0</v>
      </c>
      <c r="BG427" s="158">
        <f>IF(N427="zákl. přenesená",J427,0)</f>
        <v>0</v>
      </c>
      <c r="BH427" s="158">
        <f>IF(N427="sníž. přenesená",J427,0)</f>
        <v>0</v>
      </c>
      <c r="BI427" s="158">
        <f>IF(N427="nulová",J427,0)</f>
        <v>0</v>
      </c>
      <c r="BJ427" s="13" t="s">
        <v>80</v>
      </c>
      <c r="BK427" s="158">
        <f>ROUND(I427*H427,2)</f>
        <v>0</v>
      </c>
      <c r="BL427" s="13" t="s">
        <v>348</v>
      </c>
      <c r="BM427" s="157" t="s">
        <v>1151</v>
      </c>
    </row>
    <row r="428" spans="2:65" s="1" customFormat="1" ht="38.4">
      <c r="B428" s="28"/>
      <c r="D428" s="159" t="s">
        <v>280</v>
      </c>
      <c r="F428" s="160" t="s">
        <v>1085</v>
      </c>
      <c r="I428" s="119"/>
      <c r="L428" s="28"/>
      <c r="M428" s="161"/>
      <c r="T428" s="52"/>
      <c r="AT428" s="13" t="s">
        <v>280</v>
      </c>
      <c r="AU428" s="13" t="s">
        <v>272</v>
      </c>
    </row>
    <row r="429" spans="2:65" s="1" customFormat="1" ht="24.15" customHeight="1">
      <c r="B429" s="28"/>
      <c r="C429" s="162" t="s">
        <v>1154</v>
      </c>
      <c r="D429" s="162" t="s">
        <v>335</v>
      </c>
      <c r="E429" s="163" t="s">
        <v>1087</v>
      </c>
      <c r="F429" s="164" t="s">
        <v>1088</v>
      </c>
      <c r="G429" s="165" t="s">
        <v>338</v>
      </c>
      <c r="H429" s="166">
        <v>4</v>
      </c>
      <c r="I429" s="167"/>
      <c r="J429" s="168">
        <f>ROUND(I429*H429,2)</f>
        <v>0</v>
      </c>
      <c r="K429" s="169"/>
      <c r="L429" s="170"/>
      <c r="M429" s="171" t="s">
        <v>1</v>
      </c>
      <c r="N429" s="172" t="s">
        <v>38</v>
      </c>
      <c r="P429" s="155">
        <f>O429*H429</f>
        <v>0</v>
      </c>
      <c r="Q429" s="155">
        <v>1.4999999999999999E-4</v>
      </c>
      <c r="R429" s="155">
        <f>Q429*H429</f>
        <v>5.9999999999999995E-4</v>
      </c>
      <c r="S429" s="155">
        <v>0</v>
      </c>
      <c r="T429" s="156">
        <f>S429*H429</f>
        <v>0</v>
      </c>
      <c r="AR429" s="157" t="s">
        <v>373</v>
      </c>
      <c r="AT429" s="157" t="s">
        <v>335</v>
      </c>
      <c r="AU429" s="157" t="s">
        <v>272</v>
      </c>
      <c r="AY429" s="13" t="s">
        <v>271</v>
      </c>
      <c r="BE429" s="158">
        <f>IF(N429="základní",J429,0)</f>
        <v>0</v>
      </c>
      <c r="BF429" s="158">
        <f>IF(N429="snížená",J429,0)</f>
        <v>0</v>
      </c>
      <c r="BG429" s="158">
        <f>IF(N429="zákl. přenesená",J429,0)</f>
        <v>0</v>
      </c>
      <c r="BH429" s="158">
        <f>IF(N429="sníž. přenesená",J429,0)</f>
        <v>0</v>
      </c>
      <c r="BI429" s="158">
        <f>IF(N429="nulová",J429,0)</f>
        <v>0</v>
      </c>
      <c r="BJ429" s="13" t="s">
        <v>80</v>
      </c>
      <c r="BK429" s="158">
        <f>ROUND(I429*H429,2)</f>
        <v>0</v>
      </c>
      <c r="BL429" s="13" t="s">
        <v>348</v>
      </c>
      <c r="BM429" s="157" t="s">
        <v>1153</v>
      </c>
    </row>
    <row r="430" spans="2:65" s="1" customFormat="1" ht="19.2">
      <c r="B430" s="28"/>
      <c r="D430" s="159" t="s">
        <v>280</v>
      </c>
      <c r="F430" s="160" t="s">
        <v>1088</v>
      </c>
      <c r="I430" s="119"/>
      <c r="L430" s="28"/>
      <c r="M430" s="161"/>
      <c r="T430" s="52"/>
      <c r="AT430" s="13" t="s">
        <v>280</v>
      </c>
      <c r="AU430" s="13" t="s">
        <v>272</v>
      </c>
    </row>
    <row r="431" spans="2:65" s="1" customFormat="1" ht="24.15" customHeight="1">
      <c r="B431" s="28"/>
      <c r="C431" s="146" t="s">
        <v>1158</v>
      </c>
      <c r="D431" s="146" t="s">
        <v>274</v>
      </c>
      <c r="E431" s="147" t="s">
        <v>1155</v>
      </c>
      <c r="F431" s="148" t="s">
        <v>1156</v>
      </c>
      <c r="G431" s="149" t="s">
        <v>338</v>
      </c>
      <c r="H431" s="150">
        <v>3</v>
      </c>
      <c r="I431" s="151"/>
      <c r="J431" s="152">
        <f>ROUND(I431*H431,2)</f>
        <v>0</v>
      </c>
      <c r="K431" s="153"/>
      <c r="L431" s="28"/>
      <c r="M431" s="154" t="s">
        <v>1</v>
      </c>
      <c r="N431" s="115" t="s">
        <v>38</v>
      </c>
      <c r="P431" s="155">
        <f>O431*H431</f>
        <v>0</v>
      </c>
      <c r="Q431" s="155">
        <v>0</v>
      </c>
      <c r="R431" s="155">
        <f>Q431*H431</f>
        <v>0</v>
      </c>
      <c r="S431" s="155">
        <v>0</v>
      </c>
      <c r="T431" s="156">
        <f>S431*H431</f>
        <v>0</v>
      </c>
      <c r="AR431" s="157" t="s">
        <v>348</v>
      </c>
      <c r="AT431" s="157" t="s">
        <v>274</v>
      </c>
      <c r="AU431" s="157" t="s">
        <v>272</v>
      </c>
      <c r="AY431" s="13" t="s">
        <v>271</v>
      </c>
      <c r="BE431" s="158">
        <f>IF(N431="základní",J431,0)</f>
        <v>0</v>
      </c>
      <c r="BF431" s="158">
        <f>IF(N431="snížená",J431,0)</f>
        <v>0</v>
      </c>
      <c r="BG431" s="158">
        <f>IF(N431="zákl. přenesená",J431,0)</f>
        <v>0</v>
      </c>
      <c r="BH431" s="158">
        <f>IF(N431="sníž. přenesená",J431,0)</f>
        <v>0</v>
      </c>
      <c r="BI431" s="158">
        <f>IF(N431="nulová",J431,0)</f>
        <v>0</v>
      </c>
      <c r="BJ431" s="13" t="s">
        <v>80</v>
      </c>
      <c r="BK431" s="158">
        <f>ROUND(I431*H431,2)</f>
        <v>0</v>
      </c>
      <c r="BL431" s="13" t="s">
        <v>348</v>
      </c>
      <c r="BM431" s="157" t="s">
        <v>1157</v>
      </c>
    </row>
    <row r="432" spans="2:65" s="1" customFormat="1" ht="19.2">
      <c r="B432" s="28"/>
      <c r="D432" s="159" t="s">
        <v>280</v>
      </c>
      <c r="F432" s="160" t="s">
        <v>1156</v>
      </c>
      <c r="I432" s="119"/>
      <c r="L432" s="28"/>
      <c r="M432" s="161"/>
      <c r="T432" s="52"/>
      <c r="AT432" s="13" t="s">
        <v>280</v>
      </c>
      <c r="AU432" s="13" t="s">
        <v>272</v>
      </c>
    </row>
    <row r="433" spans="2:65" s="1" customFormat="1" ht="24.15" customHeight="1">
      <c r="B433" s="28"/>
      <c r="C433" s="162" t="s">
        <v>1166</v>
      </c>
      <c r="D433" s="162" t="s">
        <v>335</v>
      </c>
      <c r="E433" s="163" t="s">
        <v>1159</v>
      </c>
      <c r="F433" s="164" t="s">
        <v>1160</v>
      </c>
      <c r="G433" s="165" t="s">
        <v>338</v>
      </c>
      <c r="H433" s="166">
        <v>3</v>
      </c>
      <c r="I433" s="167"/>
      <c r="J433" s="168">
        <f>ROUND(I433*H433,2)</f>
        <v>0</v>
      </c>
      <c r="K433" s="169"/>
      <c r="L433" s="170"/>
      <c r="M433" s="171" t="s">
        <v>1</v>
      </c>
      <c r="N433" s="172" t="s">
        <v>38</v>
      </c>
      <c r="P433" s="155">
        <f>O433*H433</f>
        <v>0</v>
      </c>
      <c r="Q433" s="155">
        <v>3.0000000000000001E-5</v>
      </c>
      <c r="R433" s="155">
        <f>Q433*H433</f>
        <v>9.0000000000000006E-5</v>
      </c>
      <c r="S433" s="155">
        <v>0</v>
      </c>
      <c r="T433" s="156">
        <f>S433*H433</f>
        <v>0</v>
      </c>
      <c r="AR433" s="157" t="s">
        <v>373</v>
      </c>
      <c r="AT433" s="157" t="s">
        <v>335</v>
      </c>
      <c r="AU433" s="157" t="s">
        <v>272</v>
      </c>
      <c r="AY433" s="13" t="s">
        <v>271</v>
      </c>
      <c r="BE433" s="158">
        <f>IF(N433="základní",J433,0)</f>
        <v>0</v>
      </c>
      <c r="BF433" s="158">
        <f>IF(N433="snížená",J433,0)</f>
        <v>0</v>
      </c>
      <c r="BG433" s="158">
        <f>IF(N433="zákl. přenesená",J433,0)</f>
        <v>0</v>
      </c>
      <c r="BH433" s="158">
        <f>IF(N433="sníž. přenesená",J433,0)</f>
        <v>0</v>
      </c>
      <c r="BI433" s="158">
        <f>IF(N433="nulová",J433,0)</f>
        <v>0</v>
      </c>
      <c r="BJ433" s="13" t="s">
        <v>80</v>
      </c>
      <c r="BK433" s="158">
        <f>ROUND(I433*H433,2)</f>
        <v>0</v>
      </c>
      <c r="BL433" s="13" t="s">
        <v>348</v>
      </c>
      <c r="BM433" s="157" t="s">
        <v>1161</v>
      </c>
    </row>
    <row r="434" spans="2:65" s="1" customFormat="1" ht="19.2">
      <c r="B434" s="28"/>
      <c r="D434" s="159" t="s">
        <v>280</v>
      </c>
      <c r="F434" s="160" t="s">
        <v>1160</v>
      </c>
      <c r="I434" s="119"/>
      <c r="L434" s="28"/>
      <c r="M434" s="161"/>
      <c r="T434" s="52"/>
      <c r="AT434" s="13" t="s">
        <v>280</v>
      </c>
      <c r="AU434" s="13" t="s">
        <v>272</v>
      </c>
    </row>
    <row r="435" spans="2:65" s="11" customFormat="1" ht="22.8" customHeight="1">
      <c r="B435" s="134"/>
      <c r="D435" s="135" t="s">
        <v>72</v>
      </c>
      <c r="E435" s="144" t="s">
        <v>1162</v>
      </c>
      <c r="F435" s="144" t="s">
        <v>1163</v>
      </c>
      <c r="I435" s="137"/>
      <c r="J435" s="145">
        <f>BK435</f>
        <v>0</v>
      </c>
      <c r="L435" s="134"/>
      <c r="M435" s="139"/>
      <c r="P435" s="140">
        <f>P436+P531</f>
        <v>0</v>
      </c>
      <c r="R435" s="140">
        <f>R436+R531</f>
        <v>3.0599999999999995E-2</v>
      </c>
      <c r="T435" s="141">
        <f>T436+T531</f>
        <v>7.5999999999999991E-3</v>
      </c>
      <c r="AR435" s="135" t="s">
        <v>82</v>
      </c>
      <c r="AT435" s="142" t="s">
        <v>72</v>
      </c>
      <c r="AU435" s="142" t="s">
        <v>80</v>
      </c>
      <c r="AY435" s="135" t="s">
        <v>271</v>
      </c>
      <c r="BK435" s="143">
        <f>BK436+BK531</f>
        <v>0</v>
      </c>
    </row>
    <row r="436" spans="2:65" s="11" customFormat="1" ht="20.85" customHeight="1">
      <c r="B436" s="134"/>
      <c r="D436" s="135" t="s">
        <v>72</v>
      </c>
      <c r="E436" s="144" t="s">
        <v>1164</v>
      </c>
      <c r="F436" s="144" t="s">
        <v>1165</v>
      </c>
      <c r="I436" s="137"/>
      <c r="J436" s="145">
        <f>BK436</f>
        <v>0</v>
      </c>
      <c r="L436" s="134"/>
      <c r="M436" s="139"/>
      <c r="P436" s="140">
        <f>SUM(P437:P530)</f>
        <v>0</v>
      </c>
      <c r="R436" s="140">
        <f>SUM(R437:R530)</f>
        <v>2.7499999999999997E-2</v>
      </c>
      <c r="T436" s="141">
        <f>SUM(T437:T530)</f>
        <v>7.5999999999999991E-3</v>
      </c>
      <c r="AR436" s="135" t="s">
        <v>82</v>
      </c>
      <c r="AT436" s="142" t="s">
        <v>72</v>
      </c>
      <c r="AU436" s="142" t="s">
        <v>82</v>
      </c>
      <c r="AY436" s="135" t="s">
        <v>271</v>
      </c>
      <c r="BK436" s="143">
        <f>SUM(BK437:BK530)</f>
        <v>0</v>
      </c>
    </row>
    <row r="437" spans="2:65" s="1" customFormat="1" ht="24.15" customHeight="1">
      <c r="B437" s="28"/>
      <c r="C437" s="146" t="s">
        <v>1170</v>
      </c>
      <c r="D437" s="146" t="s">
        <v>274</v>
      </c>
      <c r="E437" s="147" t="s">
        <v>1167</v>
      </c>
      <c r="F437" s="148" t="s">
        <v>1168</v>
      </c>
      <c r="G437" s="149" t="s">
        <v>338</v>
      </c>
      <c r="H437" s="150">
        <v>8</v>
      </c>
      <c r="I437" s="151"/>
      <c r="J437" s="152">
        <f>ROUND(I437*H437,2)</f>
        <v>0</v>
      </c>
      <c r="K437" s="153"/>
      <c r="L437" s="28"/>
      <c r="M437" s="154" t="s">
        <v>1</v>
      </c>
      <c r="N437" s="115" t="s">
        <v>38</v>
      </c>
      <c r="P437" s="155">
        <f>O437*H437</f>
        <v>0</v>
      </c>
      <c r="Q437" s="155">
        <v>0</v>
      </c>
      <c r="R437" s="155">
        <f>Q437*H437</f>
        <v>0</v>
      </c>
      <c r="S437" s="155">
        <v>0</v>
      </c>
      <c r="T437" s="156">
        <f>S437*H437</f>
        <v>0</v>
      </c>
      <c r="AR437" s="157" t="s">
        <v>348</v>
      </c>
      <c r="AT437" s="157" t="s">
        <v>274</v>
      </c>
      <c r="AU437" s="157" t="s">
        <v>272</v>
      </c>
      <c r="AY437" s="13" t="s">
        <v>271</v>
      </c>
      <c r="BE437" s="158">
        <f>IF(N437="základní",J437,0)</f>
        <v>0</v>
      </c>
      <c r="BF437" s="158">
        <f>IF(N437="snížená",J437,0)</f>
        <v>0</v>
      </c>
      <c r="BG437" s="158">
        <f>IF(N437="zákl. přenesená",J437,0)</f>
        <v>0</v>
      </c>
      <c r="BH437" s="158">
        <f>IF(N437="sníž. přenesená",J437,0)</f>
        <v>0</v>
      </c>
      <c r="BI437" s="158">
        <f>IF(N437="nulová",J437,0)</f>
        <v>0</v>
      </c>
      <c r="BJ437" s="13" t="s">
        <v>80</v>
      </c>
      <c r="BK437" s="158">
        <f>ROUND(I437*H437,2)</f>
        <v>0</v>
      </c>
      <c r="BL437" s="13" t="s">
        <v>348</v>
      </c>
      <c r="BM437" s="157" t="s">
        <v>1169</v>
      </c>
    </row>
    <row r="438" spans="2:65" s="1" customFormat="1" ht="19.2">
      <c r="B438" s="28"/>
      <c r="D438" s="159" t="s">
        <v>280</v>
      </c>
      <c r="F438" s="160" t="s">
        <v>1168</v>
      </c>
      <c r="I438" s="119"/>
      <c r="L438" s="28"/>
      <c r="M438" s="161"/>
      <c r="T438" s="52"/>
      <c r="AT438" s="13" t="s">
        <v>280</v>
      </c>
      <c r="AU438" s="13" t="s">
        <v>272</v>
      </c>
    </row>
    <row r="439" spans="2:65" s="1" customFormat="1" ht="24.15" customHeight="1">
      <c r="B439" s="28"/>
      <c r="C439" s="162" t="s">
        <v>1174</v>
      </c>
      <c r="D439" s="162" t="s">
        <v>335</v>
      </c>
      <c r="E439" s="163" t="s">
        <v>1171</v>
      </c>
      <c r="F439" s="164" t="s">
        <v>1172</v>
      </c>
      <c r="G439" s="165" t="s">
        <v>338</v>
      </c>
      <c r="H439" s="166">
        <v>8</v>
      </c>
      <c r="I439" s="167"/>
      <c r="J439" s="168">
        <f>ROUND(I439*H439,2)</f>
        <v>0</v>
      </c>
      <c r="K439" s="169"/>
      <c r="L439" s="170"/>
      <c r="M439" s="171" t="s">
        <v>1</v>
      </c>
      <c r="N439" s="172" t="s">
        <v>38</v>
      </c>
      <c r="P439" s="155">
        <f>O439*H439</f>
        <v>0</v>
      </c>
      <c r="Q439" s="155">
        <v>2.0000000000000002E-5</v>
      </c>
      <c r="R439" s="155">
        <f>Q439*H439</f>
        <v>1.6000000000000001E-4</v>
      </c>
      <c r="S439" s="155">
        <v>0</v>
      </c>
      <c r="T439" s="156">
        <f>S439*H439</f>
        <v>0</v>
      </c>
      <c r="AR439" s="157" t="s">
        <v>373</v>
      </c>
      <c r="AT439" s="157" t="s">
        <v>335</v>
      </c>
      <c r="AU439" s="157" t="s">
        <v>272</v>
      </c>
      <c r="AY439" s="13" t="s">
        <v>271</v>
      </c>
      <c r="BE439" s="158">
        <f>IF(N439="základní",J439,0)</f>
        <v>0</v>
      </c>
      <c r="BF439" s="158">
        <f>IF(N439="snížená",J439,0)</f>
        <v>0</v>
      </c>
      <c r="BG439" s="158">
        <f>IF(N439="zákl. přenesená",J439,0)</f>
        <v>0</v>
      </c>
      <c r="BH439" s="158">
        <f>IF(N439="sníž. přenesená",J439,0)</f>
        <v>0</v>
      </c>
      <c r="BI439" s="158">
        <f>IF(N439="nulová",J439,0)</f>
        <v>0</v>
      </c>
      <c r="BJ439" s="13" t="s">
        <v>80</v>
      </c>
      <c r="BK439" s="158">
        <f>ROUND(I439*H439,2)</f>
        <v>0</v>
      </c>
      <c r="BL439" s="13" t="s">
        <v>348</v>
      </c>
      <c r="BM439" s="157" t="s">
        <v>1173</v>
      </c>
    </row>
    <row r="440" spans="2:65" s="1" customFormat="1" ht="19.2">
      <c r="B440" s="28"/>
      <c r="D440" s="159" t="s">
        <v>280</v>
      </c>
      <c r="F440" s="160" t="s">
        <v>1172</v>
      </c>
      <c r="I440" s="119"/>
      <c r="L440" s="28"/>
      <c r="M440" s="161"/>
      <c r="T440" s="52"/>
      <c r="AT440" s="13" t="s">
        <v>280</v>
      </c>
      <c r="AU440" s="13" t="s">
        <v>272</v>
      </c>
    </row>
    <row r="441" spans="2:65" s="1" customFormat="1" ht="24.15" customHeight="1">
      <c r="B441" s="28"/>
      <c r="C441" s="146" t="s">
        <v>1178</v>
      </c>
      <c r="D441" s="146" t="s">
        <v>274</v>
      </c>
      <c r="E441" s="147" t="s">
        <v>1175</v>
      </c>
      <c r="F441" s="148" t="s">
        <v>1176</v>
      </c>
      <c r="G441" s="149" t="s">
        <v>338</v>
      </c>
      <c r="H441" s="150">
        <v>16</v>
      </c>
      <c r="I441" s="151"/>
      <c r="J441" s="152">
        <f>ROUND(I441*H441,2)</f>
        <v>0</v>
      </c>
      <c r="K441" s="153"/>
      <c r="L441" s="28"/>
      <c r="M441" s="154" t="s">
        <v>1</v>
      </c>
      <c r="N441" s="115" t="s">
        <v>38</v>
      </c>
      <c r="P441" s="155">
        <f>O441*H441</f>
        <v>0</v>
      </c>
      <c r="Q441" s="155">
        <v>0</v>
      </c>
      <c r="R441" s="155">
        <f>Q441*H441</f>
        <v>0</v>
      </c>
      <c r="S441" s="155">
        <v>0</v>
      </c>
      <c r="T441" s="156">
        <f>S441*H441</f>
        <v>0</v>
      </c>
      <c r="AR441" s="157" t="s">
        <v>348</v>
      </c>
      <c r="AT441" s="157" t="s">
        <v>274</v>
      </c>
      <c r="AU441" s="157" t="s">
        <v>272</v>
      </c>
      <c r="AY441" s="13" t="s">
        <v>271</v>
      </c>
      <c r="BE441" s="158">
        <f>IF(N441="základní",J441,0)</f>
        <v>0</v>
      </c>
      <c r="BF441" s="158">
        <f>IF(N441="snížená",J441,0)</f>
        <v>0</v>
      </c>
      <c r="BG441" s="158">
        <f>IF(N441="zákl. přenesená",J441,0)</f>
        <v>0</v>
      </c>
      <c r="BH441" s="158">
        <f>IF(N441="sníž. přenesená",J441,0)</f>
        <v>0</v>
      </c>
      <c r="BI441" s="158">
        <f>IF(N441="nulová",J441,0)</f>
        <v>0</v>
      </c>
      <c r="BJ441" s="13" t="s">
        <v>80</v>
      </c>
      <c r="BK441" s="158">
        <f>ROUND(I441*H441,2)</f>
        <v>0</v>
      </c>
      <c r="BL441" s="13" t="s">
        <v>348</v>
      </c>
      <c r="BM441" s="157" t="s">
        <v>1177</v>
      </c>
    </row>
    <row r="442" spans="2:65" s="1" customFormat="1" ht="19.2">
      <c r="B442" s="28"/>
      <c r="D442" s="159" t="s">
        <v>280</v>
      </c>
      <c r="F442" s="160" t="s">
        <v>1176</v>
      </c>
      <c r="I442" s="119"/>
      <c r="L442" s="28"/>
      <c r="M442" s="161"/>
      <c r="T442" s="52"/>
      <c r="AT442" s="13" t="s">
        <v>280</v>
      </c>
      <c r="AU442" s="13" t="s">
        <v>272</v>
      </c>
    </row>
    <row r="443" spans="2:65" s="1" customFormat="1" ht="24.15" customHeight="1">
      <c r="B443" s="28"/>
      <c r="C443" s="146" t="s">
        <v>1182</v>
      </c>
      <c r="D443" s="146" t="s">
        <v>274</v>
      </c>
      <c r="E443" s="147" t="s">
        <v>1179</v>
      </c>
      <c r="F443" s="148" t="s">
        <v>1180</v>
      </c>
      <c r="G443" s="149" t="s">
        <v>338</v>
      </c>
      <c r="H443" s="150">
        <v>4</v>
      </c>
      <c r="I443" s="151"/>
      <c r="J443" s="152">
        <f>ROUND(I443*H443,2)</f>
        <v>0</v>
      </c>
      <c r="K443" s="153"/>
      <c r="L443" s="28"/>
      <c r="M443" s="154" t="s">
        <v>1</v>
      </c>
      <c r="N443" s="115" t="s">
        <v>38</v>
      </c>
      <c r="P443" s="155">
        <f>O443*H443</f>
        <v>0</v>
      </c>
      <c r="Q443" s="155">
        <v>0</v>
      </c>
      <c r="R443" s="155">
        <f>Q443*H443</f>
        <v>0</v>
      </c>
      <c r="S443" s="155">
        <v>0</v>
      </c>
      <c r="T443" s="156">
        <f>S443*H443</f>
        <v>0</v>
      </c>
      <c r="AR443" s="157" t="s">
        <v>348</v>
      </c>
      <c r="AT443" s="157" t="s">
        <v>274</v>
      </c>
      <c r="AU443" s="157" t="s">
        <v>272</v>
      </c>
      <c r="AY443" s="13" t="s">
        <v>271</v>
      </c>
      <c r="BE443" s="158">
        <f>IF(N443="základní",J443,0)</f>
        <v>0</v>
      </c>
      <c r="BF443" s="158">
        <f>IF(N443="snížená",J443,0)</f>
        <v>0</v>
      </c>
      <c r="BG443" s="158">
        <f>IF(N443="zákl. přenesená",J443,0)</f>
        <v>0</v>
      </c>
      <c r="BH443" s="158">
        <f>IF(N443="sníž. přenesená",J443,0)</f>
        <v>0</v>
      </c>
      <c r="BI443" s="158">
        <f>IF(N443="nulová",J443,0)</f>
        <v>0</v>
      </c>
      <c r="BJ443" s="13" t="s">
        <v>80</v>
      </c>
      <c r="BK443" s="158">
        <f>ROUND(I443*H443,2)</f>
        <v>0</v>
      </c>
      <c r="BL443" s="13" t="s">
        <v>348</v>
      </c>
      <c r="BM443" s="157" t="s">
        <v>1181</v>
      </c>
    </row>
    <row r="444" spans="2:65" s="1" customFormat="1" ht="19.2">
      <c r="B444" s="28"/>
      <c r="D444" s="159" t="s">
        <v>280</v>
      </c>
      <c r="F444" s="160" t="s">
        <v>1180</v>
      </c>
      <c r="I444" s="119"/>
      <c r="L444" s="28"/>
      <c r="M444" s="161"/>
      <c r="T444" s="52"/>
      <c r="AT444" s="13" t="s">
        <v>280</v>
      </c>
      <c r="AU444" s="13" t="s">
        <v>272</v>
      </c>
    </row>
    <row r="445" spans="2:65" s="1" customFormat="1" ht="24.15" customHeight="1">
      <c r="B445" s="28"/>
      <c r="C445" s="162" t="s">
        <v>1186</v>
      </c>
      <c r="D445" s="162" t="s">
        <v>335</v>
      </c>
      <c r="E445" s="163" t="s">
        <v>1183</v>
      </c>
      <c r="F445" s="164" t="s">
        <v>1184</v>
      </c>
      <c r="G445" s="165" t="s">
        <v>338</v>
      </c>
      <c r="H445" s="166">
        <v>1</v>
      </c>
      <c r="I445" s="167"/>
      <c r="J445" s="168">
        <f>ROUND(I445*H445,2)</f>
        <v>0</v>
      </c>
      <c r="K445" s="169"/>
      <c r="L445" s="170"/>
      <c r="M445" s="171" t="s">
        <v>1</v>
      </c>
      <c r="N445" s="172" t="s">
        <v>38</v>
      </c>
      <c r="P445" s="155">
        <f>O445*H445</f>
        <v>0</v>
      </c>
      <c r="Q445" s="155">
        <v>1E-4</v>
      </c>
      <c r="R445" s="155">
        <f>Q445*H445</f>
        <v>1E-4</v>
      </c>
      <c r="S445" s="155">
        <v>0</v>
      </c>
      <c r="T445" s="156">
        <f>S445*H445</f>
        <v>0</v>
      </c>
      <c r="AR445" s="157" t="s">
        <v>373</v>
      </c>
      <c r="AT445" s="157" t="s">
        <v>335</v>
      </c>
      <c r="AU445" s="157" t="s">
        <v>272</v>
      </c>
      <c r="AY445" s="13" t="s">
        <v>271</v>
      </c>
      <c r="BE445" s="158">
        <f>IF(N445="základní",J445,0)</f>
        <v>0</v>
      </c>
      <c r="BF445" s="158">
        <f>IF(N445="snížená",J445,0)</f>
        <v>0</v>
      </c>
      <c r="BG445" s="158">
        <f>IF(N445="zákl. přenesená",J445,0)</f>
        <v>0</v>
      </c>
      <c r="BH445" s="158">
        <f>IF(N445="sníž. přenesená",J445,0)</f>
        <v>0</v>
      </c>
      <c r="BI445" s="158">
        <f>IF(N445="nulová",J445,0)</f>
        <v>0</v>
      </c>
      <c r="BJ445" s="13" t="s">
        <v>80</v>
      </c>
      <c r="BK445" s="158">
        <f>ROUND(I445*H445,2)</f>
        <v>0</v>
      </c>
      <c r="BL445" s="13" t="s">
        <v>348</v>
      </c>
      <c r="BM445" s="157" t="s">
        <v>1185</v>
      </c>
    </row>
    <row r="446" spans="2:65" s="1" customFormat="1" ht="19.2">
      <c r="B446" s="28"/>
      <c r="D446" s="159" t="s">
        <v>280</v>
      </c>
      <c r="F446" s="160" t="s">
        <v>1184</v>
      </c>
      <c r="I446" s="119"/>
      <c r="L446" s="28"/>
      <c r="M446" s="161"/>
      <c r="T446" s="52"/>
      <c r="AT446" s="13" t="s">
        <v>280</v>
      </c>
      <c r="AU446" s="13" t="s">
        <v>272</v>
      </c>
    </row>
    <row r="447" spans="2:65" s="1" customFormat="1" ht="24.15" customHeight="1">
      <c r="B447" s="28"/>
      <c r="C447" s="162" t="s">
        <v>1190</v>
      </c>
      <c r="D447" s="162" t="s">
        <v>335</v>
      </c>
      <c r="E447" s="163" t="s">
        <v>1187</v>
      </c>
      <c r="F447" s="164" t="s">
        <v>1188</v>
      </c>
      <c r="G447" s="165" t="s">
        <v>338</v>
      </c>
      <c r="H447" s="166">
        <v>3</v>
      </c>
      <c r="I447" s="167"/>
      <c r="J447" s="168">
        <f>ROUND(I447*H447,2)</f>
        <v>0</v>
      </c>
      <c r="K447" s="169"/>
      <c r="L447" s="170"/>
      <c r="M447" s="171" t="s">
        <v>1</v>
      </c>
      <c r="N447" s="172" t="s">
        <v>38</v>
      </c>
      <c r="P447" s="155">
        <f>O447*H447</f>
        <v>0</v>
      </c>
      <c r="Q447" s="155">
        <v>0</v>
      </c>
      <c r="R447" s="155">
        <f>Q447*H447</f>
        <v>0</v>
      </c>
      <c r="S447" s="155">
        <v>0</v>
      </c>
      <c r="T447" s="156">
        <f>S447*H447</f>
        <v>0</v>
      </c>
      <c r="AR447" s="157" t="s">
        <v>373</v>
      </c>
      <c r="AT447" s="157" t="s">
        <v>335</v>
      </c>
      <c r="AU447" s="157" t="s">
        <v>272</v>
      </c>
      <c r="AY447" s="13" t="s">
        <v>271</v>
      </c>
      <c r="BE447" s="158">
        <f>IF(N447="základní",J447,0)</f>
        <v>0</v>
      </c>
      <c r="BF447" s="158">
        <f>IF(N447="snížená",J447,0)</f>
        <v>0</v>
      </c>
      <c r="BG447" s="158">
        <f>IF(N447="zákl. přenesená",J447,0)</f>
        <v>0</v>
      </c>
      <c r="BH447" s="158">
        <f>IF(N447="sníž. přenesená",J447,0)</f>
        <v>0</v>
      </c>
      <c r="BI447" s="158">
        <f>IF(N447="nulová",J447,0)</f>
        <v>0</v>
      </c>
      <c r="BJ447" s="13" t="s">
        <v>80</v>
      </c>
      <c r="BK447" s="158">
        <f>ROUND(I447*H447,2)</f>
        <v>0</v>
      </c>
      <c r="BL447" s="13" t="s">
        <v>348</v>
      </c>
      <c r="BM447" s="157" t="s">
        <v>1189</v>
      </c>
    </row>
    <row r="448" spans="2:65" s="1" customFormat="1" ht="19.2">
      <c r="B448" s="28"/>
      <c r="D448" s="159" t="s">
        <v>280</v>
      </c>
      <c r="F448" s="160" t="s">
        <v>1188</v>
      </c>
      <c r="I448" s="119"/>
      <c r="L448" s="28"/>
      <c r="M448" s="161"/>
      <c r="T448" s="52"/>
      <c r="AT448" s="13" t="s">
        <v>280</v>
      </c>
      <c r="AU448" s="13" t="s">
        <v>272</v>
      </c>
    </row>
    <row r="449" spans="2:65" s="1" customFormat="1" ht="24.15" customHeight="1">
      <c r="B449" s="28"/>
      <c r="C449" s="146" t="s">
        <v>1194</v>
      </c>
      <c r="D449" s="146" t="s">
        <v>274</v>
      </c>
      <c r="E449" s="147" t="s">
        <v>1191</v>
      </c>
      <c r="F449" s="148" t="s">
        <v>1192</v>
      </c>
      <c r="G449" s="149" t="s">
        <v>338</v>
      </c>
      <c r="H449" s="150">
        <v>2</v>
      </c>
      <c r="I449" s="151"/>
      <c r="J449" s="152">
        <f>ROUND(I449*H449,2)</f>
        <v>0</v>
      </c>
      <c r="K449" s="153"/>
      <c r="L449" s="28"/>
      <c r="M449" s="154" t="s">
        <v>1</v>
      </c>
      <c r="N449" s="115" t="s">
        <v>38</v>
      </c>
      <c r="P449" s="155">
        <f>O449*H449</f>
        <v>0</v>
      </c>
      <c r="Q449" s="155">
        <v>0</v>
      </c>
      <c r="R449" s="155">
        <f>Q449*H449</f>
        <v>0</v>
      </c>
      <c r="S449" s="155">
        <v>0</v>
      </c>
      <c r="T449" s="156">
        <f>S449*H449</f>
        <v>0</v>
      </c>
      <c r="AR449" s="157" t="s">
        <v>348</v>
      </c>
      <c r="AT449" s="157" t="s">
        <v>274</v>
      </c>
      <c r="AU449" s="157" t="s">
        <v>272</v>
      </c>
      <c r="AY449" s="13" t="s">
        <v>271</v>
      </c>
      <c r="BE449" s="158">
        <f>IF(N449="základní",J449,0)</f>
        <v>0</v>
      </c>
      <c r="BF449" s="158">
        <f>IF(N449="snížená",J449,0)</f>
        <v>0</v>
      </c>
      <c r="BG449" s="158">
        <f>IF(N449="zákl. přenesená",J449,0)</f>
        <v>0</v>
      </c>
      <c r="BH449" s="158">
        <f>IF(N449="sníž. přenesená",J449,0)</f>
        <v>0</v>
      </c>
      <c r="BI449" s="158">
        <f>IF(N449="nulová",J449,0)</f>
        <v>0</v>
      </c>
      <c r="BJ449" s="13" t="s">
        <v>80</v>
      </c>
      <c r="BK449" s="158">
        <f>ROUND(I449*H449,2)</f>
        <v>0</v>
      </c>
      <c r="BL449" s="13" t="s">
        <v>348</v>
      </c>
      <c r="BM449" s="157" t="s">
        <v>1193</v>
      </c>
    </row>
    <row r="450" spans="2:65" s="1" customFormat="1" ht="19.2">
      <c r="B450" s="28"/>
      <c r="D450" s="159" t="s">
        <v>280</v>
      </c>
      <c r="F450" s="160" t="s">
        <v>1192</v>
      </c>
      <c r="I450" s="119"/>
      <c r="L450" s="28"/>
      <c r="M450" s="161"/>
      <c r="T450" s="52"/>
      <c r="AT450" s="13" t="s">
        <v>280</v>
      </c>
      <c r="AU450" s="13" t="s">
        <v>272</v>
      </c>
    </row>
    <row r="451" spans="2:65" s="1" customFormat="1" ht="33" customHeight="1">
      <c r="B451" s="28"/>
      <c r="C451" s="162" t="s">
        <v>1198</v>
      </c>
      <c r="D451" s="162" t="s">
        <v>335</v>
      </c>
      <c r="E451" s="163" t="s">
        <v>1195</v>
      </c>
      <c r="F451" s="164" t="s">
        <v>1196</v>
      </c>
      <c r="G451" s="165" t="s">
        <v>338</v>
      </c>
      <c r="H451" s="166">
        <v>2</v>
      </c>
      <c r="I451" s="167"/>
      <c r="J451" s="168">
        <f>ROUND(I451*H451,2)</f>
        <v>0</v>
      </c>
      <c r="K451" s="169"/>
      <c r="L451" s="170"/>
      <c r="M451" s="171" t="s">
        <v>1</v>
      </c>
      <c r="N451" s="172" t="s">
        <v>38</v>
      </c>
      <c r="P451" s="155">
        <f>O451*H451</f>
        <v>0</v>
      </c>
      <c r="Q451" s="155">
        <v>1E-4</v>
      </c>
      <c r="R451" s="155">
        <f>Q451*H451</f>
        <v>2.0000000000000001E-4</v>
      </c>
      <c r="S451" s="155">
        <v>0</v>
      </c>
      <c r="T451" s="156">
        <f>S451*H451</f>
        <v>0</v>
      </c>
      <c r="AR451" s="157" t="s">
        <v>373</v>
      </c>
      <c r="AT451" s="157" t="s">
        <v>335</v>
      </c>
      <c r="AU451" s="157" t="s">
        <v>272</v>
      </c>
      <c r="AY451" s="13" t="s">
        <v>271</v>
      </c>
      <c r="BE451" s="158">
        <f>IF(N451="základní",J451,0)</f>
        <v>0</v>
      </c>
      <c r="BF451" s="158">
        <f>IF(N451="snížená",J451,0)</f>
        <v>0</v>
      </c>
      <c r="BG451" s="158">
        <f>IF(N451="zákl. přenesená",J451,0)</f>
        <v>0</v>
      </c>
      <c r="BH451" s="158">
        <f>IF(N451="sníž. přenesená",J451,0)</f>
        <v>0</v>
      </c>
      <c r="BI451" s="158">
        <f>IF(N451="nulová",J451,0)</f>
        <v>0</v>
      </c>
      <c r="BJ451" s="13" t="s">
        <v>80</v>
      </c>
      <c r="BK451" s="158">
        <f>ROUND(I451*H451,2)</f>
        <v>0</v>
      </c>
      <c r="BL451" s="13" t="s">
        <v>348</v>
      </c>
      <c r="BM451" s="157" t="s">
        <v>1197</v>
      </c>
    </row>
    <row r="452" spans="2:65" s="1" customFormat="1" ht="19.2">
      <c r="B452" s="28"/>
      <c r="D452" s="159" t="s">
        <v>280</v>
      </c>
      <c r="F452" s="160" t="s">
        <v>1196</v>
      </c>
      <c r="I452" s="119"/>
      <c r="L452" s="28"/>
      <c r="M452" s="161"/>
      <c r="T452" s="52"/>
      <c r="AT452" s="13" t="s">
        <v>280</v>
      </c>
      <c r="AU452" s="13" t="s">
        <v>272</v>
      </c>
    </row>
    <row r="453" spans="2:65" s="1" customFormat="1" ht="24.15" customHeight="1">
      <c r="B453" s="28"/>
      <c r="C453" s="146" t="s">
        <v>1202</v>
      </c>
      <c r="D453" s="146" t="s">
        <v>274</v>
      </c>
      <c r="E453" s="147" t="s">
        <v>1199</v>
      </c>
      <c r="F453" s="148" t="s">
        <v>1200</v>
      </c>
      <c r="G453" s="149" t="s">
        <v>412</v>
      </c>
      <c r="H453" s="150">
        <v>180</v>
      </c>
      <c r="I453" s="151"/>
      <c r="J453" s="152">
        <f>ROUND(I453*H453,2)</f>
        <v>0</v>
      </c>
      <c r="K453" s="153"/>
      <c r="L453" s="28"/>
      <c r="M453" s="154" t="s">
        <v>1</v>
      </c>
      <c r="N453" s="115" t="s">
        <v>38</v>
      </c>
      <c r="P453" s="155">
        <f>O453*H453</f>
        <v>0</v>
      </c>
      <c r="Q453" s="155">
        <v>0</v>
      </c>
      <c r="R453" s="155">
        <f>Q453*H453</f>
        <v>0</v>
      </c>
      <c r="S453" s="155">
        <v>0</v>
      </c>
      <c r="T453" s="156">
        <f>S453*H453</f>
        <v>0</v>
      </c>
      <c r="AR453" s="157" t="s">
        <v>348</v>
      </c>
      <c r="AT453" s="157" t="s">
        <v>274</v>
      </c>
      <c r="AU453" s="157" t="s">
        <v>272</v>
      </c>
      <c r="AY453" s="13" t="s">
        <v>271</v>
      </c>
      <c r="BE453" s="158">
        <f>IF(N453="základní",J453,0)</f>
        <v>0</v>
      </c>
      <c r="BF453" s="158">
        <f>IF(N453="snížená",J453,0)</f>
        <v>0</v>
      </c>
      <c r="BG453" s="158">
        <f>IF(N453="zákl. přenesená",J453,0)</f>
        <v>0</v>
      </c>
      <c r="BH453" s="158">
        <f>IF(N453="sníž. přenesená",J453,0)</f>
        <v>0</v>
      </c>
      <c r="BI453" s="158">
        <f>IF(N453="nulová",J453,0)</f>
        <v>0</v>
      </c>
      <c r="BJ453" s="13" t="s">
        <v>80</v>
      </c>
      <c r="BK453" s="158">
        <f>ROUND(I453*H453,2)</f>
        <v>0</v>
      </c>
      <c r="BL453" s="13" t="s">
        <v>348</v>
      </c>
      <c r="BM453" s="157" t="s">
        <v>1201</v>
      </c>
    </row>
    <row r="454" spans="2:65" s="1" customFormat="1" ht="19.2">
      <c r="B454" s="28"/>
      <c r="D454" s="159" t="s">
        <v>280</v>
      </c>
      <c r="F454" s="160" t="s">
        <v>1200</v>
      </c>
      <c r="I454" s="119"/>
      <c r="L454" s="28"/>
      <c r="M454" s="161"/>
      <c r="T454" s="52"/>
      <c r="AT454" s="13" t="s">
        <v>280</v>
      </c>
      <c r="AU454" s="13" t="s">
        <v>272</v>
      </c>
    </row>
    <row r="455" spans="2:65" s="1" customFormat="1" ht="24.15" customHeight="1">
      <c r="B455" s="28"/>
      <c r="C455" s="162" t="s">
        <v>1206</v>
      </c>
      <c r="D455" s="162" t="s">
        <v>335</v>
      </c>
      <c r="E455" s="163" t="s">
        <v>1203</v>
      </c>
      <c r="F455" s="164" t="s">
        <v>1204</v>
      </c>
      <c r="G455" s="165" t="s">
        <v>412</v>
      </c>
      <c r="H455" s="166">
        <v>180</v>
      </c>
      <c r="I455" s="167"/>
      <c r="J455" s="168">
        <f>ROUND(I455*H455,2)</f>
        <v>0</v>
      </c>
      <c r="K455" s="169"/>
      <c r="L455" s="170"/>
      <c r="M455" s="171" t="s">
        <v>1</v>
      </c>
      <c r="N455" s="172" t="s">
        <v>38</v>
      </c>
      <c r="P455" s="155">
        <f>O455*H455</f>
        <v>0</v>
      </c>
      <c r="Q455" s="155">
        <v>4.0000000000000003E-5</v>
      </c>
      <c r="R455" s="155">
        <f>Q455*H455</f>
        <v>7.2000000000000007E-3</v>
      </c>
      <c r="S455" s="155">
        <v>0</v>
      </c>
      <c r="T455" s="156">
        <f>S455*H455</f>
        <v>0</v>
      </c>
      <c r="AR455" s="157" t="s">
        <v>373</v>
      </c>
      <c r="AT455" s="157" t="s">
        <v>335</v>
      </c>
      <c r="AU455" s="157" t="s">
        <v>272</v>
      </c>
      <c r="AY455" s="13" t="s">
        <v>271</v>
      </c>
      <c r="BE455" s="158">
        <f>IF(N455="základní",J455,0)</f>
        <v>0</v>
      </c>
      <c r="BF455" s="158">
        <f>IF(N455="snížená",J455,0)</f>
        <v>0</v>
      </c>
      <c r="BG455" s="158">
        <f>IF(N455="zákl. přenesená",J455,0)</f>
        <v>0</v>
      </c>
      <c r="BH455" s="158">
        <f>IF(N455="sníž. přenesená",J455,0)</f>
        <v>0</v>
      </c>
      <c r="BI455" s="158">
        <f>IF(N455="nulová",J455,0)</f>
        <v>0</v>
      </c>
      <c r="BJ455" s="13" t="s">
        <v>80</v>
      </c>
      <c r="BK455" s="158">
        <f>ROUND(I455*H455,2)</f>
        <v>0</v>
      </c>
      <c r="BL455" s="13" t="s">
        <v>348</v>
      </c>
      <c r="BM455" s="157" t="s">
        <v>1205</v>
      </c>
    </row>
    <row r="456" spans="2:65" s="1" customFormat="1" ht="19.2">
      <c r="B456" s="28"/>
      <c r="D456" s="159" t="s">
        <v>280</v>
      </c>
      <c r="F456" s="160" t="s">
        <v>1204</v>
      </c>
      <c r="I456" s="119"/>
      <c r="L456" s="28"/>
      <c r="M456" s="161"/>
      <c r="T456" s="52"/>
      <c r="AT456" s="13" t="s">
        <v>280</v>
      </c>
      <c r="AU456" s="13" t="s">
        <v>272</v>
      </c>
    </row>
    <row r="457" spans="2:65" s="1" customFormat="1" ht="24.15" customHeight="1">
      <c r="B457" s="28"/>
      <c r="C457" s="146" t="s">
        <v>1211</v>
      </c>
      <c r="D457" s="146" t="s">
        <v>274</v>
      </c>
      <c r="E457" s="147" t="s">
        <v>1207</v>
      </c>
      <c r="F457" s="148" t="s">
        <v>1208</v>
      </c>
      <c r="G457" s="149" t="s">
        <v>338</v>
      </c>
      <c r="H457" s="150">
        <v>8</v>
      </c>
      <c r="I457" s="151"/>
      <c r="J457" s="152">
        <f>ROUND(I457*H457,2)</f>
        <v>0</v>
      </c>
      <c r="K457" s="153"/>
      <c r="L457" s="28"/>
      <c r="M457" s="154" t="s">
        <v>1</v>
      </c>
      <c r="N457" s="115" t="s">
        <v>38</v>
      </c>
      <c r="P457" s="155">
        <f>O457*H457</f>
        <v>0</v>
      </c>
      <c r="Q457" s="155">
        <v>0</v>
      </c>
      <c r="R457" s="155">
        <f>Q457*H457</f>
        <v>0</v>
      </c>
      <c r="S457" s="155">
        <v>0</v>
      </c>
      <c r="T457" s="156">
        <f>S457*H457</f>
        <v>0</v>
      </c>
      <c r="AR457" s="157" t="s">
        <v>348</v>
      </c>
      <c r="AT457" s="157" t="s">
        <v>274</v>
      </c>
      <c r="AU457" s="157" t="s">
        <v>272</v>
      </c>
      <c r="AY457" s="13" t="s">
        <v>271</v>
      </c>
      <c r="BE457" s="158">
        <f>IF(N457="základní",J457,0)</f>
        <v>0</v>
      </c>
      <c r="BF457" s="158">
        <f>IF(N457="snížená",J457,0)</f>
        <v>0</v>
      </c>
      <c r="BG457" s="158">
        <f>IF(N457="zákl. přenesená",J457,0)</f>
        <v>0</v>
      </c>
      <c r="BH457" s="158">
        <f>IF(N457="sníž. přenesená",J457,0)</f>
        <v>0</v>
      </c>
      <c r="BI457" s="158">
        <f>IF(N457="nulová",J457,0)</f>
        <v>0</v>
      </c>
      <c r="BJ457" s="13" t="s">
        <v>80</v>
      </c>
      <c r="BK457" s="158">
        <f>ROUND(I457*H457,2)</f>
        <v>0</v>
      </c>
      <c r="BL457" s="13" t="s">
        <v>348</v>
      </c>
      <c r="BM457" s="157" t="s">
        <v>1209</v>
      </c>
    </row>
    <row r="458" spans="2:65" s="1" customFormat="1" ht="19.2">
      <c r="B458" s="28"/>
      <c r="D458" s="159" t="s">
        <v>280</v>
      </c>
      <c r="F458" s="160" t="s">
        <v>1210</v>
      </c>
      <c r="I458" s="119"/>
      <c r="L458" s="28"/>
      <c r="M458" s="161"/>
      <c r="T458" s="52"/>
      <c r="AT458" s="13" t="s">
        <v>280</v>
      </c>
      <c r="AU458" s="13" t="s">
        <v>272</v>
      </c>
    </row>
    <row r="459" spans="2:65" s="1" customFormat="1" ht="16.5" customHeight="1">
      <c r="B459" s="28"/>
      <c r="C459" s="146" t="s">
        <v>1216</v>
      </c>
      <c r="D459" s="146" t="s">
        <v>274</v>
      </c>
      <c r="E459" s="147" t="s">
        <v>1212</v>
      </c>
      <c r="F459" s="148" t="s">
        <v>1213</v>
      </c>
      <c r="G459" s="149" t="s">
        <v>338</v>
      </c>
      <c r="H459" s="150">
        <v>1</v>
      </c>
      <c r="I459" s="151"/>
      <c r="J459" s="152">
        <f>ROUND(I459*H459,2)</f>
        <v>0</v>
      </c>
      <c r="K459" s="153"/>
      <c r="L459" s="28"/>
      <c r="M459" s="154" t="s">
        <v>1</v>
      </c>
      <c r="N459" s="115" t="s">
        <v>38</v>
      </c>
      <c r="P459" s="155">
        <f>O459*H459</f>
        <v>0</v>
      </c>
      <c r="Q459" s="155">
        <v>0</v>
      </c>
      <c r="R459" s="155">
        <f>Q459*H459</f>
        <v>0</v>
      </c>
      <c r="S459" s="155">
        <v>0</v>
      </c>
      <c r="T459" s="156">
        <f>S459*H459</f>
        <v>0</v>
      </c>
      <c r="AR459" s="157" t="s">
        <v>348</v>
      </c>
      <c r="AT459" s="157" t="s">
        <v>274</v>
      </c>
      <c r="AU459" s="157" t="s">
        <v>272</v>
      </c>
      <c r="AY459" s="13" t="s">
        <v>271</v>
      </c>
      <c r="BE459" s="158">
        <f>IF(N459="základní",J459,0)</f>
        <v>0</v>
      </c>
      <c r="BF459" s="158">
        <f>IF(N459="snížená",J459,0)</f>
        <v>0</v>
      </c>
      <c r="BG459" s="158">
        <f>IF(N459="zákl. přenesená",J459,0)</f>
        <v>0</v>
      </c>
      <c r="BH459" s="158">
        <f>IF(N459="sníž. přenesená",J459,0)</f>
        <v>0</v>
      </c>
      <c r="BI459" s="158">
        <f>IF(N459="nulová",J459,0)</f>
        <v>0</v>
      </c>
      <c r="BJ459" s="13" t="s">
        <v>80</v>
      </c>
      <c r="BK459" s="158">
        <f>ROUND(I459*H459,2)</f>
        <v>0</v>
      </c>
      <c r="BL459" s="13" t="s">
        <v>348</v>
      </c>
      <c r="BM459" s="157" t="s">
        <v>1214</v>
      </c>
    </row>
    <row r="460" spans="2:65" s="1" customFormat="1" ht="19.2">
      <c r="B460" s="28"/>
      <c r="D460" s="159" t="s">
        <v>280</v>
      </c>
      <c r="F460" s="160" t="s">
        <v>1215</v>
      </c>
      <c r="I460" s="119"/>
      <c r="L460" s="28"/>
      <c r="M460" s="161"/>
      <c r="T460" s="52"/>
      <c r="AT460" s="13" t="s">
        <v>280</v>
      </c>
      <c r="AU460" s="13" t="s">
        <v>272</v>
      </c>
    </row>
    <row r="461" spans="2:65" s="1" customFormat="1" ht="24.15" customHeight="1">
      <c r="B461" s="28"/>
      <c r="C461" s="162" t="s">
        <v>1220</v>
      </c>
      <c r="D461" s="162" t="s">
        <v>335</v>
      </c>
      <c r="E461" s="163" t="s">
        <v>1217</v>
      </c>
      <c r="F461" s="164" t="s">
        <v>1218</v>
      </c>
      <c r="G461" s="165" t="s">
        <v>338</v>
      </c>
      <c r="H461" s="166">
        <v>1</v>
      </c>
      <c r="I461" s="167"/>
      <c r="J461" s="168">
        <f>ROUND(I461*H461,2)</f>
        <v>0</v>
      </c>
      <c r="K461" s="169"/>
      <c r="L461" s="170"/>
      <c r="M461" s="171" t="s">
        <v>1</v>
      </c>
      <c r="N461" s="172" t="s">
        <v>38</v>
      </c>
      <c r="P461" s="155">
        <f>O461*H461</f>
        <v>0</v>
      </c>
      <c r="Q461" s="155">
        <v>1E-4</v>
      </c>
      <c r="R461" s="155">
        <f>Q461*H461</f>
        <v>1E-4</v>
      </c>
      <c r="S461" s="155">
        <v>0</v>
      </c>
      <c r="T461" s="156">
        <f>S461*H461</f>
        <v>0</v>
      </c>
      <c r="AR461" s="157" t="s">
        <v>373</v>
      </c>
      <c r="AT461" s="157" t="s">
        <v>335</v>
      </c>
      <c r="AU461" s="157" t="s">
        <v>272</v>
      </c>
      <c r="AY461" s="13" t="s">
        <v>271</v>
      </c>
      <c r="BE461" s="158">
        <f>IF(N461="základní",J461,0)</f>
        <v>0</v>
      </c>
      <c r="BF461" s="158">
        <f>IF(N461="snížená",J461,0)</f>
        <v>0</v>
      </c>
      <c r="BG461" s="158">
        <f>IF(N461="zákl. přenesená",J461,0)</f>
        <v>0</v>
      </c>
      <c r="BH461" s="158">
        <f>IF(N461="sníž. přenesená",J461,0)</f>
        <v>0</v>
      </c>
      <c r="BI461" s="158">
        <f>IF(N461="nulová",J461,0)</f>
        <v>0</v>
      </c>
      <c r="BJ461" s="13" t="s">
        <v>80</v>
      </c>
      <c r="BK461" s="158">
        <f>ROUND(I461*H461,2)</f>
        <v>0</v>
      </c>
      <c r="BL461" s="13" t="s">
        <v>348</v>
      </c>
      <c r="BM461" s="157" t="s">
        <v>1219</v>
      </c>
    </row>
    <row r="462" spans="2:65" s="1" customFormat="1" ht="10.199999999999999">
      <c r="B462" s="28"/>
      <c r="D462" s="159" t="s">
        <v>280</v>
      </c>
      <c r="F462" s="160" t="s">
        <v>1218</v>
      </c>
      <c r="I462" s="119"/>
      <c r="L462" s="28"/>
      <c r="M462" s="161"/>
      <c r="T462" s="52"/>
      <c r="AT462" s="13" t="s">
        <v>280</v>
      </c>
      <c r="AU462" s="13" t="s">
        <v>272</v>
      </c>
    </row>
    <row r="463" spans="2:65" s="1" customFormat="1" ht="16.5" customHeight="1">
      <c r="B463" s="28"/>
      <c r="C463" s="146" t="s">
        <v>1224</v>
      </c>
      <c r="D463" s="146" t="s">
        <v>274</v>
      </c>
      <c r="E463" s="147" t="s">
        <v>1221</v>
      </c>
      <c r="F463" s="148" t="s">
        <v>1222</v>
      </c>
      <c r="G463" s="149" t="s">
        <v>338</v>
      </c>
      <c r="H463" s="150">
        <v>2</v>
      </c>
      <c r="I463" s="151"/>
      <c r="J463" s="152">
        <f>ROUND(I463*H463,2)</f>
        <v>0</v>
      </c>
      <c r="K463" s="153"/>
      <c r="L463" s="28"/>
      <c r="M463" s="154" t="s">
        <v>1</v>
      </c>
      <c r="N463" s="115" t="s">
        <v>38</v>
      </c>
      <c r="P463" s="155">
        <f>O463*H463</f>
        <v>0</v>
      </c>
      <c r="Q463" s="155">
        <v>0</v>
      </c>
      <c r="R463" s="155">
        <f>Q463*H463</f>
        <v>0</v>
      </c>
      <c r="S463" s="155">
        <v>0</v>
      </c>
      <c r="T463" s="156">
        <f>S463*H463</f>
        <v>0</v>
      </c>
      <c r="AR463" s="157" t="s">
        <v>348</v>
      </c>
      <c r="AT463" s="157" t="s">
        <v>274</v>
      </c>
      <c r="AU463" s="157" t="s">
        <v>272</v>
      </c>
      <c r="AY463" s="13" t="s">
        <v>271</v>
      </c>
      <c r="BE463" s="158">
        <f>IF(N463="základní",J463,0)</f>
        <v>0</v>
      </c>
      <c r="BF463" s="158">
        <f>IF(N463="snížená",J463,0)</f>
        <v>0</v>
      </c>
      <c r="BG463" s="158">
        <f>IF(N463="zákl. přenesená",J463,0)</f>
        <v>0</v>
      </c>
      <c r="BH463" s="158">
        <f>IF(N463="sníž. přenesená",J463,0)</f>
        <v>0</v>
      </c>
      <c r="BI463" s="158">
        <f>IF(N463="nulová",J463,0)</f>
        <v>0</v>
      </c>
      <c r="BJ463" s="13" t="s">
        <v>80</v>
      </c>
      <c r="BK463" s="158">
        <f>ROUND(I463*H463,2)</f>
        <v>0</v>
      </c>
      <c r="BL463" s="13" t="s">
        <v>348</v>
      </c>
      <c r="BM463" s="157" t="s">
        <v>1223</v>
      </c>
    </row>
    <row r="464" spans="2:65" s="1" customFormat="1" ht="10.199999999999999">
      <c r="B464" s="28"/>
      <c r="D464" s="159" t="s">
        <v>280</v>
      </c>
      <c r="F464" s="160" t="s">
        <v>1222</v>
      </c>
      <c r="I464" s="119"/>
      <c r="L464" s="28"/>
      <c r="M464" s="161"/>
      <c r="T464" s="52"/>
      <c r="AT464" s="13" t="s">
        <v>280</v>
      </c>
      <c r="AU464" s="13" t="s">
        <v>272</v>
      </c>
    </row>
    <row r="465" spans="2:65" s="1" customFormat="1" ht="16.5" customHeight="1">
      <c r="B465" s="28"/>
      <c r="C465" s="162" t="s">
        <v>1228</v>
      </c>
      <c r="D465" s="162" t="s">
        <v>335</v>
      </c>
      <c r="E465" s="163" t="s">
        <v>1225</v>
      </c>
      <c r="F465" s="164" t="s">
        <v>1226</v>
      </c>
      <c r="G465" s="165" t="s">
        <v>338</v>
      </c>
      <c r="H465" s="166">
        <v>2</v>
      </c>
      <c r="I465" s="167"/>
      <c r="J465" s="168">
        <f>ROUND(I465*H465,2)</f>
        <v>0</v>
      </c>
      <c r="K465" s="169"/>
      <c r="L465" s="170"/>
      <c r="M465" s="171" t="s">
        <v>1</v>
      </c>
      <c r="N465" s="172" t="s">
        <v>38</v>
      </c>
      <c r="P465" s="155">
        <f>O465*H465</f>
        <v>0</v>
      </c>
      <c r="Q465" s="155">
        <v>1E-4</v>
      </c>
      <c r="R465" s="155">
        <f>Q465*H465</f>
        <v>2.0000000000000001E-4</v>
      </c>
      <c r="S465" s="155">
        <v>0</v>
      </c>
      <c r="T465" s="156">
        <f>S465*H465</f>
        <v>0</v>
      </c>
      <c r="AR465" s="157" t="s">
        <v>373</v>
      </c>
      <c r="AT465" s="157" t="s">
        <v>335</v>
      </c>
      <c r="AU465" s="157" t="s">
        <v>272</v>
      </c>
      <c r="AY465" s="13" t="s">
        <v>271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3" t="s">
        <v>80</v>
      </c>
      <c r="BK465" s="158">
        <f>ROUND(I465*H465,2)</f>
        <v>0</v>
      </c>
      <c r="BL465" s="13" t="s">
        <v>348</v>
      </c>
      <c r="BM465" s="157" t="s">
        <v>1227</v>
      </c>
    </row>
    <row r="466" spans="2:65" s="1" customFormat="1" ht="10.199999999999999">
      <c r="B466" s="28"/>
      <c r="D466" s="159" t="s">
        <v>280</v>
      </c>
      <c r="F466" s="160" t="s">
        <v>1226</v>
      </c>
      <c r="I466" s="119"/>
      <c r="L466" s="28"/>
      <c r="M466" s="161"/>
      <c r="T466" s="52"/>
      <c r="AT466" s="13" t="s">
        <v>280</v>
      </c>
      <c r="AU466" s="13" t="s">
        <v>272</v>
      </c>
    </row>
    <row r="467" spans="2:65" s="1" customFormat="1" ht="33" customHeight="1">
      <c r="B467" s="28"/>
      <c r="C467" s="146" t="s">
        <v>1233</v>
      </c>
      <c r="D467" s="146" t="s">
        <v>274</v>
      </c>
      <c r="E467" s="147" t="s">
        <v>1229</v>
      </c>
      <c r="F467" s="148" t="s">
        <v>1230</v>
      </c>
      <c r="G467" s="149" t="s">
        <v>969</v>
      </c>
      <c r="H467" s="150">
        <v>1</v>
      </c>
      <c r="I467" s="151"/>
      <c r="J467" s="152">
        <f>ROUND(I467*H467,2)</f>
        <v>0</v>
      </c>
      <c r="K467" s="153"/>
      <c r="L467" s="28"/>
      <c r="M467" s="154" t="s">
        <v>1</v>
      </c>
      <c r="N467" s="115" t="s">
        <v>38</v>
      </c>
      <c r="P467" s="155">
        <f>O467*H467</f>
        <v>0</v>
      </c>
      <c r="Q467" s="155">
        <v>0</v>
      </c>
      <c r="R467" s="155">
        <f>Q467*H467</f>
        <v>0</v>
      </c>
      <c r="S467" s="155">
        <v>0</v>
      </c>
      <c r="T467" s="156">
        <f>S467*H467</f>
        <v>0</v>
      </c>
      <c r="AR467" s="157" t="s">
        <v>348</v>
      </c>
      <c r="AT467" s="157" t="s">
        <v>274</v>
      </c>
      <c r="AU467" s="157" t="s">
        <v>272</v>
      </c>
      <c r="AY467" s="13" t="s">
        <v>271</v>
      </c>
      <c r="BE467" s="158">
        <f>IF(N467="základní",J467,0)</f>
        <v>0</v>
      </c>
      <c r="BF467" s="158">
        <f>IF(N467="snížená",J467,0)</f>
        <v>0</v>
      </c>
      <c r="BG467" s="158">
        <f>IF(N467="zákl. přenesená",J467,0)</f>
        <v>0</v>
      </c>
      <c r="BH467" s="158">
        <f>IF(N467="sníž. přenesená",J467,0)</f>
        <v>0</v>
      </c>
      <c r="BI467" s="158">
        <f>IF(N467="nulová",J467,0)</f>
        <v>0</v>
      </c>
      <c r="BJ467" s="13" t="s">
        <v>80</v>
      </c>
      <c r="BK467" s="158">
        <f>ROUND(I467*H467,2)</f>
        <v>0</v>
      </c>
      <c r="BL467" s="13" t="s">
        <v>348</v>
      </c>
      <c r="BM467" s="157" t="s">
        <v>1231</v>
      </c>
    </row>
    <row r="468" spans="2:65" s="1" customFormat="1" ht="28.8">
      <c r="B468" s="28"/>
      <c r="D468" s="159" t="s">
        <v>280</v>
      </c>
      <c r="F468" s="160" t="s">
        <v>1232</v>
      </c>
      <c r="I468" s="119"/>
      <c r="L468" s="28"/>
      <c r="M468" s="161"/>
      <c r="T468" s="52"/>
      <c r="AT468" s="13" t="s">
        <v>280</v>
      </c>
      <c r="AU468" s="13" t="s">
        <v>272</v>
      </c>
    </row>
    <row r="469" spans="2:65" s="1" customFormat="1" ht="24.15" customHeight="1">
      <c r="B469" s="28"/>
      <c r="C469" s="146" t="s">
        <v>1237</v>
      </c>
      <c r="D469" s="146" t="s">
        <v>274</v>
      </c>
      <c r="E469" s="147" t="s">
        <v>1234</v>
      </c>
      <c r="F469" s="148" t="s">
        <v>1235</v>
      </c>
      <c r="G469" s="149" t="s">
        <v>338</v>
      </c>
      <c r="H469" s="150">
        <v>1</v>
      </c>
      <c r="I469" s="151"/>
      <c r="J469" s="152">
        <f>ROUND(I469*H469,2)</f>
        <v>0</v>
      </c>
      <c r="K469" s="153"/>
      <c r="L469" s="28"/>
      <c r="M469" s="154" t="s">
        <v>1</v>
      </c>
      <c r="N469" s="115" t="s">
        <v>38</v>
      </c>
      <c r="P469" s="155">
        <f>O469*H469</f>
        <v>0</v>
      </c>
      <c r="Q469" s="155">
        <v>0</v>
      </c>
      <c r="R469" s="155">
        <f>Q469*H469</f>
        <v>0</v>
      </c>
      <c r="S469" s="155">
        <v>0</v>
      </c>
      <c r="T469" s="156">
        <f>S469*H469</f>
        <v>0</v>
      </c>
      <c r="AR469" s="157" t="s">
        <v>348</v>
      </c>
      <c r="AT469" s="157" t="s">
        <v>274</v>
      </c>
      <c r="AU469" s="157" t="s">
        <v>272</v>
      </c>
      <c r="AY469" s="13" t="s">
        <v>271</v>
      </c>
      <c r="BE469" s="158">
        <f>IF(N469="základní",J469,0)</f>
        <v>0</v>
      </c>
      <c r="BF469" s="158">
        <f>IF(N469="snížená",J469,0)</f>
        <v>0</v>
      </c>
      <c r="BG469" s="158">
        <f>IF(N469="zákl. přenesená",J469,0)</f>
        <v>0</v>
      </c>
      <c r="BH469" s="158">
        <f>IF(N469="sníž. přenesená",J469,0)</f>
        <v>0</v>
      </c>
      <c r="BI469" s="158">
        <f>IF(N469="nulová",J469,0)</f>
        <v>0</v>
      </c>
      <c r="BJ469" s="13" t="s">
        <v>80</v>
      </c>
      <c r="BK469" s="158">
        <f>ROUND(I469*H469,2)</f>
        <v>0</v>
      </c>
      <c r="BL469" s="13" t="s">
        <v>348</v>
      </c>
      <c r="BM469" s="157" t="s">
        <v>1236</v>
      </c>
    </row>
    <row r="470" spans="2:65" s="1" customFormat="1" ht="19.2">
      <c r="B470" s="28"/>
      <c r="D470" s="159" t="s">
        <v>280</v>
      </c>
      <c r="F470" s="160" t="s">
        <v>1235</v>
      </c>
      <c r="I470" s="119"/>
      <c r="L470" s="28"/>
      <c r="M470" s="161"/>
      <c r="T470" s="52"/>
      <c r="AT470" s="13" t="s">
        <v>280</v>
      </c>
      <c r="AU470" s="13" t="s">
        <v>272</v>
      </c>
    </row>
    <row r="471" spans="2:65" s="1" customFormat="1" ht="24.15" customHeight="1">
      <c r="B471" s="28"/>
      <c r="C471" s="162" t="s">
        <v>1241</v>
      </c>
      <c r="D471" s="162" t="s">
        <v>335</v>
      </c>
      <c r="E471" s="163" t="s">
        <v>1238</v>
      </c>
      <c r="F471" s="164" t="s">
        <v>1239</v>
      </c>
      <c r="G471" s="165" t="s">
        <v>338</v>
      </c>
      <c r="H471" s="166">
        <v>1</v>
      </c>
      <c r="I471" s="167"/>
      <c r="J471" s="168">
        <f>ROUND(I471*H471,2)</f>
        <v>0</v>
      </c>
      <c r="K471" s="169"/>
      <c r="L471" s="170"/>
      <c r="M471" s="171" t="s">
        <v>1</v>
      </c>
      <c r="N471" s="172" t="s">
        <v>38</v>
      </c>
      <c r="P471" s="155">
        <f>O471*H471</f>
        <v>0</v>
      </c>
      <c r="Q471" s="155">
        <v>1E-4</v>
      </c>
      <c r="R471" s="155">
        <f>Q471*H471</f>
        <v>1E-4</v>
      </c>
      <c r="S471" s="155">
        <v>0</v>
      </c>
      <c r="T471" s="156">
        <f>S471*H471</f>
        <v>0</v>
      </c>
      <c r="AR471" s="157" t="s">
        <v>373</v>
      </c>
      <c r="AT471" s="157" t="s">
        <v>335</v>
      </c>
      <c r="AU471" s="157" t="s">
        <v>272</v>
      </c>
      <c r="AY471" s="13" t="s">
        <v>271</v>
      </c>
      <c r="BE471" s="158">
        <f>IF(N471="základní",J471,0)</f>
        <v>0</v>
      </c>
      <c r="BF471" s="158">
        <f>IF(N471="snížená",J471,0)</f>
        <v>0</v>
      </c>
      <c r="BG471" s="158">
        <f>IF(N471="zákl. přenesená",J471,0)</f>
        <v>0</v>
      </c>
      <c r="BH471" s="158">
        <f>IF(N471="sníž. přenesená",J471,0)</f>
        <v>0</v>
      </c>
      <c r="BI471" s="158">
        <f>IF(N471="nulová",J471,0)</f>
        <v>0</v>
      </c>
      <c r="BJ471" s="13" t="s">
        <v>80</v>
      </c>
      <c r="BK471" s="158">
        <f>ROUND(I471*H471,2)</f>
        <v>0</v>
      </c>
      <c r="BL471" s="13" t="s">
        <v>348</v>
      </c>
      <c r="BM471" s="157" t="s">
        <v>1240</v>
      </c>
    </row>
    <row r="472" spans="2:65" s="1" customFormat="1" ht="19.2">
      <c r="B472" s="28"/>
      <c r="D472" s="159" t="s">
        <v>280</v>
      </c>
      <c r="F472" s="160" t="s">
        <v>1239</v>
      </c>
      <c r="I472" s="119"/>
      <c r="L472" s="28"/>
      <c r="M472" s="161"/>
      <c r="T472" s="52"/>
      <c r="AT472" s="13" t="s">
        <v>280</v>
      </c>
      <c r="AU472" s="13" t="s">
        <v>272</v>
      </c>
    </row>
    <row r="473" spans="2:65" s="1" customFormat="1" ht="21.75" customHeight="1">
      <c r="B473" s="28"/>
      <c r="C473" s="146" t="s">
        <v>1246</v>
      </c>
      <c r="D473" s="146" t="s">
        <v>274</v>
      </c>
      <c r="E473" s="147" t="s">
        <v>1242</v>
      </c>
      <c r="F473" s="148" t="s">
        <v>1243</v>
      </c>
      <c r="G473" s="149" t="s">
        <v>338</v>
      </c>
      <c r="H473" s="150">
        <v>25</v>
      </c>
      <c r="I473" s="151"/>
      <c r="J473" s="152">
        <f>ROUND(I473*H473,2)</f>
        <v>0</v>
      </c>
      <c r="K473" s="153"/>
      <c r="L473" s="28"/>
      <c r="M473" s="154" t="s">
        <v>1</v>
      </c>
      <c r="N473" s="115" t="s">
        <v>38</v>
      </c>
      <c r="P473" s="155">
        <f>O473*H473</f>
        <v>0</v>
      </c>
      <c r="Q473" s="155">
        <v>0</v>
      </c>
      <c r="R473" s="155">
        <f>Q473*H473</f>
        <v>0</v>
      </c>
      <c r="S473" s="155">
        <v>0</v>
      </c>
      <c r="T473" s="156">
        <f>S473*H473</f>
        <v>0</v>
      </c>
      <c r="AR473" s="157" t="s">
        <v>348</v>
      </c>
      <c r="AT473" s="157" t="s">
        <v>274</v>
      </c>
      <c r="AU473" s="157" t="s">
        <v>272</v>
      </c>
      <c r="AY473" s="13" t="s">
        <v>271</v>
      </c>
      <c r="BE473" s="158">
        <f>IF(N473="základní",J473,0)</f>
        <v>0</v>
      </c>
      <c r="BF473" s="158">
        <f>IF(N473="snížená",J473,0)</f>
        <v>0</v>
      </c>
      <c r="BG473" s="158">
        <f>IF(N473="zákl. přenesená",J473,0)</f>
        <v>0</v>
      </c>
      <c r="BH473" s="158">
        <f>IF(N473="sníž. přenesená",J473,0)</f>
        <v>0</v>
      </c>
      <c r="BI473" s="158">
        <f>IF(N473="nulová",J473,0)</f>
        <v>0</v>
      </c>
      <c r="BJ473" s="13" t="s">
        <v>80</v>
      </c>
      <c r="BK473" s="158">
        <f>ROUND(I473*H473,2)</f>
        <v>0</v>
      </c>
      <c r="BL473" s="13" t="s">
        <v>348</v>
      </c>
      <c r="BM473" s="157" t="s">
        <v>1244</v>
      </c>
    </row>
    <row r="474" spans="2:65" s="1" customFormat="1" ht="10.199999999999999">
      <c r="B474" s="28"/>
      <c r="D474" s="159" t="s">
        <v>280</v>
      </c>
      <c r="F474" s="160" t="s">
        <v>1245</v>
      </c>
      <c r="I474" s="119"/>
      <c r="L474" s="28"/>
      <c r="M474" s="161"/>
      <c r="T474" s="52"/>
      <c r="AT474" s="13" t="s">
        <v>280</v>
      </c>
      <c r="AU474" s="13" t="s">
        <v>272</v>
      </c>
    </row>
    <row r="475" spans="2:65" s="1" customFormat="1" ht="16.5" customHeight="1">
      <c r="B475" s="28"/>
      <c r="C475" s="162" t="s">
        <v>1248</v>
      </c>
      <c r="D475" s="162" t="s">
        <v>335</v>
      </c>
      <c r="E475" s="163" t="s">
        <v>958</v>
      </c>
      <c r="F475" s="164" t="s">
        <v>959</v>
      </c>
      <c r="G475" s="165" t="s">
        <v>338</v>
      </c>
      <c r="H475" s="166">
        <v>25</v>
      </c>
      <c r="I475" s="167"/>
      <c r="J475" s="168">
        <f>ROUND(I475*H475,2)</f>
        <v>0</v>
      </c>
      <c r="K475" s="169"/>
      <c r="L475" s="170"/>
      <c r="M475" s="171" t="s">
        <v>1</v>
      </c>
      <c r="N475" s="172" t="s">
        <v>38</v>
      </c>
      <c r="P475" s="155">
        <f>O475*H475</f>
        <v>0</v>
      </c>
      <c r="Q475" s="155">
        <v>9.0000000000000006E-5</v>
      </c>
      <c r="R475" s="155">
        <f>Q475*H475</f>
        <v>2.2500000000000003E-3</v>
      </c>
      <c r="S475" s="155">
        <v>0</v>
      </c>
      <c r="T475" s="156">
        <f>S475*H475</f>
        <v>0</v>
      </c>
      <c r="AR475" s="157" t="s">
        <v>373</v>
      </c>
      <c r="AT475" s="157" t="s">
        <v>335</v>
      </c>
      <c r="AU475" s="157" t="s">
        <v>272</v>
      </c>
      <c r="AY475" s="13" t="s">
        <v>271</v>
      </c>
      <c r="BE475" s="158">
        <f>IF(N475="základní",J475,0)</f>
        <v>0</v>
      </c>
      <c r="BF475" s="158">
        <f>IF(N475="snížená",J475,0)</f>
        <v>0</v>
      </c>
      <c r="BG475" s="158">
        <f>IF(N475="zákl. přenesená",J475,0)</f>
        <v>0</v>
      </c>
      <c r="BH475" s="158">
        <f>IF(N475="sníž. přenesená",J475,0)</f>
        <v>0</v>
      </c>
      <c r="BI475" s="158">
        <f>IF(N475="nulová",J475,0)</f>
        <v>0</v>
      </c>
      <c r="BJ475" s="13" t="s">
        <v>80</v>
      </c>
      <c r="BK475" s="158">
        <f>ROUND(I475*H475,2)</f>
        <v>0</v>
      </c>
      <c r="BL475" s="13" t="s">
        <v>348</v>
      </c>
      <c r="BM475" s="157" t="s">
        <v>1247</v>
      </c>
    </row>
    <row r="476" spans="2:65" s="1" customFormat="1" ht="10.199999999999999">
      <c r="B476" s="28"/>
      <c r="D476" s="159" t="s">
        <v>280</v>
      </c>
      <c r="F476" s="160" t="s">
        <v>959</v>
      </c>
      <c r="I476" s="119"/>
      <c r="L476" s="28"/>
      <c r="M476" s="161"/>
      <c r="T476" s="52"/>
      <c r="AT476" s="13" t="s">
        <v>280</v>
      </c>
      <c r="AU476" s="13" t="s">
        <v>272</v>
      </c>
    </row>
    <row r="477" spans="2:65" s="1" customFormat="1" ht="24.15" customHeight="1">
      <c r="B477" s="28"/>
      <c r="C477" s="146" t="s">
        <v>1253</v>
      </c>
      <c r="D477" s="146" t="s">
        <v>274</v>
      </c>
      <c r="E477" s="147" t="s">
        <v>1249</v>
      </c>
      <c r="F477" s="148" t="s">
        <v>1250</v>
      </c>
      <c r="G477" s="149" t="s">
        <v>412</v>
      </c>
      <c r="H477" s="150">
        <v>60</v>
      </c>
      <c r="I477" s="151"/>
      <c r="J477" s="152">
        <f>ROUND(I477*H477,2)</f>
        <v>0</v>
      </c>
      <c r="K477" s="153"/>
      <c r="L477" s="28"/>
      <c r="M477" s="154" t="s">
        <v>1</v>
      </c>
      <c r="N477" s="115" t="s">
        <v>38</v>
      </c>
      <c r="P477" s="155">
        <f>O477*H477</f>
        <v>0</v>
      </c>
      <c r="Q477" s="155">
        <v>0</v>
      </c>
      <c r="R477" s="155">
        <f>Q477*H477</f>
        <v>0</v>
      </c>
      <c r="S477" s="155">
        <v>0</v>
      </c>
      <c r="T477" s="156">
        <f>S477*H477</f>
        <v>0</v>
      </c>
      <c r="AR477" s="157" t="s">
        <v>348</v>
      </c>
      <c r="AT477" s="157" t="s">
        <v>274</v>
      </c>
      <c r="AU477" s="157" t="s">
        <v>272</v>
      </c>
      <c r="AY477" s="13" t="s">
        <v>271</v>
      </c>
      <c r="BE477" s="158">
        <f>IF(N477="základní",J477,0)</f>
        <v>0</v>
      </c>
      <c r="BF477" s="158">
        <f>IF(N477="snížená",J477,0)</f>
        <v>0</v>
      </c>
      <c r="BG477" s="158">
        <f>IF(N477="zákl. přenesená",J477,0)</f>
        <v>0</v>
      </c>
      <c r="BH477" s="158">
        <f>IF(N477="sníž. přenesená",J477,0)</f>
        <v>0</v>
      </c>
      <c r="BI477" s="158">
        <f>IF(N477="nulová",J477,0)</f>
        <v>0</v>
      </c>
      <c r="BJ477" s="13" t="s">
        <v>80</v>
      </c>
      <c r="BK477" s="158">
        <f>ROUND(I477*H477,2)</f>
        <v>0</v>
      </c>
      <c r="BL477" s="13" t="s">
        <v>348</v>
      </c>
      <c r="BM477" s="157" t="s">
        <v>1251</v>
      </c>
    </row>
    <row r="478" spans="2:65" s="1" customFormat="1" ht="19.2">
      <c r="B478" s="28"/>
      <c r="D478" s="159" t="s">
        <v>280</v>
      </c>
      <c r="F478" s="160" t="s">
        <v>1252</v>
      </c>
      <c r="I478" s="119"/>
      <c r="L478" s="28"/>
      <c r="M478" s="161"/>
      <c r="T478" s="52"/>
      <c r="AT478" s="13" t="s">
        <v>280</v>
      </c>
      <c r="AU478" s="13" t="s">
        <v>272</v>
      </c>
    </row>
    <row r="479" spans="2:65" s="1" customFormat="1" ht="24.15" customHeight="1">
      <c r="B479" s="28"/>
      <c r="C479" s="162" t="s">
        <v>1258</v>
      </c>
      <c r="D479" s="162" t="s">
        <v>335</v>
      </c>
      <c r="E479" s="163" t="s">
        <v>1259</v>
      </c>
      <c r="F479" s="164" t="s">
        <v>1260</v>
      </c>
      <c r="G479" s="165" t="s">
        <v>412</v>
      </c>
      <c r="H479" s="166">
        <v>30</v>
      </c>
      <c r="I479" s="167"/>
      <c r="J479" s="168">
        <f>ROUND(I479*H479,2)</f>
        <v>0</v>
      </c>
      <c r="K479" s="169"/>
      <c r="L479" s="170"/>
      <c r="M479" s="171" t="s">
        <v>1</v>
      </c>
      <c r="N479" s="172" t="s">
        <v>38</v>
      </c>
      <c r="P479" s="155">
        <f>O479*H479</f>
        <v>0</v>
      </c>
      <c r="Q479" s="155">
        <v>6.9999999999999994E-5</v>
      </c>
      <c r="R479" s="155">
        <f>Q479*H479</f>
        <v>2.0999999999999999E-3</v>
      </c>
      <c r="S479" s="155">
        <v>0</v>
      </c>
      <c r="T479" s="156">
        <f>S479*H479</f>
        <v>0</v>
      </c>
      <c r="AR479" s="157" t="s">
        <v>373</v>
      </c>
      <c r="AT479" s="157" t="s">
        <v>335</v>
      </c>
      <c r="AU479" s="157" t="s">
        <v>272</v>
      </c>
      <c r="AY479" s="13" t="s">
        <v>271</v>
      </c>
      <c r="BE479" s="158">
        <f>IF(N479="základní",J479,0)</f>
        <v>0</v>
      </c>
      <c r="BF479" s="158">
        <f>IF(N479="snížená",J479,0)</f>
        <v>0</v>
      </c>
      <c r="BG479" s="158">
        <f>IF(N479="zákl. přenesená",J479,0)</f>
        <v>0</v>
      </c>
      <c r="BH479" s="158">
        <f>IF(N479="sníž. přenesená",J479,0)</f>
        <v>0</v>
      </c>
      <c r="BI479" s="158">
        <f>IF(N479="nulová",J479,0)</f>
        <v>0</v>
      </c>
      <c r="BJ479" s="13" t="s">
        <v>80</v>
      </c>
      <c r="BK479" s="158">
        <f>ROUND(I479*H479,2)</f>
        <v>0</v>
      </c>
      <c r="BL479" s="13" t="s">
        <v>348</v>
      </c>
      <c r="BM479" s="157" t="s">
        <v>1261</v>
      </c>
    </row>
    <row r="480" spans="2:65" s="1" customFormat="1" ht="10.199999999999999">
      <c r="B480" s="28"/>
      <c r="D480" s="159" t="s">
        <v>280</v>
      </c>
      <c r="F480" s="160" t="s">
        <v>1260</v>
      </c>
      <c r="I480" s="119"/>
      <c r="L480" s="28"/>
      <c r="M480" s="161"/>
      <c r="T480" s="52"/>
      <c r="AT480" s="13" t="s">
        <v>280</v>
      </c>
      <c r="AU480" s="13" t="s">
        <v>272</v>
      </c>
    </row>
    <row r="481" spans="2:65" s="1" customFormat="1" ht="24.15" customHeight="1">
      <c r="B481" s="28"/>
      <c r="C481" s="162" t="s">
        <v>1262</v>
      </c>
      <c r="D481" s="162" t="s">
        <v>335</v>
      </c>
      <c r="E481" s="163" t="s">
        <v>927</v>
      </c>
      <c r="F481" s="164" t="s">
        <v>928</v>
      </c>
      <c r="G481" s="165" t="s">
        <v>412</v>
      </c>
      <c r="H481" s="166">
        <v>30</v>
      </c>
      <c r="I481" s="167"/>
      <c r="J481" s="168">
        <f>ROUND(I481*H481,2)</f>
        <v>0</v>
      </c>
      <c r="K481" s="169"/>
      <c r="L481" s="170"/>
      <c r="M481" s="171" t="s">
        <v>1</v>
      </c>
      <c r="N481" s="172" t="s">
        <v>38</v>
      </c>
      <c r="P481" s="155">
        <f>O481*H481</f>
        <v>0</v>
      </c>
      <c r="Q481" s="155">
        <v>6.9999999999999994E-5</v>
      </c>
      <c r="R481" s="155">
        <f>Q481*H481</f>
        <v>2.0999999999999999E-3</v>
      </c>
      <c r="S481" s="155">
        <v>0</v>
      </c>
      <c r="T481" s="156">
        <f>S481*H481</f>
        <v>0</v>
      </c>
      <c r="AR481" s="157" t="s">
        <v>373</v>
      </c>
      <c r="AT481" s="157" t="s">
        <v>335</v>
      </c>
      <c r="AU481" s="157" t="s">
        <v>272</v>
      </c>
      <c r="AY481" s="13" t="s">
        <v>271</v>
      </c>
      <c r="BE481" s="158">
        <f>IF(N481="základní",J481,0)</f>
        <v>0</v>
      </c>
      <c r="BF481" s="158">
        <f>IF(N481="snížená",J481,0)</f>
        <v>0</v>
      </c>
      <c r="BG481" s="158">
        <f>IF(N481="zákl. přenesená",J481,0)</f>
        <v>0</v>
      </c>
      <c r="BH481" s="158">
        <f>IF(N481="sníž. přenesená",J481,0)</f>
        <v>0</v>
      </c>
      <c r="BI481" s="158">
        <f>IF(N481="nulová",J481,0)</f>
        <v>0</v>
      </c>
      <c r="BJ481" s="13" t="s">
        <v>80</v>
      </c>
      <c r="BK481" s="158">
        <f>ROUND(I481*H481,2)</f>
        <v>0</v>
      </c>
      <c r="BL481" s="13" t="s">
        <v>348</v>
      </c>
      <c r="BM481" s="157" t="s">
        <v>1263</v>
      </c>
    </row>
    <row r="482" spans="2:65" s="1" customFormat="1" ht="10.199999999999999">
      <c r="B482" s="28"/>
      <c r="D482" s="159" t="s">
        <v>280</v>
      </c>
      <c r="F482" s="160" t="s">
        <v>928</v>
      </c>
      <c r="I482" s="119"/>
      <c r="L482" s="28"/>
      <c r="M482" s="161"/>
      <c r="T482" s="52"/>
      <c r="AT482" s="13" t="s">
        <v>280</v>
      </c>
      <c r="AU482" s="13" t="s">
        <v>272</v>
      </c>
    </row>
    <row r="483" spans="2:65" s="1" customFormat="1" ht="24.15" customHeight="1">
      <c r="B483" s="28"/>
      <c r="C483" s="146" t="s">
        <v>1264</v>
      </c>
      <c r="D483" s="146" t="s">
        <v>274</v>
      </c>
      <c r="E483" s="147" t="s">
        <v>1265</v>
      </c>
      <c r="F483" s="148" t="s">
        <v>1266</v>
      </c>
      <c r="G483" s="149" t="s">
        <v>338</v>
      </c>
      <c r="H483" s="150">
        <v>1</v>
      </c>
      <c r="I483" s="151"/>
      <c r="J483" s="152">
        <f>ROUND(I483*H483,2)</f>
        <v>0</v>
      </c>
      <c r="K483" s="153"/>
      <c r="L483" s="28"/>
      <c r="M483" s="154" t="s">
        <v>1</v>
      </c>
      <c r="N483" s="115" t="s">
        <v>38</v>
      </c>
      <c r="P483" s="155">
        <f>O483*H483</f>
        <v>0</v>
      </c>
      <c r="Q483" s="155">
        <v>0</v>
      </c>
      <c r="R483" s="155">
        <f>Q483*H483</f>
        <v>0</v>
      </c>
      <c r="S483" s="155">
        <v>0</v>
      </c>
      <c r="T483" s="156">
        <f>S483*H483</f>
        <v>0</v>
      </c>
      <c r="AR483" s="157" t="s">
        <v>348</v>
      </c>
      <c r="AT483" s="157" t="s">
        <v>274</v>
      </c>
      <c r="AU483" s="157" t="s">
        <v>272</v>
      </c>
      <c r="AY483" s="13" t="s">
        <v>271</v>
      </c>
      <c r="BE483" s="158">
        <f>IF(N483="základní",J483,0)</f>
        <v>0</v>
      </c>
      <c r="BF483" s="158">
        <f>IF(N483="snížená",J483,0)</f>
        <v>0</v>
      </c>
      <c r="BG483" s="158">
        <f>IF(N483="zákl. přenesená",J483,0)</f>
        <v>0</v>
      </c>
      <c r="BH483" s="158">
        <f>IF(N483="sníž. přenesená",J483,0)</f>
        <v>0</v>
      </c>
      <c r="BI483" s="158">
        <f>IF(N483="nulová",J483,0)</f>
        <v>0</v>
      </c>
      <c r="BJ483" s="13" t="s">
        <v>80</v>
      </c>
      <c r="BK483" s="158">
        <f>ROUND(I483*H483,2)</f>
        <v>0</v>
      </c>
      <c r="BL483" s="13" t="s">
        <v>348</v>
      </c>
      <c r="BM483" s="157" t="s">
        <v>1267</v>
      </c>
    </row>
    <row r="484" spans="2:65" s="1" customFormat="1" ht="10.199999999999999">
      <c r="B484" s="28"/>
      <c r="D484" s="159" t="s">
        <v>280</v>
      </c>
      <c r="F484" s="160" t="s">
        <v>1268</v>
      </c>
      <c r="I484" s="119"/>
      <c r="L484" s="28"/>
      <c r="M484" s="161"/>
      <c r="T484" s="52"/>
      <c r="AT484" s="13" t="s">
        <v>280</v>
      </c>
      <c r="AU484" s="13" t="s">
        <v>272</v>
      </c>
    </row>
    <row r="485" spans="2:65" s="1" customFormat="1" ht="16.5" customHeight="1">
      <c r="B485" s="28"/>
      <c r="C485" s="162" t="s">
        <v>1269</v>
      </c>
      <c r="D485" s="162" t="s">
        <v>335</v>
      </c>
      <c r="E485" s="163" t="s">
        <v>1270</v>
      </c>
      <c r="F485" s="164" t="s">
        <v>1271</v>
      </c>
      <c r="G485" s="165" t="s">
        <v>1272</v>
      </c>
      <c r="H485" s="166">
        <v>1</v>
      </c>
      <c r="I485" s="167"/>
      <c r="J485" s="168">
        <f>ROUND(I485*H485,2)</f>
        <v>0</v>
      </c>
      <c r="K485" s="169"/>
      <c r="L485" s="170"/>
      <c r="M485" s="171" t="s">
        <v>1</v>
      </c>
      <c r="N485" s="172" t="s">
        <v>38</v>
      </c>
      <c r="P485" s="155">
        <f>O485*H485</f>
        <v>0</v>
      </c>
      <c r="Q485" s="155">
        <v>6.7000000000000002E-3</v>
      </c>
      <c r="R485" s="155">
        <f>Q485*H485</f>
        <v>6.7000000000000002E-3</v>
      </c>
      <c r="S485" s="155">
        <v>0</v>
      </c>
      <c r="T485" s="156">
        <f>S485*H485</f>
        <v>0</v>
      </c>
      <c r="AR485" s="157" t="s">
        <v>373</v>
      </c>
      <c r="AT485" s="157" t="s">
        <v>335</v>
      </c>
      <c r="AU485" s="157" t="s">
        <v>272</v>
      </c>
      <c r="AY485" s="13" t="s">
        <v>271</v>
      </c>
      <c r="BE485" s="158">
        <f>IF(N485="základní",J485,0)</f>
        <v>0</v>
      </c>
      <c r="BF485" s="158">
        <f>IF(N485="snížená",J485,0)</f>
        <v>0</v>
      </c>
      <c r="BG485" s="158">
        <f>IF(N485="zákl. přenesená",J485,0)</f>
        <v>0</v>
      </c>
      <c r="BH485" s="158">
        <f>IF(N485="sníž. přenesená",J485,0)</f>
        <v>0</v>
      </c>
      <c r="BI485" s="158">
        <f>IF(N485="nulová",J485,0)</f>
        <v>0</v>
      </c>
      <c r="BJ485" s="13" t="s">
        <v>80</v>
      </c>
      <c r="BK485" s="158">
        <f>ROUND(I485*H485,2)</f>
        <v>0</v>
      </c>
      <c r="BL485" s="13" t="s">
        <v>348</v>
      </c>
      <c r="BM485" s="157" t="s">
        <v>1273</v>
      </c>
    </row>
    <row r="486" spans="2:65" s="1" customFormat="1" ht="10.199999999999999">
      <c r="B486" s="28"/>
      <c r="D486" s="159" t="s">
        <v>280</v>
      </c>
      <c r="F486" s="160" t="s">
        <v>1271</v>
      </c>
      <c r="I486" s="119"/>
      <c r="L486" s="28"/>
      <c r="M486" s="161"/>
      <c r="T486" s="52"/>
      <c r="AT486" s="13" t="s">
        <v>280</v>
      </c>
      <c r="AU486" s="13" t="s">
        <v>272</v>
      </c>
    </row>
    <row r="487" spans="2:65" s="1" customFormat="1" ht="24.15" customHeight="1">
      <c r="B487" s="28"/>
      <c r="C487" s="162" t="s">
        <v>1274</v>
      </c>
      <c r="D487" s="162" t="s">
        <v>335</v>
      </c>
      <c r="E487" s="163" t="s">
        <v>1275</v>
      </c>
      <c r="F487" s="164" t="s">
        <v>1276</v>
      </c>
      <c r="G487" s="165" t="s">
        <v>338</v>
      </c>
      <c r="H487" s="166">
        <v>1</v>
      </c>
      <c r="I487" s="167"/>
      <c r="J487" s="168">
        <f>ROUND(I487*H487,2)</f>
        <v>0</v>
      </c>
      <c r="K487" s="169"/>
      <c r="L487" s="170"/>
      <c r="M487" s="171" t="s">
        <v>1</v>
      </c>
      <c r="N487" s="172" t="s">
        <v>38</v>
      </c>
      <c r="P487" s="155">
        <f>O487*H487</f>
        <v>0</v>
      </c>
      <c r="Q487" s="155">
        <v>1.4300000000000001E-3</v>
      </c>
      <c r="R487" s="155">
        <f>Q487*H487</f>
        <v>1.4300000000000001E-3</v>
      </c>
      <c r="S487" s="155">
        <v>0</v>
      </c>
      <c r="T487" s="156">
        <f>S487*H487</f>
        <v>0</v>
      </c>
      <c r="AR487" s="157" t="s">
        <v>373</v>
      </c>
      <c r="AT487" s="157" t="s">
        <v>335</v>
      </c>
      <c r="AU487" s="157" t="s">
        <v>272</v>
      </c>
      <c r="AY487" s="13" t="s">
        <v>271</v>
      </c>
      <c r="BE487" s="158">
        <f>IF(N487="základní",J487,0)</f>
        <v>0</v>
      </c>
      <c r="BF487" s="158">
        <f>IF(N487="snížená",J487,0)</f>
        <v>0</v>
      </c>
      <c r="BG487" s="158">
        <f>IF(N487="zákl. přenesená",J487,0)</f>
        <v>0</v>
      </c>
      <c r="BH487" s="158">
        <f>IF(N487="sníž. přenesená",J487,0)</f>
        <v>0</v>
      </c>
      <c r="BI487" s="158">
        <f>IF(N487="nulová",J487,0)</f>
        <v>0</v>
      </c>
      <c r="BJ487" s="13" t="s">
        <v>80</v>
      </c>
      <c r="BK487" s="158">
        <f>ROUND(I487*H487,2)</f>
        <v>0</v>
      </c>
      <c r="BL487" s="13" t="s">
        <v>348</v>
      </c>
      <c r="BM487" s="157" t="s">
        <v>1277</v>
      </c>
    </row>
    <row r="488" spans="2:65" s="1" customFormat="1" ht="19.2">
      <c r="B488" s="28"/>
      <c r="D488" s="159" t="s">
        <v>280</v>
      </c>
      <c r="F488" s="160" t="s">
        <v>1276</v>
      </c>
      <c r="I488" s="119"/>
      <c r="L488" s="28"/>
      <c r="M488" s="161"/>
      <c r="T488" s="52"/>
      <c r="AT488" s="13" t="s">
        <v>280</v>
      </c>
      <c r="AU488" s="13" t="s">
        <v>272</v>
      </c>
    </row>
    <row r="489" spans="2:65" s="1" customFormat="1" ht="24.15" customHeight="1">
      <c r="B489" s="28"/>
      <c r="C489" s="162" t="s">
        <v>1278</v>
      </c>
      <c r="D489" s="162" t="s">
        <v>335</v>
      </c>
      <c r="E489" s="163" t="s">
        <v>1279</v>
      </c>
      <c r="F489" s="164" t="s">
        <v>1280</v>
      </c>
      <c r="G489" s="165" t="s">
        <v>338</v>
      </c>
      <c r="H489" s="166">
        <v>1</v>
      </c>
      <c r="I489" s="167"/>
      <c r="J489" s="168">
        <f>ROUND(I489*H489,2)</f>
        <v>0</v>
      </c>
      <c r="K489" s="169"/>
      <c r="L489" s="170"/>
      <c r="M489" s="171" t="s">
        <v>1</v>
      </c>
      <c r="N489" s="172" t="s">
        <v>38</v>
      </c>
      <c r="P489" s="155">
        <f>O489*H489</f>
        <v>0</v>
      </c>
      <c r="Q489" s="155">
        <v>3.5000000000000001E-3</v>
      </c>
      <c r="R489" s="155">
        <f>Q489*H489</f>
        <v>3.5000000000000001E-3</v>
      </c>
      <c r="S489" s="155">
        <v>0</v>
      </c>
      <c r="T489" s="156">
        <f>S489*H489</f>
        <v>0</v>
      </c>
      <c r="AR489" s="157" t="s">
        <v>373</v>
      </c>
      <c r="AT489" s="157" t="s">
        <v>335</v>
      </c>
      <c r="AU489" s="157" t="s">
        <v>272</v>
      </c>
      <c r="AY489" s="13" t="s">
        <v>271</v>
      </c>
      <c r="BE489" s="158">
        <f>IF(N489="základní",J489,0)</f>
        <v>0</v>
      </c>
      <c r="BF489" s="158">
        <f>IF(N489="snížená",J489,0)</f>
        <v>0</v>
      </c>
      <c r="BG489" s="158">
        <f>IF(N489="zákl. přenesená",J489,0)</f>
        <v>0</v>
      </c>
      <c r="BH489" s="158">
        <f>IF(N489="sníž. přenesená",J489,0)</f>
        <v>0</v>
      </c>
      <c r="BI489" s="158">
        <f>IF(N489="nulová",J489,0)</f>
        <v>0</v>
      </c>
      <c r="BJ489" s="13" t="s">
        <v>80</v>
      </c>
      <c r="BK489" s="158">
        <f>ROUND(I489*H489,2)</f>
        <v>0</v>
      </c>
      <c r="BL489" s="13" t="s">
        <v>348</v>
      </c>
      <c r="BM489" s="157" t="s">
        <v>1281</v>
      </c>
    </row>
    <row r="490" spans="2:65" s="1" customFormat="1" ht="19.2">
      <c r="B490" s="28"/>
      <c r="D490" s="159" t="s">
        <v>280</v>
      </c>
      <c r="F490" s="160" t="s">
        <v>1280</v>
      </c>
      <c r="I490" s="119"/>
      <c r="L490" s="28"/>
      <c r="M490" s="161"/>
      <c r="T490" s="52"/>
      <c r="AT490" s="13" t="s">
        <v>280</v>
      </c>
      <c r="AU490" s="13" t="s">
        <v>272</v>
      </c>
    </row>
    <row r="491" spans="2:65" s="1" customFormat="1" ht="24.15" customHeight="1">
      <c r="B491" s="28"/>
      <c r="C491" s="162" t="s">
        <v>1282</v>
      </c>
      <c r="D491" s="162" t="s">
        <v>335</v>
      </c>
      <c r="E491" s="163" t="s">
        <v>1283</v>
      </c>
      <c r="F491" s="164" t="s">
        <v>1284</v>
      </c>
      <c r="G491" s="165" t="s">
        <v>1272</v>
      </c>
      <c r="H491" s="166">
        <v>1</v>
      </c>
      <c r="I491" s="167"/>
      <c r="J491" s="168">
        <f>ROUND(I491*H491,2)</f>
        <v>0</v>
      </c>
      <c r="K491" s="169"/>
      <c r="L491" s="170"/>
      <c r="M491" s="171" t="s">
        <v>1</v>
      </c>
      <c r="N491" s="172" t="s">
        <v>38</v>
      </c>
      <c r="P491" s="155">
        <f>O491*H491</f>
        <v>0</v>
      </c>
      <c r="Q491" s="155">
        <v>6.9999999999999999E-4</v>
      </c>
      <c r="R491" s="155">
        <f>Q491*H491</f>
        <v>6.9999999999999999E-4</v>
      </c>
      <c r="S491" s="155">
        <v>0</v>
      </c>
      <c r="T491" s="156">
        <f>S491*H491</f>
        <v>0</v>
      </c>
      <c r="AR491" s="157" t="s">
        <v>373</v>
      </c>
      <c r="AT491" s="157" t="s">
        <v>335</v>
      </c>
      <c r="AU491" s="157" t="s">
        <v>272</v>
      </c>
      <c r="AY491" s="13" t="s">
        <v>271</v>
      </c>
      <c r="BE491" s="158">
        <f>IF(N491="základní",J491,0)</f>
        <v>0</v>
      </c>
      <c r="BF491" s="158">
        <f>IF(N491="snížená",J491,0)</f>
        <v>0</v>
      </c>
      <c r="BG491" s="158">
        <f>IF(N491="zákl. přenesená",J491,0)</f>
        <v>0</v>
      </c>
      <c r="BH491" s="158">
        <f>IF(N491="sníž. přenesená",J491,0)</f>
        <v>0</v>
      </c>
      <c r="BI491" s="158">
        <f>IF(N491="nulová",J491,0)</f>
        <v>0</v>
      </c>
      <c r="BJ491" s="13" t="s">
        <v>80</v>
      </c>
      <c r="BK491" s="158">
        <f>ROUND(I491*H491,2)</f>
        <v>0</v>
      </c>
      <c r="BL491" s="13" t="s">
        <v>348</v>
      </c>
      <c r="BM491" s="157" t="s">
        <v>1285</v>
      </c>
    </row>
    <row r="492" spans="2:65" s="1" customFormat="1" ht="19.2">
      <c r="B492" s="28"/>
      <c r="D492" s="159" t="s">
        <v>280</v>
      </c>
      <c r="F492" s="160" t="s">
        <v>1284</v>
      </c>
      <c r="I492" s="119"/>
      <c r="L492" s="28"/>
      <c r="M492" s="161"/>
      <c r="T492" s="52"/>
      <c r="AT492" s="13" t="s">
        <v>280</v>
      </c>
      <c r="AU492" s="13" t="s">
        <v>272</v>
      </c>
    </row>
    <row r="493" spans="2:65" s="1" customFormat="1" ht="24.15" customHeight="1">
      <c r="B493" s="28"/>
      <c r="C493" s="146" t="s">
        <v>1286</v>
      </c>
      <c r="D493" s="146" t="s">
        <v>274</v>
      </c>
      <c r="E493" s="147" t="s">
        <v>1287</v>
      </c>
      <c r="F493" s="148" t="s">
        <v>1288</v>
      </c>
      <c r="G493" s="149" t="s">
        <v>338</v>
      </c>
      <c r="H493" s="150">
        <v>1</v>
      </c>
      <c r="I493" s="151"/>
      <c r="J493" s="152">
        <f>ROUND(I493*H493,2)</f>
        <v>0</v>
      </c>
      <c r="K493" s="153"/>
      <c r="L493" s="28"/>
      <c r="M493" s="154" t="s">
        <v>1</v>
      </c>
      <c r="N493" s="115" t="s">
        <v>38</v>
      </c>
      <c r="P493" s="155">
        <f>O493*H493</f>
        <v>0</v>
      </c>
      <c r="Q493" s="155">
        <v>0</v>
      </c>
      <c r="R493" s="155">
        <f>Q493*H493</f>
        <v>0</v>
      </c>
      <c r="S493" s="155">
        <v>0</v>
      </c>
      <c r="T493" s="156">
        <f>S493*H493</f>
        <v>0</v>
      </c>
      <c r="AR493" s="157" t="s">
        <v>348</v>
      </c>
      <c r="AT493" s="157" t="s">
        <v>274</v>
      </c>
      <c r="AU493" s="157" t="s">
        <v>272</v>
      </c>
      <c r="AY493" s="13" t="s">
        <v>271</v>
      </c>
      <c r="BE493" s="158">
        <f>IF(N493="základní",J493,0)</f>
        <v>0</v>
      </c>
      <c r="BF493" s="158">
        <f>IF(N493="snížená",J493,0)</f>
        <v>0</v>
      </c>
      <c r="BG493" s="158">
        <f>IF(N493="zákl. přenesená",J493,0)</f>
        <v>0</v>
      </c>
      <c r="BH493" s="158">
        <f>IF(N493="sníž. přenesená",J493,0)</f>
        <v>0</v>
      </c>
      <c r="BI493" s="158">
        <f>IF(N493="nulová",J493,0)</f>
        <v>0</v>
      </c>
      <c r="BJ493" s="13" t="s">
        <v>80</v>
      </c>
      <c r="BK493" s="158">
        <f>ROUND(I493*H493,2)</f>
        <v>0</v>
      </c>
      <c r="BL493" s="13" t="s">
        <v>348</v>
      </c>
      <c r="BM493" s="157" t="s">
        <v>1289</v>
      </c>
    </row>
    <row r="494" spans="2:65" s="1" customFormat="1" ht="19.2">
      <c r="B494" s="28"/>
      <c r="D494" s="159" t="s">
        <v>280</v>
      </c>
      <c r="F494" s="160" t="s">
        <v>1290</v>
      </c>
      <c r="I494" s="119"/>
      <c r="L494" s="28"/>
      <c r="M494" s="161"/>
      <c r="T494" s="52"/>
      <c r="AT494" s="13" t="s">
        <v>280</v>
      </c>
      <c r="AU494" s="13" t="s">
        <v>272</v>
      </c>
    </row>
    <row r="495" spans="2:65" s="1" customFormat="1" ht="24.15" customHeight="1">
      <c r="B495" s="28"/>
      <c r="C495" s="146" t="s">
        <v>1291</v>
      </c>
      <c r="D495" s="146" t="s">
        <v>274</v>
      </c>
      <c r="E495" s="147" t="s">
        <v>1292</v>
      </c>
      <c r="F495" s="148" t="s">
        <v>1293</v>
      </c>
      <c r="G495" s="149" t="s">
        <v>338</v>
      </c>
      <c r="H495" s="150">
        <v>1</v>
      </c>
      <c r="I495" s="151"/>
      <c r="J495" s="152">
        <f>ROUND(I495*H495,2)</f>
        <v>0</v>
      </c>
      <c r="K495" s="153"/>
      <c r="L495" s="28"/>
      <c r="M495" s="154" t="s">
        <v>1</v>
      </c>
      <c r="N495" s="115" t="s">
        <v>38</v>
      </c>
      <c r="P495" s="155">
        <f>O495*H495</f>
        <v>0</v>
      </c>
      <c r="Q495" s="155">
        <v>0</v>
      </c>
      <c r="R495" s="155">
        <f>Q495*H495</f>
        <v>0</v>
      </c>
      <c r="S495" s="155">
        <v>0</v>
      </c>
      <c r="T495" s="156">
        <f>S495*H495</f>
        <v>0</v>
      </c>
      <c r="AR495" s="157" t="s">
        <v>348</v>
      </c>
      <c r="AT495" s="157" t="s">
        <v>274</v>
      </c>
      <c r="AU495" s="157" t="s">
        <v>272</v>
      </c>
      <c r="AY495" s="13" t="s">
        <v>271</v>
      </c>
      <c r="BE495" s="158">
        <f>IF(N495="základní",J495,0)</f>
        <v>0</v>
      </c>
      <c r="BF495" s="158">
        <f>IF(N495="snížená",J495,0)</f>
        <v>0</v>
      </c>
      <c r="BG495" s="158">
        <f>IF(N495="zákl. přenesená",J495,0)</f>
        <v>0</v>
      </c>
      <c r="BH495" s="158">
        <f>IF(N495="sníž. přenesená",J495,0)</f>
        <v>0</v>
      </c>
      <c r="BI495" s="158">
        <f>IF(N495="nulová",J495,0)</f>
        <v>0</v>
      </c>
      <c r="BJ495" s="13" t="s">
        <v>80</v>
      </c>
      <c r="BK495" s="158">
        <f>ROUND(I495*H495,2)</f>
        <v>0</v>
      </c>
      <c r="BL495" s="13" t="s">
        <v>348</v>
      </c>
      <c r="BM495" s="157" t="s">
        <v>1294</v>
      </c>
    </row>
    <row r="496" spans="2:65" s="1" customFormat="1" ht="19.2">
      <c r="B496" s="28"/>
      <c r="D496" s="159" t="s">
        <v>280</v>
      </c>
      <c r="F496" s="160" t="s">
        <v>1295</v>
      </c>
      <c r="I496" s="119"/>
      <c r="L496" s="28"/>
      <c r="M496" s="161"/>
      <c r="T496" s="52"/>
      <c r="AT496" s="13" t="s">
        <v>280</v>
      </c>
      <c r="AU496" s="13" t="s">
        <v>272</v>
      </c>
    </row>
    <row r="497" spans="2:65" s="1" customFormat="1" ht="24.15" customHeight="1">
      <c r="B497" s="28"/>
      <c r="C497" s="146" t="s">
        <v>1296</v>
      </c>
      <c r="D497" s="146" t="s">
        <v>274</v>
      </c>
      <c r="E497" s="147" t="s">
        <v>1297</v>
      </c>
      <c r="F497" s="148" t="s">
        <v>1298</v>
      </c>
      <c r="G497" s="149" t="s">
        <v>338</v>
      </c>
      <c r="H497" s="150">
        <v>4</v>
      </c>
      <c r="I497" s="151"/>
      <c r="J497" s="152">
        <f>ROUND(I497*H497,2)</f>
        <v>0</v>
      </c>
      <c r="K497" s="153"/>
      <c r="L497" s="28"/>
      <c r="M497" s="154" t="s">
        <v>1</v>
      </c>
      <c r="N497" s="115" t="s">
        <v>38</v>
      </c>
      <c r="P497" s="155">
        <f>O497*H497</f>
        <v>0</v>
      </c>
      <c r="Q497" s="155">
        <v>0</v>
      </c>
      <c r="R497" s="155">
        <f>Q497*H497</f>
        <v>0</v>
      </c>
      <c r="S497" s="155">
        <v>0</v>
      </c>
      <c r="T497" s="156">
        <f>S497*H497</f>
        <v>0</v>
      </c>
      <c r="AR497" s="157" t="s">
        <v>348</v>
      </c>
      <c r="AT497" s="157" t="s">
        <v>274</v>
      </c>
      <c r="AU497" s="157" t="s">
        <v>272</v>
      </c>
      <c r="AY497" s="13" t="s">
        <v>271</v>
      </c>
      <c r="BE497" s="158">
        <f>IF(N497="základní",J497,0)</f>
        <v>0</v>
      </c>
      <c r="BF497" s="158">
        <f>IF(N497="snížená",J497,0)</f>
        <v>0</v>
      </c>
      <c r="BG497" s="158">
        <f>IF(N497="zákl. přenesená",J497,0)</f>
        <v>0</v>
      </c>
      <c r="BH497" s="158">
        <f>IF(N497="sníž. přenesená",J497,0)</f>
        <v>0</v>
      </c>
      <c r="BI497" s="158">
        <f>IF(N497="nulová",J497,0)</f>
        <v>0</v>
      </c>
      <c r="BJ497" s="13" t="s">
        <v>80</v>
      </c>
      <c r="BK497" s="158">
        <f>ROUND(I497*H497,2)</f>
        <v>0</v>
      </c>
      <c r="BL497" s="13" t="s">
        <v>348</v>
      </c>
      <c r="BM497" s="157" t="s">
        <v>1299</v>
      </c>
    </row>
    <row r="498" spans="2:65" s="1" customFormat="1" ht="19.2">
      <c r="B498" s="28"/>
      <c r="D498" s="159" t="s">
        <v>280</v>
      </c>
      <c r="F498" s="160" t="s">
        <v>1300</v>
      </c>
      <c r="I498" s="119"/>
      <c r="L498" s="28"/>
      <c r="M498" s="161"/>
      <c r="T498" s="52"/>
      <c r="AT498" s="13" t="s">
        <v>280</v>
      </c>
      <c r="AU498" s="13" t="s">
        <v>272</v>
      </c>
    </row>
    <row r="499" spans="2:65" s="1" customFormat="1" ht="24.15" customHeight="1">
      <c r="B499" s="28"/>
      <c r="C499" s="146" t="s">
        <v>1301</v>
      </c>
      <c r="D499" s="146" t="s">
        <v>274</v>
      </c>
      <c r="E499" s="147" t="s">
        <v>1302</v>
      </c>
      <c r="F499" s="148" t="s">
        <v>1303</v>
      </c>
      <c r="G499" s="149" t="s">
        <v>338</v>
      </c>
      <c r="H499" s="150">
        <v>2</v>
      </c>
      <c r="I499" s="151"/>
      <c r="J499" s="152">
        <f>ROUND(I499*H499,2)</f>
        <v>0</v>
      </c>
      <c r="K499" s="153"/>
      <c r="L499" s="28"/>
      <c r="M499" s="154" t="s">
        <v>1</v>
      </c>
      <c r="N499" s="115" t="s">
        <v>38</v>
      </c>
      <c r="P499" s="155">
        <f>O499*H499</f>
        <v>0</v>
      </c>
      <c r="Q499" s="155">
        <v>0</v>
      </c>
      <c r="R499" s="155">
        <f>Q499*H499</f>
        <v>0</v>
      </c>
      <c r="S499" s="155">
        <v>0</v>
      </c>
      <c r="T499" s="156">
        <f>S499*H499</f>
        <v>0</v>
      </c>
      <c r="AR499" s="157" t="s">
        <v>348</v>
      </c>
      <c r="AT499" s="157" t="s">
        <v>274</v>
      </c>
      <c r="AU499" s="157" t="s">
        <v>272</v>
      </c>
      <c r="AY499" s="13" t="s">
        <v>271</v>
      </c>
      <c r="BE499" s="158">
        <f>IF(N499="základní",J499,0)</f>
        <v>0</v>
      </c>
      <c r="BF499" s="158">
        <f>IF(N499="snížená",J499,0)</f>
        <v>0</v>
      </c>
      <c r="BG499" s="158">
        <f>IF(N499="zákl. přenesená",J499,0)</f>
        <v>0</v>
      </c>
      <c r="BH499" s="158">
        <f>IF(N499="sníž. přenesená",J499,0)</f>
        <v>0</v>
      </c>
      <c r="BI499" s="158">
        <f>IF(N499="nulová",J499,0)</f>
        <v>0</v>
      </c>
      <c r="BJ499" s="13" t="s">
        <v>80</v>
      </c>
      <c r="BK499" s="158">
        <f>ROUND(I499*H499,2)</f>
        <v>0</v>
      </c>
      <c r="BL499" s="13" t="s">
        <v>348</v>
      </c>
      <c r="BM499" s="157" t="s">
        <v>1304</v>
      </c>
    </row>
    <row r="500" spans="2:65" s="1" customFormat="1" ht="19.2">
      <c r="B500" s="28"/>
      <c r="D500" s="159" t="s">
        <v>280</v>
      </c>
      <c r="F500" s="160" t="s">
        <v>1305</v>
      </c>
      <c r="I500" s="119"/>
      <c r="L500" s="28"/>
      <c r="M500" s="161"/>
      <c r="T500" s="52"/>
      <c r="AT500" s="13" t="s">
        <v>280</v>
      </c>
      <c r="AU500" s="13" t="s">
        <v>272</v>
      </c>
    </row>
    <row r="501" spans="2:65" s="1" customFormat="1" ht="24.15" customHeight="1">
      <c r="B501" s="28"/>
      <c r="C501" s="162" t="s">
        <v>1306</v>
      </c>
      <c r="D501" s="162" t="s">
        <v>335</v>
      </c>
      <c r="E501" s="163" t="s">
        <v>1768</v>
      </c>
      <c r="F501" s="164" t="s">
        <v>1769</v>
      </c>
      <c r="G501" s="165" t="s">
        <v>338</v>
      </c>
      <c r="H501" s="166">
        <v>2</v>
      </c>
      <c r="I501" s="167"/>
      <c r="J501" s="168">
        <f>ROUND(I501*H501,2)</f>
        <v>0</v>
      </c>
      <c r="K501" s="169"/>
      <c r="L501" s="170"/>
      <c r="M501" s="171" t="s">
        <v>1</v>
      </c>
      <c r="N501" s="172" t="s">
        <v>38</v>
      </c>
      <c r="P501" s="155">
        <f>O501*H501</f>
        <v>0</v>
      </c>
      <c r="Q501" s="155">
        <v>2.3000000000000001E-4</v>
      </c>
      <c r="R501" s="155">
        <f>Q501*H501</f>
        <v>4.6000000000000001E-4</v>
      </c>
      <c r="S501" s="155">
        <v>0</v>
      </c>
      <c r="T501" s="156">
        <f>S501*H501</f>
        <v>0</v>
      </c>
      <c r="AR501" s="157" t="s">
        <v>373</v>
      </c>
      <c r="AT501" s="157" t="s">
        <v>335</v>
      </c>
      <c r="AU501" s="157" t="s">
        <v>272</v>
      </c>
      <c r="AY501" s="13" t="s">
        <v>271</v>
      </c>
      <c r="BE501" s="158">
        <f>IF(N501="základní",J501,0)</f>
        <v>0</v>
      </c>
      <c r="BF501" s="158">
        <f>IF(N501="snížená",J501,0)</f>
        <v>0</v>
      </c>
      <c r="BG501" s="158">
        <f>IF(N501="zákl. přenesená",J501,0)</f>
        <v>0</v>
      </c>
      <c r="BH501" s="158">
        <f>IF(N501="sníž. přenesená",J501,0)</f>
        <v>0</v>
      </c>
      <c r="BI501" s="158">
        <f>IF(N501="nulová",J501,0)</f>
        <v>0</v>
      </c>
      <c r="BJ501" s="13" t="s">
        <v>80</v>
      </c>
      <c r="BK501" s="158">
        <f>ROUND(I501*H501,2)</f>
        <v>0</v>
      </c>
      <c r="BL501" s="13" t="s">
        <v>348</v>
      </c>
      <c r="BM501" s="157" t="s">
        <v>1770</v>
      </c>
    </row>
    <row r="502" spans="2:65" s="1" customFormat="1" ht="10.199999999999999">
      <c r="B502" s="28"/>
      <c r="D502" s="159" t="s">
        <v>280</v>
      </c>
      <c r="F502" s="160" t="s">
        <v>1769</v>
      </c>
      <c r="I502" s="119"/>
      <c r="L502" s="28"/>
      <c r="M502" s="161"/>
      <c r="T502" s="52"/>
      <c r="AT502" s="13" t="s">
        <v>280</v>
      </c>
      <c r="AU502" s="13" t="s">
        <v>272</v>
      </c>
    </row>
    <row r="503" spans="2:65" s="1" customFormat="1" ht="24.15" customHeight="1">
      <c r="B503" s="28"/>
      <c r="C503" s="162" t="s">
        <v>1308</v>
      </c>
      <c r="D503" s="162" t="s">
        <v>335</v>
      </c>
      <c r="E503" s="163" t="s">
        <v>865</v>
      </c>
      <c r="F503" s="164" t="s">
        <v>866</v>
      </c>
      <c r="G503" s="165" t="s">
        <v>338</v>
      </c>
      <c r="H503" s="166">
        <v>4</v>
      </c>
      <c r="I503" s="167"/>
      <c r="J503" s="168">
        <f>ROUND(I503*H503,2)</f>
        <v>0</v>
      </c>
      <c r="K503" s="169"/>
      <c r="L503" s="170"/>
      <c r="M503" s="171" t="s">
        <v>1</v>
      </c>
      <c r="N503" s="172" t="s">
        <v>38</v>
      </c>
      <c r="P503" s="155">
        <f>O503*H503</f>
        <v>0</v>
      </c>
      <c r="Q503" s="155">
        <v>5.0000000000000002E-5</v>
      </c>
      <c r="R503" s="155">
        <f>Q503*H503</f>
        <v>2.0000000000000001E-4</v>
      </c>
      <c r="S503" s="155">
        <v>0</v>
      </c>
      <c r="T503" s="156">
        <f>S503*H503</f>
        <v>0</v>
      </c>
      <c r="AR503" s="157" t="s">
        <v>373</v>
      </c>
      <c r="AT503" s="157" t="s">
        <v>335</v>
      </c>
      <c r="AU503" s="157" t="s">
        <v>272</v>
      </c>
      <c r="AY503" s="13" t="s">
        <v>271</v>
      </c>
      <c r="BE503" s="158">
        <f>IF(N503="základní",J503,0)</f>
        <v>0</v>
      </c>
      <c r="BF503" s="158">
        <f>IF(N503="snížená",J503,0)</f>
        <v>0</v>
      </c>
      <c r="BG503" s="158">
        <f>IF(N503="zákl. přenesená",J503,0)</f>
        <v>0</v>
      </c>
      <c r="BH503" s="158">
        <f>IF(N503="sníž. přenesená",J503,0)</f>
        <v>0</v>
      </c>
      <c r="BI503" s="158">
        <f>IF(N503="nulová",J503,0)</f>
        <v>0</v>
      </c>
      <c r="BJ503" s="13" t="s">
        <v>80</v>
      </c>
      <c r="BK503" s="158">
        <f>ROUND(I503*H503,2)</f>
        <v>0</v>
      </c>
      <c r="BL503" s="13" t="s">
        <v>348</v>
      </c>
      <c r="BM503" s="157" t="s">
        <v>1309</v>
      </c>
    </row>
    <row r="504" spans="2:65" s="1" customFormat="1" ht="10.199999999999999">
      <c r="B504" s="28"/>
      <c r="D504" s="159" t="s">
        <v>280</v>
      </c>
      <c r="F504" s="160" t="s">
        <v>866</v>
      </c>
      <c r="I504" s="119"/>
      <c r="L504" s="28"/>
      <c r="M504" s="161"/>
      <c r="T504" s="52"/>
      <c r="AT504" s="13" t="s">
        <v>280</v>
      </c>
      <c r="AU504" s="13" t="s">
        <v>272</v>
      </c>
    </row>
    <row r="505" spans="2:65" s="1" customFormat="1" ht="24.15" customHeight="1">
      <c r="B505" s="28"/>
      <c r="C505" s="146" t="s">
        <v>1310</v>
      </c>
      <c r="D505" s="146" t="s">
        <v>274</v>
      </c>
      <c r="E505" s="147" t="s">
        <v>1325</v>
      </c>
      <c r="F505" s="148" t="s">
        <v>1326</v>
      </c>
      <c r="G505" s="149" t="s">
        <v>338</v>
      </c>
      <c r="H505" s="150">
        <v>1</v>
      </c>
      <c r="I505" s="151"/>
      <c r="J505" s="152">
        <f>ROUND(I505*H505,2)</f>
        <v>0</v>
      </c>
      <c r="K505" s="153"/>
      <c r="L505" s="28"/>
      <c r="M505" s="154" t="s">
        <v>1</v>
      </c>
      <c r="N505" s="115" t="s">
        <v>38</v>
      </c>
      <c r="P505" s="155">
        <f>O505*H505</f>
        <v>0</v>
      </c>
      <c r="Q505" s="155">
        <v>0</v>
      </c>
      <c r="R505" s="155">
        <f>Q505*H505</f>
        <v>0</v>
      </c>
      <c r="S505" s="155">
        <v>2.5000000000000001E-3</v>
      </c>
      <c r="T505" s="156">
        <f>S505*H505</f>
        <v>2.5000000000000001E-3</v>
      </c>
      <c r="AR505" s="157" t="s">
        <v>348</v>
      </c>
      <c r="AT505" s="157" t="s">
        <v>274</v>
      </c>
      <c r="AU505" s="157" t="s">
        <v>272</v>
      </c>
      <c r="AY505" s="13" t="s">
        <v>271</v>
      </c>
      <c r="BE505" s="158">
        <f>IF(N505="základní",J505,0)</f>
        <v>0</v>
      </c>
      <c r="BF505" s="158">
        <f>IF(N505="snížená",J505,0)</f>
        <v>0</v>
      </c>
      <c r="BG505" s="158">
        <f>IF(N505="zákl. přenesená",J505,0)</f>
        <v>0</v>
      </c>
      <c r="BH505" s="158">
        <f>IF(N505="sníž. přenesená",J505,0)</f>
        <v>0</v>
      </c>
      <c r="BI505" s="158">
        <f>IF(N505="nulová",J505,0)</f>
        <v>0</v>
      </c>
      <c r="BJ505" s="13" t="s">
        <v>80</v>
      </c>
      <c r="BK505" s="158">
        <f>ROUND(I505*H505,2)</f>
        <v>0</v>
      </c>
      <c r="BL505" s="13" t="s">
        <v>348</v>
      </c>
      <c r="BM505" s="157" t="s">
        <v>1327</v>
      </c>
    </row>
    <row r="506" spans="2:65" s="1" customFormat="1" ht="19.2">
      <c r="B506" s="28"/>
      <c r="D506" s="159" t="s">
        <v>280</v>
      </c>
      <c r="F506" s="160" t="s">
        <v>1328</v>
      </c>
      <c r="I506" s="119"/>
      <c r="L506" s="28"/>
      <c r="M506" s="161"/>
      <c r="T506" s="52"/>
      <c r="AT506" s="13" t="s">
        <v>280</v>
      </c>
      <c r="AU506" s="13" t="s">
        <v>272</v>
      </c>
    </row>
    <row r="507" spans="2:65" s="1" customFormat="1" ht="24.15" customHeight="1">
      <c r="B507" s="28"/>
      <c r="C507" s="146" t="s">
        <v>1314</v>
      </c>
      <c r="D507" s="146" t="s">
        <v>274</v>
      </c>
      <c r="E507" s="147" t="s">
        <v>1330</v>
      </c>
      <c r="F507" s="148" t="s">
        <v>1331</v>
      </c>
      <c r="G507" s="149" t="s">
        <v>338</v>
      </c>
      <c r="H507" s="150">
        <v>1</v>
      </c>
      <c r="I507" s="151"/>
      <c r="J507" s="152">
        <f>ROUND(I507*H507,2)</f>
        <v>0</v>
      </c>
      <c r="K507" s="153"/>
      <c r="L507" s="28"/>
      <c r="M507" s="154" t="s">
        <v>1</v>
      </c>
      <c r="N507" s="115" t="s">
        <v>38</v>
      </c>
      <c r="P507" s="155">
        <f>O507*H507</f>
        <v>0</v>
      </c>
      <c r="Q507" s="155">
        <v>0</v>
      </c>
      <c r="R507" s="155">
        <f>Q507*H507</f>
        <v>0</v>
      </c>
      <c r="S507" s="155">
        <v>2.5000000000000001E-3</v>
      </c>
      <c r="T507" s="156">
        <f>S507*H507</f>
        <v>2.5000000000000001E-3</v>
      </c>
      <c r="AR507" s="157" t="s">
        <v>348</v>
      </c>
      <c r="AT507" s="157" t="s">
        <v>274</v>
      </c>
      <c r="AU507" s="157" t="s">
        <v>272</v>
      </c>
      <c r="AY507" s="13" t="s">
        <v>271</v>
      </c>
      <c r="BE507" s="158">
        <f>IF(N507="základní",J507,0)</f>
        <v>0</v>
      </c>
      <c r="BF507" s="158">
        <f>IF(N507="snížená",J507,0)</f>
        <v>0</v>
      </c>
      <c r="BG507" s="158">
        <f>IF(N507="zákl. přenesená",J507,0)</f>
        <v>0</v>
      </c>
      <c r="BH507" s="158">
        <f>IF(N507="sníž. přenesená",J507,0)</f>
        <v>0</v>
      </c>
      <c r="BI507" s="158">
        <f>IF(N507="nulová",J507,0)</f>
        <v>0</v>
      </c>
      <c r="BJ507" s="13" t="s">
        <v>80</v>
      </c>
      <c r="BK507" s="158">
        <f>ROUND(I507*H507,2)</f>
        <v>0</v>
      </c>
      <c r="BL507" s="13" t="s">
        <v>348</v>
      </c>
      <c r="BM507" s="157" t="s">
        <v>1332</v>
      </c>
    </row>
    <row r="508" spans="2:65" s="1" customFormat="1" ht="19.2">
      <c r="B508" s="28"/>
      <c r="D508" s="159" t="s">
        <v>280</v>
      </c>
      <c r="F508" s="160" t="s">
        <v>1331</v>
      </c>
      <c r="I508" s="119"/>
      <c r="L508" s="28"/>
      <c r="M508" s="161"/>
      <c r="T508" s="52"/>
      <c r="AT508" s="13" t="s">
        <v>280</v>
      </c>
      <c r="AU508" s="13" t="s">
        <v>272</v>
      </c>
    </row>
    <row r="509" spans="2:65" s="1" customFormat="1" ht="24.15" customHeight="1">
      <c r="B509" s="28"/>
      <c r="C509" s="146" t="s">
        <v>1319</v>
      </c>
      <c r="D509" s="146" t="s">
        <v>274</v>
      </c>
      <c r="E509" s="147" t="s">
        <v>1334</v>
      </c>
      <c r="F509" s="148" t="s">
        <v>1335</v>
      </c>
      <c r="G509" s="149" t="s">
        <v>338</v>
      </c>
      <c r="H509" s="150">
        <v>1</v>
      </c>
      <c r="I509" s="151"/>
      <c r="J509" s="152">
        <f>ROUND(I509*H509,2)</f>
        <v>0</v>
      </c>
      <c r="K509" s="153"/>
      <c r="L509" s="28"/>
      <c r="M509" s="154" t="s">
        <v>1</v>
      </c>
      <c r="N509" s="115" t="s">
        <v>38</v>
      </c>
      <c r="P509" s="155">
        <f>O509*H509</f>
        <v>0</v>
      </c>
      <c r="Q509" s="155">
        <v>0</v>
      </c>
      <c r="R509" s="155">
        <f>Q509*H509</f>
        <v>0</v>
      </c>
      <c r="S509" s="155">
        <v>0</v>
      </c>
      <c r="T509" s="156">
        <f>S509*H509</f>
        <v>0</v>
      </c>
      <c r="AR509" s="157" t="s">
        <v>348</v>
      </c>
      <c r="AT509" s="157" t="s">
        <v>274</v>
      </c>
      <c r="AU509" s="157" t="s">
        <v>272</v>
      </c>
      <c r="AY509" s="13" t="s">
        <v>271</v>
      </c>
      <c r="BE509" s="158">
        <f>IF(N509="základní",J509,0)</f>
        <v>0</v>
      </c>
      <c r="BF509" s="158">
        <f>IF(N509="snížená",J509,0)</f>
        <v>0</v>
      </c>
      <c r="BG509" s="158">
        <f>IF(N509="zákl. přenesená",J509,0)</f>
        <v>0</v>
      </c>
      <c r="BH509" s="158">
        <f>IF(N509="sníž. přenesená",J509,0)</f>
        <v>0</v>
      </c>
      <c r="BI509" s="158">
        <f>IF(N509="nulová",J509,0)</f>
        <v>0</v>
      </c>
      <c r="BJ509" s="13" t="s">
        <v>80</v>
      </c>
      <c r="BK509" s="158">
        <f>ROUND(I509*H509,2)</f>
        <v>0</v>
      </c>
      <c r="BL509" s="13" t="s">
        <v>348</v>
      </c>
      <c r="BM509" s="157" t="s">
        <v>1336</v>
      </c>
    </row>
    <row r="510" spans="2:65" s="1" customFormat="1" ht="19.2">
      <c r="B510" s="28"/>
      <c r="D510" s="159" t="s">
        <v>280</v>
      </c>
      <c r="F510" s="160" t="s">
        <v>1335</v>
      </c>
      <c r="I510" s="119"/>
      <c r="L510" s="28"/>
      <c r="M510" s="161"/>
      <c r="T510" s="52"/>
      <c r="AT510" s="13" t="s">
        <v>280</v>
      </c>
      <c r="AU510" s="13" t="s">
        <v>272</v>
      </c>
    </row>
    <row r="511" spans="2:65" s="1" customFormat="1" ht="16.5" customHeight="1">
      <c r="B511" s="28"/>
      <c r="C511" s="146" t="s">
        <v>1324</v>
      </c>
      <c r="D511" s="146" t="s">
        <v>274</v>
      </c>
      <c r="E511" s="147" t="s">
        <v>1338</v>
      </c>
      <c r="F511" s="148" t="s">
        <v>1339</v>
      </c>
      <c r="G511" s="149" t="s">
        <v>338</v>
      </c>
      <c r="H511" s="150">
        <v>1</v>
      </c>
      <c r="I511" s="151"/>
      <c r="J511" s="152">
        <f>ROUND(I511*H511,2)</f>
        <v>0</v>
      </c>
      <c r="K511" s="153"/>
      <c r="L511" s="28"/>
      <c r="M511" s="154" t="s">
        <v>1</v>
      </c>
      <c r="N511" s="115" t="s">
        <v>38</v>
      </c>
      <c r="P511" s="155">
        <f>O511*H511</f>
        <v>0</v>
      </c>
      <c r="Q511" s="155">
        <v>0</v>
      </c>
      <c r="R511" s="155">
        <f>Q511*H511</f>
        <v>0</v>
      </c>
      <c r="S511" s="155">
        <v>0</v>
      </c>
      <c r="T511" s="156">
        <f>S511*H511</f>
        <v>0</v>
      </c>
      <c r="AR511" s="157" t="s">
        <v>348</v>
      </c>
      <c r="AT511" s="157" t="s">
        <v>274</v>
      </c>
      <c r="AU511" s="157" t="s">
        <v>272</v>
      </c>
      <c r="AY511" s="13" t="s">
        <v>271</v>
      </c>
      <c r="BE511" s="158">
        <f>IF(N511="základní",J511,0)</f>
        <v>0</v>
      </c>
      <c r="BF511" s="158">
        <f>IF(N511="snížená",J511,0)</f>
        <v>0</v>
      </c>
      <c r="BG511" s="158">
        <f>IF(N511="zákl. přenesená",J511,0)</f>
        <v>0</v>
      </c>
      <c r="BH511" s="158">
        <f>IF(N511="sníž. přenesená",J511,0)</f>
        <v>0</v>
      </c>
      <c r="BI511" s="158">
        <f>IF(N511="nulová",J511,0)</f>
        <v>0</v>
      </c>
      <c r="BJ511" s="13" t="s">
        <v>80</v>
      </c>
      <c r="BK511" s="158">
        <f>ROUND(I511*H511,2)</f>
        <v>0</v>
      </c>
      <c r="BL511" s="13" t="s">
        <v>348</v>
      </c>
      <c r="BM511" s="157" t="s">
        <v>1340</v>
      </c>
    </row>
    <row r="512" spans="2:65" s="1" customFormat="1" ht="10.199999999999999">
      <c r="B512" s="28"/>
      <c r="D512" s="159" t="s">
        <v>280</v>
      </c>
      <c r="F512" s="160" t="s">
        <v>1341</v>
      </c>
      <c r="I512" s="119"/>
      <c r="L512" s="28"/>
      <c r="M512" s="161"/>
      <c r="T512" s="52"/>
      <c r="AT512" s="13" t="s">
        <v>280</v>
      </c>
      <c r="AU512" s="13" t="s">
        <v>272</v>
      </c>
    </row>
    <row r="513" spans="2:65" s="1" customFormat="1" ht="21.75" customHeight="1">
      <c r="B513" s="28"/>
      <c r="C513" s="162" t="s">
        <v>1329</v>
      </c>
      <c r="D513" s="162" t="s">
        <v>335</v>
      </c>
      <c r="E513" s="163" t="s">
        <v>1343</v>
      </c>
      <c r="F513" s="164" t="s">
        <v>1344</v>
      </c>
      <c r="G513" s="165" t="s">
        <v>338</v>
      </c>
      <c r="H513" s="166">
        <v>1</v>
      </c>
      <c r="I513" s="167"/>
      <c r="J513" s="168">
        <f>ROUND(I513*H513,2)</f>
        <v>0</v>
      </c>
      <c r="K513" s="169"/>
      <c r="L513" s="170"/>
      <c r="M513" s="171" t="s">
        <v>1</v>
      </c>
      <c r="N513" s="172" t="s">
        <v>38</v>
      </c>
      <c r="P513" s="155">
        <f>O513*H513</f>
        <v>0</v>
      </c>
      <c r="Q513" s="155">
        <v>0</v>
      </c>
      <c r="R513" s="155">
        <f>Q513*H513</f>
        <v>0</v>
      </c>
      <c r="S513" s="155">
        <v>0</v>
      </c>
      <c r="T513" s="156">
        <f>S513*H513</f>
        <v>0</v>
      </c>
      <c r="AR513" s="157" t="s">
        <v>373</v>
      </c>
      <c r="AT513" s="157" t="s">
        <v>335</v>
      </c>
      <c r="AU513" s="157" t="s">
        <v>272</v>
      </c>
      <c r="AY513" s="13" t="s">
        <v>271</v>
      </c>
      <c r="BE513" s="158">
        <f>IF(N513="základní",J513,0)</f>
        <v>0</v>
      </c>
      <c r="BF513" s="158">
        <f>IF(N513="snížená",J513,0)</f>
        <v>0</v>
      </c>
      <c r="BG513" s="158">
        <f>IF(N513="zákl. přenesená",J513,0)</f>
        <v>0</v>
      </c>
      <c r="BH513" s="158">
        <f>IF(N513="sníž. přenesená",J513,0)</f>
        <v>0</v>
      </c>
      <c r="BI513" s="158">
        <f>IF(N513="nulová",J513,0)</f>
        <v>0</v>
      </c>
      <c r="BJ513" s="13" t="s">
        <v>80</v>
      </c>
      <c r="BK513" s="158">
        <f>ROUND(I513*H513,2)</f>
        <v>0</v>
      </c>
      <c r="BL513" s="13" t="s">
        <v>348</v>
      </c>
      <c r="BM513" s="157" t="s">
        <v>1345</v>
      </c>
    </row>
    <row r="514" spans="2:65" s="1" customFormat="1" ht="10.199999999999999">
      <c r="B514" s="28"/>
      <c r="D514" s="159" t="s">
        <v>280</v>
      </c>
      <c r="F514" s="160" t="s">
        <v>1344</v>
      </c>
      <c r="I514" s="119"/>
      <c r="L514" s="28"/>
      <c r="M514" s="161"/>
      <c r="T514" s="52"/>
      <c r="AT514" s="13" t="s">
        <v>280</v>
      </c>
      <c r="AU514" s="13" t="s">
        <v>272</v>
      </c>
    </row>
    <row r="515" spans="2:65" s="1" customFormat="1" ht="16.5" customHeight="1">
      <c r="B515" s="28"/>
      <c r="C515" s="146" t="s">
        <v>1333</v>
      </c>
      <c r="D515" s="146" t="s">
        <v>274</v>
      </c>
      <c r="E515" s="147" t="s">
        <v>1347</v>
      </c>
      <c r="F515" s="148" t="s">
        <v>1348</v>
      </c>
      <c r="G515" s="149" t="s">
        <v>338</v>
      </c>
      <c r="H515" s="150">
        <v>1</v>
      </c>
      <c r="I515" s="151"/>
      <c r="J515" s="152">
        <f>ROUND(I515*H515,2)</f>
        <v>0</v>
      </c>
      <c r="K515" s="153"/>
      <c r="L515" s="28"/>
      <c r="M515" s="154" t="s">
        <v>1</v>
      </c>
      <c r="N515" s="115" t="s">
        <v>38</v>
      </c>
      <c r="P515" s="155">
        <f>O515*H515</f>
        <v>0</v>
      </c>
      <c r="Q515" s="155">
        <v>0</v>
      </c>
      <c r="R515" s="155">
        <f>Q515*H515</f>
        <v>0</v>
      </c>
      <c r="S515" s="155">
        <v>0</v>
      </c>
      <c r="T515" s="156">
        <f>S515*H515</f>
        <v>0</v>
      </c>
      <c r="AR515" s="157" t="s">
        <v>348</v>
      </c>
      <c r="AT515" s="157" t="s">
        <v>274</v>
      </c>
      <c r="AU515" s="157" t="s">
        <v>272</v>
      </c>
      <c r="AY515" s="13" t="s">
        <v>271</v>
      </c>
      <c r="BE515" s="158">
        <f>IF(N515="základní",J515,0)</f>
        <v>0</v>
      </c>
      <c r="BF515" s="158">
        <f>IF(N515="snížená",J515,0)</f>
        <v>0</v>
      </c>
      <c r="BG515" s="158">
        <f>IF(N515="zákl. přenesená",J515,0)</f>
        <v>0</v>
      </c>
      <c r="BH515" s="158">
        <f>IF(N515="sníž. přenesená",J515,0)</f>
        <v>0</v>
      </c>
      <c r="BI515" s="158">
        <f>IF(N515="nulová",J515,0)</f>
        <v>0</v>
      </c>
      <c r="BJ515" s="13" t="s">
        <v>80</v>
      </c>
      <c r="BK515" s="158">
        <f>ROUND(I515*H515,2)</f>
        <v>0</v>
      </c>
      <c r="BL515" s="13" t="s">
        <v>348</v>
      </c>
      <c r="BM515" s="157" t="s">
        <v>1349</v>
      </c>
    </row>
    <row r="516" spans="2:65" s="1" customFormat="1" ht="10.199999999999999">
      <c r="B516" s="28"/>
      <c r="D516" s="159" t="s">
        <v>280</v>
      </c>
      <c r="F516" s="160" t="s">
        <v>1348</v>
      </c>
      <c r="I516" s="119"/>
      <c r="L516" s="28"/>
      <c r="M516" s="161"/>
      <c r="T516" s="52"/>
      <c r="AT516" s="13" t="s">
        <v>280</v>
      </c>
      <c r="AU516" s="13" t="s">
        <v>272</v>
      </c>
    </row>
    <row r="517" spans="2:65" s="1" customFormat="1" ht="16.5" customHeight="1">
      <c r="B517" s="28"/>
      <c r="C517" s="146" t="s">
        <v>1337</v>
      </c>
      <c r="D517" s="146" t="s">
        <v>274</v>
      </c>
      <c r="E517" s="147" t="s">
        <v>1351</v>
      </c>
      <c r="F517" s="148" t="s">
        <v>1352</v>
      </c>
      <c r="G517" s="149" t="s">
        <v>338</v>
      </c>
      <c r="H517" s="150">
        <v>1</v>
      </c>
      <c r="I517" s="151"/>
      <c r="J517" s="152">
        <f>ROUND(I517*H517,2)</f>
        <v>0</v>
      </c>
      <c r="K517" s="153"/>
      <c r="L517" s="28"/>
      <c r="M517" s="154" t="s">
        <v>1</v>
      </c>
      <c r="N517" s="115" t="s">
        <v>38</v>
      </c>
      <c r="P517" s="155">
        <f>O517*H517</f>
        <v>0</v>
      </c>
      <c r="Q517" s="155">
        <v>0</v>
      </c>
      <c r="R517" s="155">
        <f>Q517*H517</f>
        <v>0</v>
      </c>
      <c r="S517" s="155">
        <v>0</v>
      </c>
      <c r="T517" s="156">
        <f>S517*H517</f>
        <v>0</v>
      </c>
      <c r="AR517" s="157" t="s">
        <v>348</v>
      </c>
      <c r="AT517" s="157" t="s">
        <v>274</v>
      </c>
      <c r="AU517" s="157" t="s">
        <v>272</v>
      </c>
      <c r="AY517" s="13" t="s">
        <v>271</v>
      </c>
      <c r="BE517" s="158">
        <f>IF(N517="základní",J517,0)</f>
        <v>0</v>
      </c>
      <c r="BF517" s="158">
        <f>IF(N517="snížená",J517,0)</f>
        <v>0</v>
      </c>
      <c r="BG517" s="158">
        <f>IF(N517="zákl. přenesená",J517,0)</f>
        <v>0</v>
      </c>
      <c r="BH517" s="158">
        <f>IF(N517="sníž. přenesená",J517,0)</f>
        <v>0</v>
      </c>
      <c r="BI517" s="158">
        <f>IF(N517="nulová",J517,0)</f>
        <v>0</v>
      </c>
      <c r="BJ517" s="13" t="s">
        <v>80</v>
      </c>
      <c r="BK517" s="158">
        <f>ROUND(I517*H517,2)</f>
        <v>0</v>
      </c>
      <c r="BL517" s="13" t="s">
        <v>348</v>
      </c>
      <c r="BM517" s="157" t="s">
        <v>1353</v>
      </c>
    </row>
    <row r="518" spans="2:65" s="1" customFormat="1" ht="10.199999999999999">
      <c r="B518" s="28"/>
      <c r="D518" s="159" t="s">
        <v>280</v>
      </c>
      <c r="F518" s="160" t="s">
        <v>1354</v>
      </c>
      <c r="I518" s="119"/>
      <c r="L518" s="28"/>
      <c r="M518" s="161"/>
      <c r="T518" s="52"/>
      <c r="AT518" s="13" t="s">
        <v>280</v>
      </c>
      <c r="AU518" s="13" t="s">
        <v>272</v>
      </c>
    </row>
    <row r="519" spans="2:65" s="1" customFormat="1" ht="24.15" customHeight="1">
      <c r="B519" s="28"/>
      <c r="C519" s="146" t="s">
        <v>1342</v>
      </c>
      <c r="D519" s="146" t="s">
        <v>274</v>
      </c>
      <c r="E519" s="147" t="s">
        <v>1356</v>
      </c>
      <c r="F519" s="148" t="s">
        <v>1357</v>
      </c>
      <c r="G519" s="149" t="s">
        <v>338</v>
      </c>
      <c r="H519" s="150">
        <v>1</v>
      </c>
      <c r="I519" s="151"/>
      <c r="J519" s="152">
        <f>ROUND(I519*H519,2)</f>
        <v>0</v>
      </c>
      <c r="K519" s="153"/>
      <c r="L519" s="28"/>
      <c r="M519" s="154" t="s">
        <v>1</v>
      </c>
      <c r="N519" s="115" t="s">
        <v>38</v>
      </c>
      <c r="P519" s="155">
        <f>O519*H519</f>
        <v>0</v>
      </c>
      <c r="Q519" s="155">
        <v>0</v>
      </c>
      <c r="R519" s="155">
        <f>Q519*H519</f>
        <v>0</v>
      </c>
      <c r="S519" s="155">
        <v>0</v>
      </c>
      <c r="T519" s="156">
        <f>S519*H519</f>
        <v>0</v>
      </c>
      <c r="AR519" s="157" t="s">
        <v>348</v>
      </c>
      <c r="AT519" s="157" t="s">
        <v>274</v>
      </c>
      <c r="AU519" s="157" t="s">
        <v>272</v>
      </c>
      <c r="AY519" s="13" t="s">
        <v>271</v>
      </c>
      <c r="BE519" s="158">
        <f>IF(N519="základní",J519,0)</f>
        <v>0</v>
      </c>
      <c r="BF519" s="158">
        <f>IF(N519="snížená",J519,0)</f>
        <v>0</v>
      </c>
      <c r="BG519" s="158">
        <f>IF(N519="zákl. přenesená",J519,0)</f>
        <v>0</v>
      </c>
      <c r="BH519" s="158">
        <f>IF(N519="sníž. přenesená",J519,0)</f>
        <v>0</v>
      </c>
      <c r="BI519" s="158">
        <f>IF(N519="nulová",J519,0)</f>
        <v>0</v>
      </c>
      <c r="BJ519" s="13" t="s">
        <v>80</v>
      </c>
      <c r="BK519" s="158">
        <f>ROUND(I519*H519,2)</f>
        <v>0</v>
      </c>
      <c r="BL519" s="13" t="s">
        <v>348</v>
      </c>
      <c r="BM519" s="157" t="s">
        <v>1358</v>
      </c>
    </row>
    <row r="520" spans="2:65" s="1" customFormat="1" ht="19.2">
      <c r="B520" s="28"/>
      <c r="D520" s="159" t="s">
        <v>280</v>
      </c>
      <c r="F520" s="160" t="s">
        <v>1357</v>
      </c>
      <c r="I520" s="119"/>
      <c r="L520" s="28"/>
      <c r="M520" s="161"/>
      <c r="T520" s="52"/>
      <c r="AT520" s="13" t="s">
        <v>280</v>
      </c>
      <c r="AU520" s="13" t="s">
        <v>272</v>
      </c>
    </row>
    <row r="521" spans="2:65" s="1" customFormat="1" ht="37.799999999999997" customHeight="1">
      <c r="B521" s="28"/>
      <c r="C521" s="146" t="s">
        <v>1346</v>
      </c>
      <c r="D521" s="146" t="s">
        <v>274</v>
      </c>
      <c r="E521" s="147" t="s">
        <v>1360</v>
      </c>
      <c r="F521" s="148" t="s">
        <v>1361</v>
      </c>
      <c r="G521" s="149" t="s">
        <v>338</v>
      </c>
      <c r="H521" s="150">
        <v>1</v>
      </c>
      <c r="I521" s="151"/>
      <c r="J521" s="152">
        <f>ROUND(I521*H521,2)</f>
        <v>0</v>
      </c>
      <c r="K521" s="153"/>
      <c r="L521" s="28"/>
      <c r="M521" s="154" t="s">
        <v>1</v>
      </c>
      <c r="N521" s="115" t="s">
        <v>38</v>
      </c>
      <c r="P521" s="155">
        <f>O521*H521</f>
        <v>0</v>
      </c>
      <c r="Q521" s="155">
        <v>0</v>
      </c>
      <c r="R521" s="155">
        <f>Q521*H521</f>
        <v>0</v>
      </c>
      <c r="S521" s="155">
        <v>2.5000000000000001E-3</v>
      </c>
      <c r="T521" s="156">
        <f>S521*H521</f>
        <v>2.5000000000000001E-3</v>
      </c>
      <c r="AR521" s="157" t="s">
        <v>348</v>
      </c>
      <c r="AT521" s="157" t="s">
        <v>274</v>
      </c>
      <c r="AU521" s="157" t="s">
        <v>272</v>
      </c>
      <c r="AY521" s="13" t="s">
        <v>271</v>
      </c>
      <c r="BE521" s="158">
        <f>IF(N521="základní",J521,0)</f>
        <v>0</v>
      </c>
      <c r="BF521" s="158">
        <f>IF(N521="snížená",J521,0)</f>
        <v>0</v>
      </c>
      <c r="BG521" s="158">
        <f>IF(N521="zákl. přenesená",J521,0)</f>
        <v>0</v>
      </c>
      <c r="BH521" s="158">
        <f>IF(N521="sníž. přenesená",J521,0)</f>
        <v>0</v>
      </c>
      <c r="BI521" s="158">
        <f>IF(N521="nulová",J521,0)</f>
        <v>0</v>
      </c>
      <c r="BJ521" s="13" t="s">
        <v>80</v>
      </c>
      <c r="BK521" s="158">
        <f>ROUND(I521*H521,2)</f>
        <v>0</v>
      </c>
      <c r="BL521" s="13" t="s">
        <v>348</v>
      </c>
      <c r="BM521" s="157" t="s">
        <v>1362</v>
      </c>
    </row>
    <row r="522" spans="2:65" s="1" customFormat="1" ht="28.8">
      <c r="B522" s="28"/>
      <c r="D522" s="159" t="s">
        <v>280</v>
      </c>
      <c r="F522" s="160" t="s">
        <v>1361</v>
      </c>
      <c r="I522" s="119"/>
      <c r="L522" s="28"/>
      <c r="M522" s="161"/>
      <c r="T522" s="52"/>
      <c r="AT522" s="13" t="s">
        <v>280</v>
      </c>
      <c r="AU522" s="13" t="s">
        <v>272</v>
      </c>
    </row>
    <row r="523" spans="2:65" s="1" customFormat="1" ht="24.15" customHeight="1">
      <c r="B523" s="28"/>
      <c r="C523" s="146" t="s">
        <v>1350</v>
      </c>
      <c r="D523" s="146" t="s">
        <v>274</v>
      </c>
      <c r="E523" s="147" t="s">
        <v>1364</v>
      </c>
      <c r="F523" s="148" t="s">
        <v>1365</v>
      </c>
      <c r="G523" s="149" t="s">
        <v>338</v>
      </c>
      <c r="H523" s="150">
        <v>1</v>
      </c>
      <c r="I523" s="151"/>
      <c r="J523" s="152">
        <f>ROUND(I523*H523,2)</f>
        <v>0</v>
      </c>
      <c r="K523" s="153"/>
      <c r="L523" s="28"/>
      <c r="M523" s="154" t="s">
        <v>1</v>
      </c>
      <c r="N523" s="115" t="s">
        <v>38</v>
      </c>
      <c r="P523" s="155">
        <f>O523*H523</f>
        <v>0</v>
      </c>
      <c r="Q523" s="155">
        <v>0</v>
      </c>
      <c r="R523" s="155">
        <f>Q523*H523</f>
        <v>0</v>
      </c>
      <c r="S523" s="155">
        <v>0</v>
      </c>
      <c r="T523" s="156">
        <f>S523*H523</f>
        <v>0</v>
      </c>
      <c r="AR523" s="157" t="s">
        <v>348</v>
      </c>
      <c r="AT523" s="157" t="s">
        <v>274</v>
      </c>
      <c r="AU523" s="157" t="s">
        <v>272</v>
      </c>
      <c r="AY523" s="13" t="s">
        <v>271</v>
      </c>
      <c r="BE523" s="158">
        <f>IF(N523="základní",J523,0)</f>
        <v>0</v>
      </c>
      <c r="BF523" s="158">
        <f>IF(N523="snížená",J523,0)</f>
        <v>0</v>
      </c>
      <c r="BG523" s="158">
        <f>IF(N523="zákl. přenesená",J523,0)</f>
        <v>0</v>
      </c>
      <c r="BH523" s="158">
        <f>IF(N523="sníž. přenesená",J523,0)</f>
        <v>0</v>
      </c>
      <c r="BI523" s="158">
        <f>IF(N523="nulová",J523,0)</f>
        <v>0</v>
      </c>
      <c r="BJ523" s="13" t="s">
        <v>80</v>
      </c>
      <c r="BK523" s="158">
        <f>ROUND(I523*H523,2)</f>
        <v>0</v>
      </c>
      <c r="BL523" s="13" t="s">
        <v>348</v>
      </c>
      <c r="BM523" s="157" t="s">
        <v>1366</v>
      </c>
    </row>
    <row r="524" spans="2:65" s="1" customFormat="1" ht="19.2">
      <c r="B524" s="28"/>
      <c r="D524" s="159" t="s">
        <v>280</v>
      </c>
      <c r="F524" s="160" t="s">
        <v>1365</v>
      </c>
      <c r="I524" s="119"/>
      <c r="L524" s="28"/>
      <c r="M524" s="161"/>
      <c r="T524" s="52"/>
      <c r="AT524" s="13" t="s">
        <v>280</v>
      </c>
      <c r="AU524" s="13" t="s">
        <v>272</v>
      </c>
    </row>
    <row r="525" spans="2:65" s="1" customFormat="1" ht="16.5" customHeight="1">
      <c r="B525" s="28"/>
      <c r="C525" s="146" t="s">
        <v>1355</v>
      </c>
      <c r="D525" s="146" t="s">
        <v>274</v>
      </c>
      <c r="E525" s="147" t="s">
        <v>1368</v>
      </c>
      <c r="F525" s="148" t="s">
        <v>1369</v>
      </c>
      <c r="G525" s="149" t="s">
        <v>338</v>
      </c>
      <c r="H525" s="150">
        <v>1</v>
      </c>
      <c r="I525" s="151"/>
      <c r="J525" s="152">
        <f>ROUND(I525*H525,2)</f>
        <v>0</v>
      </c>
      <c r="K525" s="153"/>
      <c r="L525" s="28"/>
      <c r="M525" s="154" t="s">
        <v>1</v>
      </c>
      <c r="N525" s="115" t="s">
        <v>38</v>
      </c>
      <c r="P525" s="155">
        <f>O525*H525</f>
        <v>0</v>
      </c>
      <c r="Q525" s="155">
        <v>0</v>
      </c>
      <c r="R525" s="155">
        <f>Q525*H525</f>
        <v>0</v>
      </c>
      <c r="S525" s="155">
        <v>0</v>
      </c>
      <c r="T525" s="156">
        <f>S525*H525</f>
        <v>0</v>
      </c>
      <c r="AR525" s="157" t="s">
        <v>348</v>
      </c>
      <c r="AT525" s="157" t="s">
        <v>274</v>
      </c>
      <c r="AU525" s="157" t="s">
        <v>272</v>
      </c>
      <c r="AY525" s="13" t="s">
        <v>271</v>
      </c>
      <c r="BE525" s="158">
        <f>IF(N525="základní",J525,0)</f>
        <v>0</v>
      </c>
      <c r="BF525" s="158">
        <f>IF(N525="snížená",J525,0)</f>
        <v>0</v>
      </c>
      <c r="BG525" s="158">
        <f>IF(N525="zákl. přenesená",J525,0)</f>
        <v>0</v>
      </c>
      <c r="BH525" s="158">
        <f>IF(N525="sníž. přenesená",J525,0)</f>
        <v>0</v>
      </c>
      <c r="BI525" s="158">
        <f>IF(N525="nulová",J525,0)</f>
        <v>0</v>
      </c>
      <c r="BJ525" s="13" t="s">
        <v>80</v>
      </c>
      <c r="BK525" s="158">
        <f>ROUND(I525*H525,2)</f>
        <v>0</v>
      </c>
      <c r="BL525" s="13" t="s">
        <v>348</v>
      </c>
      <c r="BM525" s="157" t="s">
        <v>1370</v>
      </c>
    </row>
    <row r="526" spans="2:65" s="1" customFormat="1" ht="10.199999999999999">
      <c r="B526" s="28"/>
      <c r="D526" s="159" t="s">
        <v>280</v>
      </c>
      <c r="F526" s="160" t="s">
        <v>1369</v>
      </c>
      <c r="I526" s="119"/>
      <c r="L526" s="28"/>
      <c r="M526" s="161"/>
      <c r="T526" s="52"/>
      <c r="AT526" s="13" t="s">
        <v>280</v>
      </c>
      <c r="AU526" s="13" t="s">
        <v>272</v>
      </c>
    </row>
    <row r="527" spans="2:65" s="1" customFormat="1" ht="24.15" customHeight="1">
      <c r="B527" s="28"/>
      <c r="C527" s="146" t="s">
        <v>1359</v>
      </c>
      <c r="D527" s="146" t="s">
        <v>274</v>
      </c>
      <c r="E527" s="147" t="s">
        <v>1372</v>
      </c>
      <c r="F527" s="148" t="s">
        <v>1373</v>
      </c>
      <c r="G527" s="149" t="s">
        <v>338</v>
      </c>
      <c r="H527" s="150">
        <v>1</v>
      </c>
      <c r="I527" s="151"/>
      <c r="J527" s="152">
        <f>ROUND(I527*H527,2)</f>
        <v>0</v>
      </c>
      <c r="K527" s="153"/>
      <c r="L527" s="28"/>
      <c r="M527" s="154" t="s">
        <v>1</v>
      </c>
      <c r="N527" s="115" t="s">
        <v>38</v>
      </c>
      <c r="P527" s="155">
        <f>O527*H527</f>
        <v>0</v>
      </c>
      <c r="Q527" s="155">
        <v>0</v>
      </c>
      <c r="R527" s="155">
        <f>Q527*H527</f>
        <v>0</v>
      </c>
      <c r="S527" s="155">
        <v>5.0000000000000002E-5</v>
      </c>
      <c r="T527" s="156">
        <f>S527*H527</f>
        <v>5.0000000000000002E-5</v>
      </c>
      <c r="AR527" s="157" t="s">
        <v>348</v>
      </c>
      <c r="AT527" s="157" t="s">
        <v>274</v>
      </c>
      <c r="AU527" s="157" t="s">
        <v>272</v>
      </c>
      <c r="AY527" s="13" t="s">
        <v>271</v>
      </c>
      <c r="BE527" s="158">
        <f>IF(N527="základní",J527,0)</f>
        <v>0</v>
      </c>
      <c r="BF527" s="158">
        <f>IF(N527="snížená",J527,0)</f>
        <v>0</v>
      </c>
      <c r="BG527" s="158">
        <f>IF(N527="zákl. přenesená",J527,0)</f>
        <v>0</v>
      </c>
      <c r="BH527" s="158">
        <f>IF(N527="sníž. přenesená",J527,0)</f>
        <v>0</v>
      </c>
      <c r="BI527" s="158">
        <f>IF(N527="nulová",J527,0)</f>
        <v>0</v>
      </c>
      <c r="BJ527" s="13" t="s">
        <v>80</v>
      </c>
      <c r="BK527" s="158">
        <f>ROUND(I527*H527,2)</f>
        <v>0</v>
      </c>
      <c r="BL527" s="13" t="s">
        <v>348</v>
      </c>
      <c r="BM527" s="157" t="s">
        <v>1374</v>
      </c>
    </row>
    <row r="528" spans="2:65" s="1" customFormat="1" ht="67.2">
      <c r="B528" s="28"/>
      <c r="D528" s="159" t="s">
        <v>280</v>
      </c>
      <c r="F528" s="160" t="s">
        <v>1375</v>
      </c>
      <c r="I528" s="119"/>
      <c r="L528" s="28"/>
      <c r="M528" s="161"/>
      <c r="T528" s="52"/>
      <c r="AT528" s="13" t="s">
        <v>280</v>
      </c>
      <c r="AU528" s="13" t="s">
        <v>272</v>
      </c>
    </row>
    <row r="529" spans="2:65" s="1" customFormat="1" ht="37.799999999999997" customHeight="1">
      <c r="B529" s="28"/>
      <c r="C529" s="146" t="s">
        <v>1363</v>
      </c>
      <c r="D529" s="146" t="s">
        <v>274</v>
      </c>
      <c r="E529" s="147" t="s">
        <v>1377</v>
      </c>
      <c r="F529" s="148" t="s">
        <v>1378</v>
      </c>
      <c r="G529" s="149" t="s">
        <v>338</v>
      </c>
      <c r="H529" s="150">
        <v>1</v>
      </c>
      <c r="I529" s="151"/>
      <c r="J529" s="152">
        <f>ROUND(I529*H529,2)</f>
        <v>0</v>
      </c>
      <c r="K529" s="153"/>
      <c r="L529" s="28"/>
      <c r="M529" s="154" t="s">
        <v>1</v>
      </c>
      <c r="N529" s="115" t="s">
        <v>38</v>
      </c>
      <c r="P529" s="155">
        <f>O529*H529</f>
        <v>0</v>
      </c>
      <c r="Q529" s="155">
        <v>0</v>
      </c>
      <c r="R529" s="155">
        <f>Q529*H529</f>
        <v>0</v>
      </c>
      <c r="S529" s="155">
        <v>5.0000000000000002E-5</v>
      </c>
      <c r="T529" s="156">
        <f>S529*H529</f>
        <v>5.0000000000000002E-5</v>
      </c>
      <c r="AR529" s="157" t="s">
        <v>348</v>
      </c>
      <c r="AT529" s="157" t="s">
        <v>274</v>
      </c>
      <c r="AU529" s="157" t="s">
        <v>272</v>
      </c>
      <c r="AY529" s="13" t="s">
        <v>271</v>
      </c>
      <c r="BE529" s="158">
        <f>IF(N529="základní",J529,0)</f>
        <v>0</v>
      </c>
      <c r="BF529" s="158">
        <f>IF(N529="snížená",J529,0)</f>
        <v>0</v>
      </c>
      <c r="BG529" s="158">
        <f>IF(N529="zákl. přenesená",J529,0)</f>
        <v>0</v>
      </c>
      <c r="BH529" s="158">
        <f>IF(N529="sníž. přenesená",J529,0)</f>
        <v>0</v>
      </c>
      <c r="BI529" s="158">
        <f>IF(N529="nulová",J529,0)</f>
        <v>0</v>
      </c>
      <c r="BJ529" s="13" t="s">
        <v>80</v>
      </c>
      <c r="BK529" s="158">
        <f>ROUND(I529*H529,2)</f>
        <v>0</v>
      </c>
      <c r="BL529" s="13" t="s">
        <v>348</v>
      </c>
      <c r="BM529" s="157" t="s">
        <v>1379</v>
      </c>
    </row>
    <row r="530" spans="2:65" s="1" customFormat="1" ht="76.8">
      <c r="B530" s="28"/>
      <c r="D530" s="159" t="s">
        <v>280</v>
      </c>
      <c r="F530" s="160" t="s">
        <v>1380</v>
      </c>
      <c r="I530" s="119"/>
      <c r="L530" s="28"/>
      <c r="M530" s="161"/>
      <c r="T530" s="52"/>
      <c r="AT530" s="13" t="s">
        <v>280</v>
      </c>
      <c r="AU530" s="13" t="s">
        <v>272</v>
      </c>
    </row>
    <row r="531" spans="2:65" s="11" customFormat="1" ht="20.85" customHeight="1">
      <c r="B531" s="134"/>
      <c r="D531" s="135" t="s">
        <v>72</v>
      </c>
      <c r="E531" s="144" t="s">
        <v>1381</v>
      </c>
      <c r="F531" s="144" t="s">
        <v>1382</v>
      </c>
      <c r="I531" s="137"/>
      <c r="J531" s="145">
        <f>BK531</f>
        <v>0</v>
      </c>
      <c r="L531" s="134"/>
      <c r="M531" s="139"/>
      <c r="P531" s="140">
        <f>SUM(P532:P553)</f>
        <v>0</v>
      </c>
      <c r="R531" s="140">
        <f>SUM(R532:R553)</f>
        <v>3.0999999999999999E-3</v>
      </c>
      <c r="T531" s="141">
        <f>SUM(T532:T553)</f>
        <v>0</v>
      </c>
      <c r="AR531" s="135" t="s">
        <v>82</v>
      </c>
      <c r="AT531" s="142" t="s">
        <v>72</v>
      </c>
      <c r="AU531" s="142" t="s">
        <v>82</v>
      </c>
      <c r="AY531" s="135" t="s">
        <v>271</v>
      </c>
      <c r="BK531" s="143">
        <f>SUM(BK532:BK553)</f>
        <v>0</v>
      </c>
    </row>
    <row r="532" spans="2:65" s="1" customFormat="1" ht="24.15" customHeight="1">
      <c r="B532" s="28"/>
      <c r="C532" s="146" t="s">
        <v>1367</v>
      </c>
      <c r="D532" s="146" t="s">
        <v>274</v>
      </c>
      <c r="E532" s="147" t="s">
        <v>1179</v>
      </c>
      <c r="F532" s="148" t="s">
        <v>1180</v>
      </c>
      <c r="G532" s="149" t="s">
        <v>338</v>
      </c>
      <c r="H532" s="150">
        <v>2</v>
      </c>
      <c r="I532" s="151"/>
      <c r="J532" s="152">
        <f>ROUND(I532*H532,2)</f>
        <v>0</v>
      </c>
      <c r="K532" s="153"/>
      <c r="L532" s="28"/>
      <c r="M532" s="154" t="s">
        <v>1</v>
      </c>
      <c r="N532" s="115" t="s">
        <v>38</v>
      </c>
      <c r="P532" s="155">
        <f>O532*H532</f>
        <v>0</v>
      </c>
      <c r="Q532" s="155">
        <v>0</v>
      </c>
      <c r="R532" s="155">
        <f>Q532*H532</f>
        <v>0</v>
      </c>
      <c r="S532" s="155">
        <v>0</v>
      </c>
      <c r="T532" s="156">
        <f>S532*H532</f>
        <v>0</v>
      </c>
      <c r="AR532" s="157" t="s">
        <v>348</v>
      </c>
      <c r="AT532" s="157" t="s">
        <v>274</v>
      </c>
      <c r="AU532" s="157" t="s">
        <v>272</v>
      </c>
      <c r="AY532" s="13" t="s">
        <v>271</v>
      </c>
      <c r="BE532" s="158">
        <f>IF(N532="základní",J532,0)</f>
        <v>0</v>
      </c>
      <c r="BF532" s="158">
        <f>IF(N532="snížená",J532,0)</f>
        <v>0</v>
      </c>
      <c r="BG532" s="158">
        <f>IF(N532="zákl. přenesená",J532,0)</f>
        <v>0</v>
      </c>
      <c r="BH532" s="158">
        <f>IF(N532="sníž. přenesená",J532,0)</f>
        <v>0</v>
      </c>
      <c r="BI532" s="158">
        <f>IF(N532="nulová",J532,0)</f>
        <v>0</v>
      </c>
      <c r="BJ532" s="13" t="s">
        <v>80</v>
      </c>
      <c r="BK532" s="158">
        <f>ROUND(I532*H532,2)</f>
        <v>0</v>
      </c>
      <c r="BL532" s="13" t="s">
        <v>348</v>
      </c>
      <c r="BM532" s="157" t="s">
        <v>1384</v>
      </c>
    </row>
    <row r="533" spans="2:65" s="1" customFormat="1" ht="19.2">
      <c r="B533" s="28"/>
      <c r="D533" s="159" t="s">
        <v>280</v>
      </c>
      <c r="F533" s="160" t="s">
        <v>1180</v>
      </c>
      <c r="I533" s="119"/>
      <c r="L533" s="28"/>
      <c r="M533" s="161"/>
      <c r="T533" s="52"/>
      <c r="AT533" s="13" t="s">
        <v>280</v>
      </c>
      <c r="AU533" s="13" t="s">
        <v>272</v>
      </c>
    </row>
    <row r="534" spans="2:65" s="1" customFormat="1" ht="24.15" customHeight="1">
      <c r="B534" s="28"/>
      <c r="C534" s="162" t="s">
        <v>1371</v>
      </c>
      <c r="D534" s="162" t="s">
        <v>335</v>
      </c>
      <c r="E534" s="163" t="s">
        <v>1386</v>
      </c>
      <c r="F534" s="164" t="s">
        <v>1387</v>
      </c>
      <c r="G534" s="165" t="s">
        <v>338</v>
      </c>
      <c r="H534" s="166">
        <v>2</v>
      </c>
      <c r="I534" s="167"/>
      <c r="J534" s="168">
        <f>ROUND(I534*H534,2)</f>
        <v>0</v>
      </c>
      <c r="K534" s="169"/>
      <c r="L534" s="170"/>
      <c r="M534" s="171" t="s">
        <v>1</v>
      </c>
      <c r="N534" s="172" t="s">
        <v>38</v>
      </c>
      <c r="P534" s="155">
        <f>O534*H534</f>
        <v>0</v>
      </c>
      <c r="Q534" s="155">
        <v>0</v>
      </c>
      <c r="R534" s="155">
        <f>Q534*H534</f>
        <v>0</v>
      </c>
      <c r="S534" s="155">
        <v>0</v>
      </c>
      <c r="T534" s="156">
        <f>S534*H534</f>
        <v>0</v>
      </c>
      <c r="AR534" s="157" t="s">
        <v>373</v>
      </c>
      <c r="AT534" s="157" t="s">
        <v>335</v>
      </c>
      <c r="AU534" s="157" t="s">
        <v>272</v>
      </c>
      <c r="AY534" s="13" t="s">
        <v>271</v>
      </c>
      <c r="BE534" s="158">
        <f>IF(N534="základní",J534,0)</f>
        <v>0</v>
      </c>
      <c r="BF534" s="158">
        <f>IF(N534="snížená",J534,0)</f>
        <v>0</v>
      </c>
      <c r="BG534" s="158">
        <f>IF(N534="zákl. přenesená",J534,0)</f>
        <v>0</v>
      </c>
      <c r="BH534" s="158">
        <f>IF(N534="sníž. přenesená",J534,0)</f>
        <v>0</v>
      </c>
      <c r="BI534" s="158">
        <f>IF(N534="nulová",J534,0)</f>
        <v>0</v>
      </c>
      <c r="BJ534" s="13" t="s">
        <v>80</v>
      </c>
      <c r="BK534" s="158">
        <f>ROUND(I534*H534,2)</f>
        <v>0</v>
      </c>
      <c r="BL534" s="13" t="s">
        <v>348</v>
      </c>
      <c r="BM534" s="157" t="s">
        <v>1388</v>
      </c>
    </row>
    <row r="535" spans="2:65" s="1" customFormat="1" ht="19.2">
      <c r="B535" s="28"/>
      <c r="D535" s="159" t="s">
        <v>280</v>
      </c>
      <c r="F535" s="160" t="s">
        <v>1387</v>
      </c>
      <c r="I535" s="119"/>
      <c r="L535" s="28"/>
      <c r="M535" s="161"/>
      <c r="T535" s="52"/>
      <c r="AT535" s="13" t="s">
        <v>280</v>
      </c>
      <c r="AU535" s="13" t="s">
        <v>272</v>
      </c>
    </row>
    <row r="536" spans="2:65" s="1" customFormat="1" ht="37.799999999999997" customHeight="1">
      <c r="B536" s="28"/>
      <c r="C536" s="146" t="s">
        <v>1376</v>
      </c>
      <c r="D536" s="146" t="s">
        <v>274</v>
      </c>
      <c r="E536" s="147" t="s">
        <v>1390</v>
      </c>
      <c r="F536" s="148" t="s">
        <v>1391</v>
      </c>
      <c r="G536" s="149" t="s">
        <v>338</v>
      </c>
      <c r="H536" s="150">
        <v>1</v>
      </c>
      <c r="I536" s="151"/>
      <c r="J536" s="152">
        <f>ROUND(I536*H536,2)</f>
        <v>0</v>
      </c>
      <c r="K536" s="153"/>
      <c r="L536" s="28"/>
      <c r="M536" s="154" t="s">
        <v>1</v>
      </c>
      <c r="N536" s="115" t="s">
        <v>38</v>
      </c>
      <c r="P536" s="155">
        <f>O536*H536</f>
        <v>0</v>
      </c>
      <c r="Q536" s="155">
        <v>0</v>
      </c>
      <c r="R536" s="155">
        <f>Q536*H536</f>
        <v>0</v>
      </c>
      <c r="S536" s="155">
        <v>0</v>
      </c>
      <c r="T536" s="156">
        <f>S536*H536</f>
        <v>0</v>
      </c>
      <c r="AR536" s="157" t="s">
        <v>348</v>
      </c>
      <c r="AT536" s="157" t="s">
        <v>274</v>
      </c>
      <c r="AU536" s="157" t="s">
        <v>272</v>
      </c>
      <c r="AY536" s="13" t="s">
        <v>271</v>
      </c>
      <c r="BE536" s="158">
        <f>IF(N536="základní",J536,0)</f>
        <v>0</v>
      </c>
      <c r="BF536" s="158">
        <f>IF(N536="snížená",J536,0)</f>
        <v>0</v>
      </c>
      <c r="BG536" s="158">
        <f>IF(N536="zákl. přenesená",J536,0)</f>
        <v>0</v>
      </c>
      <c r="BH536" s="158">
        <f>IF(N536="sníž. přenesená",J536,0)</f>
        <v>0</v>
      </c>
      <c r="BI536" s="158">
        <f>IF(N536="nulová",J536,0)</f>
        <v>0</v>
      </c>
      <c r="BJ536" s="13" t="s">
        <v>80</v>
      </c>
      <c r="BK536" s="158">
        <f>ROUND(I536*H536,2)</f>
        <v>0</v>
      </c>
      <c r="BL536" s="13" t="s">
        <v>348</v>
      </c>
      <c r="BM536" s="157" t="s">
        <v>1392</v>
      </c>
    </row>
    <row r="537" spans="2:65" s="1" customFormat="1" ht="28.8">
      <c r="B537" s="28"/>
      <c r="D537" s="159" t="s">
        <v>280</v>
      </c>
      <c r="F537" s="160" t="s">
        <v>1391</v>
      </c>
      <c r="I537" s="119"/>
      <c r="L537" s="28"/>
      <c r="M537" s="161"/>
      <c r="T537" s="52"/>
      <c r="AT537" s="13" t="s">
        <v>280</v>
      </c>
      <c r="AU537" s="13" t="s">
        <v>272</v>
      </c>
    </row>
    <row r="538" spans="2:65" s="1" customFormat="1" ht="24.15" customHeight="1">
      <c r="B538" s="28"/>
      <c r="C538" s="162" t="s">
        <v>1383</v>
      </c>
      <c r="D538" s="162" t="s">
        <v>335</v>
      </c>
      <c r="E538" s="163" t="s">
        <v>1394</v>
      </c>
      <c r="F538" s="164" t="s">
        <v>1395</v>
      </c>
      <c r="G538" s="165" t="s">
        <v>338</v>
      </c>
      <c r="H538" s="166">
        <v>1</v>
      </c>
      <c r="I538" s="167"/>
      <c r="J538" s="168">
        <f>ROUND(I538*H538,2)</f>
        <v>0</v>
      </c>
      <c r="K538" s="169"/>
      <c r="L538" s="170"/>
      <c r="M538" s="171" t="s">
        <v>1</v>
      </c>
      <c r="N538" s="172" t="s">
        <v>38</v>
      </c>
      <c r="P538" s="155">
        <f>O538*H538</f>
        <v>0</v>
      </c>
      <c r="Q538" s="155">
        <v>1E-4</v>
      </c>
      <c r="R538" s="155">
        <f>Q538*H538</f>
        <v>1E-4</v>
      </c>
      <c r="S538" s="155">
        <v>0</v>
      </c>
      <c r="T538" s="156">
        <f>S538*H538</f>
        <v>0</v>
      </c>
      <c r="AR538" s="157" t="s">
        <v>373</v>
      </c>
      <c r="AT538" s="157" t="s">
        <v>335</v>
      </c>
      <c r="AU538" s="157" t="s">
        <v>272</v>
      </c>
      <c r="AY538" s="13" t="s">
        <v>271</v>
      </c>
      <c r="BE538" s="158">
        <f>IF(N538="základní",J538,0)</f>
        <v>0</v>
      </c>
      <c r="BF538" s="158">
        <f>IF(N538="snížená",J538,0)</f>
        <v>0</v>
      </c>
      <c r="BG538" s="158">
        <f>IF(N538="zákl. přenesená",J538,0)</f>
        <v>0</v>
      </c>
      <c r="BH538" s="158">
        <f>IF(N538="sníž. přenesená",J538,0)</f>
        <v>0</v>
      </c>
      <c r="BI538" s="158">
        <f>IF(N538="nulová",J538,0)</f>
        <v>0</v>
      </c>
      <c r="BJ538" s="13" t="s">
        <v>80</v>
      </c>
      <c r="BK538" s="158">
        <f>ROUND(I538*H538,2)</f>
        <v>0</v>
      </c>
      <c r="BL538" s="13" t="s">
        <v>348</v>
      </c>
      <c r="BM538" s="157" t="s">
        <v>1396</v>
      </c>
    </row>
    <row r="539" spans="2:65" s="1" customFormat="1" ht="19.2">
      <c r="B539" s="28"/>
      <c r="D539" s="159" t="s">
        <v>280</v>
      </c>
      <c r="F539" s="160" t="s">
        <v>1395</v>
      </c>
      <c r="I539" s="119"/>
      <c r="L539" s="28"/>
      <c r="M539" s="161"/>
      <c r="T539" s="52"/>
      <c r="AT539" s="13" t="s">
        <v>280</v>
      </c>
      <c r="AU539" s="13" t="s">
        <v>272</v>
      </c>
    </row>
    <row r="540" spans="2:65" s="1" customFormat="1" ht="24.15" customHeight="1">
      <c r="B540" s="28"/>
      <c r="C540" s="146" t="s">
        <v>1385</v>
      </c>
      <c r="D540" s="146" t="s">
        <v>274</v>
      </c>
      <c r="E540" s="147" t="s">
        <v>1398</v>
      </c>
      <c r="F540" s="148" t="s">
        <v>1399</v>
      </c>
      <c r="G540" s="149" t="s">
        <v>969</v>
      </c>
      <c r="H540" s="150">
        <v>1</v>
      </c>
      <c r="I540" s="151"/>
      <c r="J540" s="152">
        <f>ROUND(I540*H540,2)</f>
        <v>0</v>
      </c>
      <c r="K540" s="153"/>
      <c r="L540" s="28"/>
      <c r="M540" s="154" t="s">
        <v>1</v>
      </c>
      <c r="N540" s="115" t="s">
        <v>38</v>
      </c>
      <c r="P540" s="155">
        <f>O540*H540</f>
        <v>0</v>
      </c>
      <c r="Q540" s="155">
        <v>0</v>
      </c>
      <c r="R540" s="155">
        <f>Q540*H540</f>
        <v>0</v>
      </c>
      <c r="S540" s="155">
        <v>0</v>
      </c>
      <c r="T540" s="156">
        <f>S540*H540</f>
        <v>0</v>
      </c>
      <c r="AR540" s="157" t="s">
        <v>348</v>
      </c>
      <c r="AT540" s="157" t="s">
        <v>274</v>
      </c>
      <c r="AU540" s="157" t="s">
        <v>272</v>
      </c>
      <c r="AY540" s="13" t="s">
        <v>271</v>
      </c>
      <c r="BE540" s="158">
        <f>IF(N540="základní",J540,0)</f>
        <v>0</v>
      </c>
      <c r="BF540" s="158">
        <f>IF(N540="snížená",J540,0)</f>
        <v>0</v>
      </c>
      <c r="BG540" s="158">
        <f>IF(N540="zákl. přenesená",J540,0)</f>
        <v>0</v>
      </c>
      <c r="BH540" s="158">
        <f>IF(N540="sníž. přenesená",J540,0)</f>
        <v>0</v>
      </c>
      <c r="BI540" s="158">
        <f>IF(N540="nulová",J540,0)</f>
        <v>0</v>
      </c>
      <c r="BJ540" s="13" t="s">
        <v>80</v>
      </c>
      <c r="BK540" s="158">
        <f>ROUND(I540*H540,2)</f>
        <v>0</v>
      </c>
      <c r="BL540" s="13" t="s">
        <v>348</v>
      </c>
      <c r="BM540" s="157" t="s">
        <v>1400</v>
      </c>
    </row>
    <row r="541" spans="2:65" s="1" customFormat="1" ht="19.2">
      <c r="B541" s="28"/>
      <c r="D541" s="159" t="s">
        <v>280</v>
      </c>
      <c r="F541" s="160" t="s">
        <v>1399</v>
      </c>
      <c r="I541" s="119"/>
      <c r="L541" s="28"/>
      <c r="M541" s="161"/>
      <c r="T541" s="52"/>
      <c r="AT541" s="13" t="s">
        <v>280</v>
      </c>
      <c r="AU541" s="13" t="s">
        <v>272</v>
      </c>
    </row>
    <row r="542" spans="2:65" s="1" customFormat="1" ht="24.15" customHeight="1">
      <c r="B542" s="28"/>
      <c r="C542" s="146" t="s">
        <v>1389</v>
      </c>
      <c r="D542" s="146" t="s">
        <v>274</v>
      </c>
      <c r="E542" s="147" t="s">
        <v>1207</v>
      </c>
      <c r="F542" s="148" t="s">
        <v>1208</v>
      </c>
      <c r="G542" s="149" t="s">
        <v>338</v>
      </c>
      <c r="H542" s="150">
        <v>2</v>
      </c>
      <c r="I542" s="151"/>
      <c r="J542" s="152">
        <f>ROUND(I542*H542,2)</f>
        <v>0</v>
      </c>
      <c r="K542" s="153"/>
      <c r="L542" s="28"/>
      <c r="M542" s="154" t="s">
        <v>1</v>
      </c>
      <c r="N542" s="115" t="s">
        <v>38</v>
      </c>
      <c r="P542" s="155">
        <f>O542*H542</f>
        <v>0</v>
      </c>
      <c r="Q542" s="155">
        <v>0</v>
      </c>
      <c r="R542" s="155">
        <f>Q542*H542</f>
        <v>0</v>
      </c>
      <c r="S542" s="155">
        <v>0</v>
      </c>
      <c r="T542" s="156">
        <f>S542*H542</f>
        <v>0</v>
      </c>
      <c r="AR542" s="157" t="s">
        <v>348</v>
      </c>
      <c r="AT542" s="157" t="s">
        <v>274</v>
      </c>
      <c r="AU542" s="157" t="s">
        <v>272</v>
      </c>
      <c r="AY542" s="13" t="s">
        <v>271</v>
      </c>
      <c r="BE542" s="158">
        <f>IF(N542="základní",J542,0)</f>
        <v>0</v>
      </c>
      <c r="BF542" s="158">
        <f>IF(N542="snížená",J542,0)</f>
        <v>0</v>
      </c>
      <c r="BG542" s="158">
        <f>IF(N542="zákl. přenesená",J542,0)</f>
        <v>0</v>
      </c>
      <c r="BH542" s="158">
        <f>IF(N542="sníž. přenesená",J542,0)</f>
        <v>0</v>
      </c>
      <c r="BI542" s="158">
        <f>IF(N542="nulová",J542,0)</f>
        <v>0</v>
      </c>
      <c r="BJ542" s="13" t="s">
        <v>80</v>
      </c>
      <c r="BK542" s="158">
        <f>ROUND(I542*H542,2)</f>
        <v>0</v>
      </c>
      <c r="BL542" s="13" t="s">
        <v>348</v>
      </c>
      <c r="BM542" s="157" t="s">
        <v>1402</v>
      </c>
    </row>
    <row r="543" spans="2:65" s="1" customFormat="1" ht="19.2">
      <c r="B543" s="28"/>
      <c r="D543" s="159" t="s">
        <v>280</v>
      </c>
      <c r="F543" s="160" t="s">
        <v>1210</v>
      </c>
      <c r="I543" s="119"/>
      <c r="L543" s="28"/>
      <c r="M543" s="161"/>
      <c r="T543" s="52"/>
      <c r="AT543" s="13" t="s">
        <v>280</v>
      </c>
      <c r="AU543" s="13" t="s">
        <v>272</v>
      </c>
    </row>
    <row r="544" spans="2:65" s="1" customFormat="1" ht="24.15" customHeight="1">
      <c r="B544" s="28"/>
      <c r="C544" s="146" t="s">
        <v>1393</v>
      </c>
      <c r="D544" s="146" t="s">
        <v>274</v>
      </c>
      <c r="E544" s="147" t="s">
        <v>1404</v>
      </c>
      <c r="F544" s="148" t="s">
        <v>1405</v>
      </c>
      <c r="G544" s="149" t="s">
        <v>412</v>
      </c>
      <c r="H544" s="150">
        <v>30</v>
      </c>
      <c r="I544" s="151"/>
      <c r="J544" s="152">
        <f>ROUND(I544*H544,2)</f>
        <v>0</v>
      </c>
      <c r="K544" s="153"/>
      <c r="L544" s="28"/>
      <c r="M544" s="154" t="s">
        <v>1</v>
      </c>
      <c r="N544" s="115" t="s">
        <v>38</v>
      </c>
      <c r="P544" s="155">
        <f>O544*H544</f>
        <v>0</v>
      </c>
      <c r="Q544" s="155">
        <v>0</v>
      </c>
      <c r="R544" s="155">
        <f>Q544*H544</f>
        <v>0</v>
      </c>
      <c r="S544" s="155">
        <v>0</v>
      </c>
      <c r="T544" s="156">
        <f>S544*H544</f>
        <v>0</v>
      </c>
      <c r="AR544" s="157" t="s">
        <v>348</v>
      </c>
      <c r="AT544" s="157" t="s">
        <v>274</v>
      </c>
      <c r="AU544" s="157" t="s">
        <v>272</v>
      </c>
      <c r="AY544" s="13" t="s">
        <v>271</v>
      </c>
      <c r="BE544" s="158">
        <f>IF(N544="základní",J544,0)</f>
        <v>0</v>
      </c>
      <c r="BF544" s="158">
        <f>IF(N544="snížená",J544,0)</f>
        <v>0</v>
      </c>
      <c r="BG544" s="158">
        <f>IF(N544="zákl. přenesená",J544,0)</f>
        <v>0</v>
      </c>
      <c r="BH544" s="158">
        <f>IF(N544="sníž. přenesená",J544,0)</f>
        <v>0</v>
      </c>
      <c r="BI544" s="158">
        <f>IF(N544="nulová",J544,0)</f>
        <v>0</v>
      </c>
      <c r="BJ544" s="13" t="s">
        <v>80</v>
      </c>
      <c r="BK544" s="158">
        <f>ROUND(I544*H544,2)</f>
        <v>0</v>
      </c>
      <c r="BL544" s="13" t="s">
        <v>348</v>
      </c>
      <c r="BM544" s="157" t="s">
        <v>1406</v>
      </c>
    </row>
    <row r="545" spans="2:65" s="1" customFormat="1" ht="19.2">
      <c r="B545" s="28"/>
      <c r="D545" s="159" t="s">
        <v>280</v>
      </c>
      <c r="F545" s="160" t="s">
        <v>1407</v>
      </c>
      <c r="I545" s="119"/>
      <c r="L545" s="28"/>
      <c r="M545" s="161"/>
      <c r="T545" s="52"/>
      <c r="AT545" s="13" t="s">
        <v>280</v>
      </c>
      <c r="AU545" s="13" t="s">
        <v>272</v>
      </c>
    </row>
    <row r="546" spans="2:65" s="1" customFormat="1" ht="24.15" customHeight="1">
      <c r="B546" s="28"/>
      <c r="C546" s="162" t="s">
        <v>1397</v>
      </c>
      <c r="D546" s="162" t="s">
        <v>335</v>
      </c>
      <c r="E546" s="163" t="s">
        <v>927</v>
      </c>
      <c r="F546" s="164" t="s">
        <v>928</v>
      </c>
      <c r="G546" s="165" t="s">
        <v>412</v>
      </c>
      <c r="H546" s="166">
        <v>10</v>
      </c>
      <c r="I546" s="167"/>
      <c r="J546" s="168">
        <f>ROUND(I546*H546,2)</f>
        <v>0</v>
      </c>
      <c r="K546" s="169"/>
      <c r="L546" s="170"/>
      <c r="M546" s="171" t="s">
        <v>1</v>
      </c>
      <c r="N546" s="172" t="s">
        <v>38</v>
      </c>
      <c r="P546" s="155">
        <f>O546*H546</f>
        <v>0</v>
      </c>
      <c r="Q546" s="155">
        <v>6.9999999999999994E-5</v>
      </c>
      <c r="R546" s="155">
        <f>Q546*H546</f>
        <v>6.9999999999999988E-4</v>
      </c>
      <c r="S546" s="155">
        <v>0</v>
      </c>
      <c r="T546" s="156">
        <f>S546*H546</f>
        <v>0</v>
      </c>
      <c r="AR546" s="157" t="s">
        <v>373</v>
      </c>
      <c r="AT546" s="157" t="s">
        <v>335</v>
      </c>
      <c r="AU546" s="157" t="s">
        <v>272</v>
      </c>
      <c r="AY546" s="13" t="s">
        <v>271</v>
      </c>
      <c r="BE546" s="158">
        <f>IF(N546="základní",J546,0)</f>
        <v>0</v>
      </c>
      <c r="BF546" s="158">
        <f>IF(N546="snížená",J546,0)</f>
        <v>0</v>
      </c>
      <c r="BG546" s="158">
        <f>IF(N546="zákl. přenesená",J546,0)</f>
        <v>0</v>
      </c>
      <c r="BH546" s="158">
        <f>IF(N546="sníž. přenesená",J546,0)</f>
        <v>0</v>
      </c>
      <c r="BI546" s="158">
        <f>IF(N546="nulová",J546,0)</f>
        <v>0</v>
      </c>
      <c r="BJ546" s="13" t="s">
        <v>80</v>
      </c>
      <c r="BK546" s="158">
        <f>ROUND(I546*H546,2)</f>
        <v>0</v>
      </c>
      <c r="BL546" s="13" t="s">
        <v>348</v>
      </c>
      <c r="BM546" s="157" t="s">
        <v>1409</v>
      </c>
    </row>
    <row r="547" spans="2:65" s="1" customFormat="1" ht="10.199999999999999">
      <c r="B547" s="28"/>
      <c r="D547" s="159" t="s">
        <v>280</v>
      </c>
      <c r="F547" s="160" t="s">
        <v>928</v>
      </c>
      <c r="I547" s="119"/>
      <c r="L547" s="28"/>
      <c r="M547" s="161"/>
      <c r="T547" s="52"/>
      <c r="AT547" s="13" t="s">
        <v>280</v>
      </c>
      <c r="AU547" s="13" t="s">
        <v>272</v>
      </c>
    </row>
    <row r="548" spans="2:65" s="1" customFormat="1" ht="24.15" customHeight="1">
      <c r="B548" s="28"/>
      <c r="C548" s="162" t="s">
        <v>1401</v>
      </c>
      <c r="D548" s="162" t="s">
        <v>335</v>
      </c>
      <c r="E548" s="163" t="s">
        <v>1411</v>
      </c>
      <c r="F548" s="164" t="s">
        <v>1412</v>
      </c>
      <c r="G548" s="165" t="s">
        <v>412</v>
      </c>
      <c r="H548" s="166">
        <v>20</v>
      </c>
      <c r="I548" s="167"/>
      <c r="J548" s="168">
        <f>ROUND(I548*H548,2)</f>
        <v>0</v>
      </c>
      <c r="K548" s="169"/>
      <c r="L548" s="170"/>
      <c r="M548" s="171" t="s">
        <v>1</v>
      </c>
      <c r="N548" s="172" t="s">
        <v>38</v>
      </c>
      <c r="P548" s="155">
        <f>O548*H548</f>
        <v>0</v>
      </c>
      <c r="Q548" s="155">
        <v>6.9999999999999994E-5</v>
      </c>
      <c r="R548" s="155">
        <f>Q548*H548</f>
        <v>1.3999999999999998E-3</v>
      </c>
      <c r="S548" s="155">
        <v>0</v>
      </c>
      <c r="T548" s="156">
        <f>S548*H548</f>
        <v>0</v>
      </c>
      <c r="AR548" s="157" t="s">
        <v>373</v>
      </c>
      <c r="AT548" s="157" t="s">
        <v>335</v>
      </c>
      <c r="AU548" s="157" t="s">
        <v>272</v>
      </c>
      <c r="AY548" s="13" t="s">
        <v>271</v>
      </c>
      <c r="BE548" s="158">
        <f>IF(N548="základní",J548,0)</f>
        <v>0</v>
      </c>
      <c r="BF548" s="158">
        <f>IF(N548="snížená",J548,0)</f>
        <v>0</v>
      </c>
      <c r="BG548" s="158">
        <f>IF(N548="zákl. přenesená",J548,0)</f>
        <v>0</v>
      </c>
      <c r="BH548" s="158">
        <f>IF(N548="sníž. přenesená",J548,0)</f>
        <v>0</v>
      </c>
      <c r="BI548" s="158">
        <f>IF(N548="nulová",J548,0)</f>
        <v>0</v>
      </c>
      <c r="BJ548" s="13" t="s">
        <v>80</v>
      </c>
      <c r="BK548" s="158">
        <f>ROUND(I548*H548,2)</f>
        <v>0</v>
      </c>
      <c r="BL548" s="13" t="s">
        <v>348</v>
      </c>
      <c r="BM548" s="157" t="s">
        <v>1413</v>
      </c>
    </row>
    <row r="549" spans="2:65" s="1" customFormat="1" ht="10.199999999999999">
      <c r="B549" s="28"/>
      <c r="D549" s="159" t="s">
        <v>280</v>
      </c>
      <c r="F549" s="160" t="s">
        <v>1412</v>
      </c>
      <c r="I549" s="119"/>
      <c r="L549" s="28"/>
      <c r="M549" s="161"/>
      <c r="T549" s="52"/>
      <c r="AT549" s="13" t="s">
        <v>280</v>
      </c>
      <c r="AU549" s="13" t="s">
        <v>272</v>
      </c>
    </row>
    <row r="550" spans="2:65" s="1" customFormat="1" ht="21.75" customHeight="1">
      <c r="B550" s="28"/>
      <c r="C550" s="146" t="s">
        <v>1403</v>
      </c>
      <c r="D550" s="146" t="s">
        <v>274</v>
      </c>
      <c r="E550" s="147" t="s">
        <v>1242</v>
      </c>
      <c r="F550" s="148" t="s">
        <v>1243</v>
      </c>
      <c r="G550" s="149" t="s">
        <v>338</v>
      </c>
      <c r="H550" s="150">
        <v>10</v>
      </c>
      <c r="I550" s="151"/>
      <c r="J550" s="152">
        <f>ROUND(I550*H550,2)</f>
        <v>0</v>
      </c>
      <c r="K550" s="153"/>
      <c r="L550" s="28"/>
      <c r="M550" s="154" t="s">
        <v>1</v>
      </c>
      <c r="N550" s="115" t="s">
        <v>38</v>
      </c>
      <c r="P550" s="155">
        <f>O550*H550</f>
        <v>0</v>
      </c>
      <c r="Q550" s="155">
        <v>0</v>
      </c>
      <c r="R550" s="155">
        <f>Q550*H550</f>
        <v>0</v>
      </c>
      <c r="S550" s="155">
        <v>0</v>
      </c>
      <c r="T550" s="156">
        <f>S550*H550</f>
        <v>0</v>
      </c>
      <c r="AR550" s="157" t="s">
        <v>348</v>
      </c>
      <c r="AT550" s="157" t="s">
        <v>274</v>
      </c>
      <c r="AU550" s="157" t="s">
        <v>272</v>
      </c>
      <c r="AY550" s="13" t="s">
        <v>271</v>
      </c>
      <c r="BE550" s="158">
        <f>IF(N550="základní",J550,0)</f>
        <v>0</v>
      </c>
      <c r="BF550" s="158">
        <f>IF(N550="snížená",J550,0)</f>
        <v>0</v>
      </c>
      <c r="BG550" s="158">
        <f>IF(N550="zákl. přenesená",J550,0)</f>
        <v>0</v>
      </c>
      <c r="BH550" s="158">
        <f>IF(N550="sníž. přenesená",J550,0)</f>
        <v>0</v>
      </c>
      <c r="BI550" s="158">
        <f>IF(N550="nulová",J550,0)</f>
        <v>0</v>
      </c>
      <c r="BJ550" s="13" t="s">
        <v>80</v>
      </c>
      <c r="BK550" s="158">
        <f>ROUND(I550*H550,2)</f>
        <v>0</v>
      </c>
      <c r="BL550" s="13" t="s">
        <v>348</v>
      </c>
      <c r="BM550" s="157" t="s">
        <v>1415</v>
      </c>
    </row>
    <row r="551" spans="2:65" s="1" customFormat="1" ht="10.199999999999999">
      <c r="B551" s="28"/>
      <c r="D551" s="159" t="s">
        <v>280</v>
      </c>
      <c r="F551" s="160" t="s">
        <v>1245</v>
      </c>
      <c r="I551" s="119"/>
      <c r="L551" s="28"/>
      <c r="M551" s="161"/>
      <c r="T551" s="52"/>
      <c r="AT551" s="13" t="s">
        <v>280</v>
      </c>
      <c r="AU551" s="13" t="s">
        <v>272</v>
      </c>
    </row>
    <row r="552" spans="2:65" s="1" customFormat="1" ht="16.5" customHeight="1">
      <c r="B552" s="28"/>
      <c r="C552" s="162" t="s">
        <v>1408</v>
      </c>
      <c r="D552" s="162" t="s">
        <v>335</v>
      </c>
      <c r="E552" s="163" t="s">
        <v>958</v>
      </c>
      <c r="F552" s="164" t="s">
        <v>959</v>
      </c>
      <c r="G552" s="165" t="s">
        <v>338</v>
      </c>
      <c r="H552" s="166">
        <v>10</v>
      </c>
      <c r="I552" s="167"/>
      <c r="J552" s="168">
        <f>ROUND(I552*H552,2)</f>
        <v>0</v>
      </c>
      <c r="K552" s="169"/>
      <c r="L552" s="170"/>
      <c r="M552" s="171" t="s">
        <v>1</v>
      </c>
      <c r="N552" s="172" t="s">
        <v>38</v>
      </c>
      <c r="P552" s="155">
        <f>O552*H552</f>
        <v>0</v>
      </c>
      <c r="Q552" s="155">
        <v>9.0000000000000006E-5</v>
      </c>
      <c r="R552" s="155">
        <f>Q552*H552</f>
        <v>9.0000000000000008E-4</v>
      </c>
      <c r="S552" s="155">
        <v>0</v>
      </c>
      <c r="T552" s="156">
        <f>S552*H552</f>
        <v>0</v>
      </c>
      <c r="AR552" s="157" t="s">
        <v>373</v>
      </c>
      <c r="AT552" s="157" t="s">
        <v>335</v>
      </c>
      <c r="AU552" s="157" t="s">
        <v>272</v>
      </c>
      <c r="AY552" s="13" t="s">
        <v>271</v>
      </c>
      <c r="BE552" s="158">
        <f>IF(N552="základní",J552,0)</f>
        <v>0</v>
      </c>
      <c r="BF552" s="158">
        <f>IF(N552="snížená",J552,0)</f>
        <v>0</v>
      </c>
      <c r="BG552" s="158">
        <f>IF(N552="zákl. přenesená",J552,0)</f>
        <v>0</v>
      </c>
      <c r="BH552" s="158">
        <f>IF(N552="sníž. přenesená",J552,0)</f>
        <v>0</v>
      </c>
      <c r="BI552" s="158">
        <f>IF(N552="nulová",J552,0)</f>
        <v>0</v>
      </c>
      <c r="BJ552" s="13" t="s">
        <v>80</v>
      </c>
      <c r="BK552" s="158">
        <f>ROUND(I552*H552,2)</f>
        <v>0</v>
      </c>
      <c r="BL552" s="13" t="s">
        <v>348</v>
      </c>
      <c r="BM552" s="157" t="s">
        <v>1417</v>
      </c>
    </row>
    <row r="553" spans="2:65" s="1" customFormat="1" ht="10.199999999999999">
      <c r="B553" s="28"/>
      <c r="D553" s="159" t="s">
        <v>280</v>
      </c>
      <c r="F553" s="160" t="s">
        <v>959</v>
      </c>
      <c r="I553" s="119"/>
      <c r="L553" s="28"/>
      <c r="M553" s="161"/>
      <c r="T553" s="52"/>
      <c r="AT553" s="13" t="s">
        <v>280</v>
      </c>
      <c r="AU553" s="13" t="s">
        <v>272</v>
      </c>
    </row>
    <row r="554" spans="2:65" s="11" customFormat="1" ht="22.8" customHeight="1">
      <c r="B554" s="134"/>
      <c r="D554" s="135" t="s">
        <v>72</v>
      </c>
      <c r="E554" s="144" t="s">
        <v>1422</v>
      </c>
      <c r="F554" s="144" t="s">
        <v>620</v>
      </c>
      <c r="I554" s="137"/>
      <c r="J554" s="145">
        <f>BK554</f>
        <v>0</v>
      </c>
      <c r="L554" s="134"/>
      <c r="M554" s="139"/>
      <c r="P554" s="140">
        <f>SUM(P555:P570)</f>
        <v>0</v>
      </c>
      <c r="R554" s="140">
        <f>SUM(R555:R570)</f>
        <v>0</v>
      </c>
      <c r="T554" s="141">
        <f>SUM(T555:T570)</f>
        <v>0</v>
      </c>
      <c r="AR554" s="135" t="s">
        <v>82</v>
      </c>
      <c r="AT554" s="142" t="s">
        <v>72</v>
      </c>
      <c r="AU554" s="142" t="s">
        <v>80</v>
      </c>
      <c r="AY554" s="135" t="s">
        <v>271</v>
      </c>
      <c r="BK554" s="143">
        <f>SUM(BK555:BK570)</f>
        <v>0</v>
      </c>
    </row>
    <row r="555" spans="2:65" s="1" customFormat="1" ht="33" customHeight="1">
      <c r="B555" s="28"/>
      <c r="C555" s="146" t="s">
        <v>1410</v>
      </c>
      <c r="D555" s="146" t="s">
        <v>274</v>
      </c>
      <c r="E555" s="147" t="s">
        <v>1424</v>
      </c>
      <c r="F555" s="148" t="s">
        <v>1425</v>
      </c>
      <c r="G555" s="149" t="s">
        <v>969</v>
      </c>
      <c r="H555" s="150">
        <v>1</v>
      </c>
      <c r="I555" s="151"/>
      <c r="J555" s="152">
        <f>ROUND(I555*H555,2)</f>
        <v>0</v>
      </c>
      <c r="K555" s="153"/>
      <c r="L555" s="28"/>
      <c r="M555" s="154" t="s">
        <v>1</v>
      </c>
      <c r="N555" s="115" t="s">
        <v>38</v>
      </c>
      <c r="P555" s="155">
        <f>O555*H555</f>
        <v>0</v>
      </c>
      <c r="Q555" s="155">
        <v>0</v>
      </c>
      <c r="R555" s="155">
        <f>Q555*H555</f>
        <v>0</v>
      </c>
      <c r="S555" s="155">
        <v>0</v>
      </c>
      <c r="T555" s="156">
        <f>S555*H555</f>
        <v>0</v>
      </c>
      <c r="AR555" s="157" t="s">
        <v>348</v>
      </c>
      <c r="AT555" s="157" t="s">
        <v>274</v>
      </c>
      <c r="AU555" s="157" t="s">
        <v>82</v>
      </c>
      <c r="AY555" s="13" t="s">
        <v>271</v>
      </c>
      <c r="BE555" s="158">
        <f>IF(N555="základní",J555,0)</f>
        <v>0</v>
      </c>
      <c r="BF555" s="158">
        <f>IF(N555="snížená",J555,0)</f>
        <v>0</v>
      </c>
      <c r="BG555" s="158">
        <f>IF(N555="zákl. přenesená",J555,0)</f>
        <v>0</v>
      </c>
      <c r="BH555" s="158">
        <f>IF(N555="sníž. přenesená",J555,0)</f>
        <v>0</v>
      </c>
      <c r="BI555" s="158">
        <f>IF(N555="nulová",J555,0)</f>
        <v>0</v>
      </c>
      <c r="BJ555" s="13" t="s">
        <v>80</v>
      </c>
      <c r="BK555" s="158">
        <f>ROUND(I555*H555,2)</f>
        <v>0</v>
      </c>
      <c r="BL555" s="13" t="s">
        <v>348</v>
      </c>
      <c r="BM555" s="157" t="s">
        <v>1426</v>
      </c>
    </row>
    <row r="556" spans="2:65" s="1" customFormat="1" ht="38.4">
      <c r="B556" s="28"/>
      <c r="D556" s="159" t="s">
        <v>280</v>
      </c>
      <c r="F556" s="160" t="s">
        <v>1427</v>
      </c>
      <c r="I556" s="119"/>
      <c r="L556" s="28"/>
      <c r="M556" s="161"/>
      <c r="T556" s="52"/>
      <c r="AT556" s="13" t="s">
        <v>280</v>
      </c>
      <c r="AU556" s="13" t="s">
        <v>82</v>
      </c>
    </row>
    <row r="557" spans="2:65" s="1" customFormat="1" ht="24.15" customHeight="1">
      <c r="B557" s="28"/>
      <c r="C557" s="146" t="s">
        <v>1414</v>
      </c>
      <c r="D557" s="146" t="s">
        <v>274</v>
      </c>
      <c r="E557" s="147" t="s">
        <v>1429</v>
      </c>
      <c r="F557" s="148" t="s">
        <v>1430</v>
      </c>
      <c r="G557" s="149" t="s">
        <v>969</v>
      </c>
      <c r="H557" s="150">
        <v>1</v>
      </c>
      <c r="I557" s="151"/>
      <c r="J557" s="152">
        <f>ROUND(I557*H557,2)</f>
        <v>0</v>
      </c>
      <c r="K557" s="153"/>
      <c r="L557" s="28"/>
      <c r="M557" s="154" t="s">
        <v>1</v>
      </c>
      <c r="N557" s="115" t="s">
        <v>38</v>
      </c>
      <c r="P557" s="155">
        <f>O557*H557</f>
        <v>0</v>
      </c>
      <c r="Q557" s="155">
        <v>0</v>
      </c>
      <c r="R557" s="155">
        <f>Q557*H557</f>
        <v>0</v>
      </c>
      <c r="S557" s="155">
        <v>0</v>
      </c>
      <c r="T557" s="156">
        <f>S557*H557</f>
        <v>0</v>
      </c>
      <c r="AR557" s="157" t="s">
        <v>348</v>
      </c>
      <c r="AT557" s="157" t="s">
        <v>274</v>
      </c>
      <c r="AU557" s="157" t="s">
        <v>82</v>
      </c>
      <c r="AY557" s="13" t="s">
        <v>271</v>
      </c>
      <c r="BE557" s="158">
        <f>IF(N557="základní",J557,0)</f>
        <v>0</v>
      </c>
      <c r="BF557" s="158">
        <f>IF(N557="snížená",J557,0)</f>
        <v>0</v>
      </c>
      <c r="BG557" s="158">
        <f>IF(N557="zákl. přenesená",J557,0)</f>
        <v>0</v>
      </c>
      <c r="BH557" s="158">
        <f>IF(N557="sníž. přenesená",J557,0)</f>
        <v>0</v>
      </c>
      <c r="BI557" s="158">
        <f>IF(N557="nulová",J557,0)</f>
        <v>0</v>
      </c>
      <c r="BJ557" s="13" t="s">
        <v>80</v>
      </c>
      <c r="BK557" s="158">
        <f>ROUND(I557*H557,2)</f>
        <v>0</v>
      </c>
      <c r="BL557" s="13" t="s">
        <v>348</v>
      </c>
      <c r="BM557" s="157" t="s">
        <v>1431</v>
      </c>
    </row>
    <row r="558" spans="2:65" s="1" customFormat="1" ht="38.4">
      <c r="B558" s="28"/>
      <c r="D558" s="159" t="s">
        <v>280</v>
      </c>
      <c r="F558" s="160" t="s">
        <v>1427</v>
      </c>
      <c r="I558" s="119"/>
      <c r="L558" s="28"/>
      <c r="M558" s="161"/>
      <c r="T558" s="52"/>
      <c r="AT558" s="13" t="s">
        <v>280</v>
      </c>
      <c r="AU558" s="13" t="s">
        <v>82</v>
      </c>
    </row>
    <row r="559" spans="2:65" s="1" customFormat="1" ht="33" customHeight="1">
      <c r="B559" s="28"/>
      <c r="C559" s="146" t="s">
        <v>1416</v>
      </c>
      <c r="D559" s="146" t="s">
        <v>274</v>
      </c>
      <c r="E559" s="147" t="s">
        <v>1433</v>
      </c>
      <c r="F559" s="148" t="s">
        <v>1434</v>
      </c>
      <c r="G559" s="149" t="s">
        <v>969</v>
      </c>
      <c r="H559" s="150">
        <v>1</v>
      </c>
      <c r="I559" s="151"/>
      <c r="J559" s="152">
        <f>ROUND(I559*H559,2)</f>
        <v>0</v>
      </c>
      <c r="K559" s="153"/>
      <c r="L559" s="28"/>
      <c r="M559" s="154" t="s">
        <v>1</v>
      </c>
      <c r="N559" s="115" t="s">
        <v>38</v>
      </c>
      <c r="P559" s="155">
        <f>O559*H559</f>
        <v>0</v>
      </c>
      <c r="Q559" s="155">
        <v>0</v>
      </c>
      <c r="R559" s="155">
        <f>Q559*H559</f>
        <v>0</v>
      </c>
      <c r="S559" s="155">
        <v>0</v>
      </c>
      <c r="T559" s="156">
        <f>S559*H559</f>
        <v>0</v>
      </c>
      <c r="AR559" s="157" t="s">
        <v>348</v>
      </c>
      <c r="AT559" s="157" t="s">
        <v>274</v>
      </c>
      <c r="AU559" s="157" t="s">
        <v>82</v>
      </c>
      <c r="AY559" s="13" t="s">
        <v>271</v>
      </c>
      <c r="BE559" s="158">
        <f>IF(N559="základní",J559,0)</f>
        <v>0</v>
      </c>
      <c r="BF559" s="158">
        <f>IF(N559="snížená",J559,0)</f>
        <v>0</v>
      </c>
      <c r="BG559" s="158">
        <f>IF(N559="zákl. přenesená",J559,0)</f>
        <v>0</v>
      </c>
      <c r="BH559" s="158">
        <f>IF(N559="sníž. přenesená",J559,0)</f>
        <v>0</v>
      </c>
      <c r="BI559" s="158">
        <f>IF(N559="nulová",J559,0)</f>
        <v>0</v>
      </c>
      <c r="BJ559" s="13" t="s">
        <v>80</v>
      </c>
      <c r="BK559" s="158">
        <f>ROUND(I559*H559,2)</f>
        <v>0</v>
      </c>
      <c r="BL559" s="13" t="s">
        <v>348</v>
      </c>
      <c r="BM559" s="157" t="s">
        <v>1435</v>
      </c>
    </row>
    <row r="560" spans="2:65" s="1" customFormat="1" ht="28.8">
      <c r="B560" s="28"/>
      <c r="D560" s="159" t="s">
        <v>280</v>
      </c>
      <c r="F560" s="160" t="s">
        <v>1436</v>
      </c>
      <c r="I560" s="119"/>
      <c r="L560" s="28"/>
      <c r="M560" s="161"/>
      <c r="T560" s="52"/>
      <c r="AT560" s="13" t="s">
        <v>280</v>
      </c>
      <c r="AU560" s="13" t="s">
        <v>82</v>
      </c>
    </row>
    <row r="561" spans="2:65" s="1" customFormat="1" ht="24.15" customHeight="1">
      <c r="B561" s="28"/>
      <c r="C561" s="146" t="s">
        <v>1418</v>
      </c>
      <c r="D561" s="146" t="s">
        <v>274</v>
      </c>
      <c r="E561" s="147" t="s">
        <v>1438</v>
      </c>
      <c r="F561" s="148" t="s">
        <v>1439</v>
      </c>
      <c r="G561" s="149" t="s">
        <v>338</v>
      </c>
      <c r="H561" s="150">
        <v>1</v>
      </c>
      <c r="I561" s="151"/>
      <c r="J561" s="152">
        <f>ROUND(I561*H561,2)</f>
        <v>0</v>
      </c>
      <c r="K561" s="153"/>
      <c r="L561" s="28"/>
      <c r="M561" s="154" t="s">
        <v>1</v>
      </c>
      <c r="N561" s="115" t="s">
        <v>38</v>
      </c>
      <c r="P561" s="155">
        <f>O561*H561</f>
        <v>0</v>
      </c>
      <c r="Q561" s="155">
        <v>0</v>
      </c>
      <c r="R561" s="155">
        <f>Q561*H561</f>
        <v>0</v>
      </c>
      <c r="S561" s="155">
        <v>0</v>
      </c>
      <c r="T561" s="156">
        <f>S561*H561</f>
        <v>0</v>
      </c>
      <c r="AR561" s="157" t="s">
        <v>348</v>
      </c>
      <c r="AT561" s="157" t="s">
        <v>274</v>
      </c>
      <c r="AU561" s="157" t="s">
        <v>82</v>
      </c>
      <c r="AY561" s="13" t="s">
        <v>271</v>
      </c>
      <c r="BE561" s="158">
        <f>IF(N561="základní",J561,0)</f>
        <v>0</v>
      </c>
      <c r="BF561" s="158">
        <f>IF(N561="snížená",J561,0)</f>
        <v>0</v>
      </c>
      <c r="BG561" s="158">
        <f>IF(N561="zákl. přenesená",J561,0)</f>
        <v>0</v>
      </c>
      <c r="BH561" s="158">
        <f>IF(N561="sníž. přenesená",J561,0)</f>
        <v>0</v>
      </c>
      <c r="BI561" s="158">
        <f>IF(N561="nulová",J561,0)</f>
        <v>0</v>
      </c>
      <c r="BJ561" s="13" t="s">
        <v>80</v>
      </c>
      <c r="BK561" s="158">
        <f>ROUND(I561*H561,2)</f>
        <v>0</v>
      </c>
      <c r="BL561" s="13" t="s">
        <v>348</v>
      </c>
      <c r="BM561" s="157" t="s">
        <v>1440</v>
      </c>
    </row>
    <row r="562" spans="2:65" s="1" customFormat="1" ht="38.4">
      <c r="B562" s="28"/>
      <c r="D562" s="159" t="s">
        <v>280</v>
      </c>
      <c r="F562" s="160" t="s">
        <v>1441</v>
      </c>
      <c r="I562" s="119"/>
      <c r="L562" s="28"/>
      <c r="M562" s="161"/>
      <c r="T562" s="52"/>
      <c r="AT562" s="13" t="s">
        <v>280</v>
      </c>
      <c r="AU562" s="13" t="s">
        <v>82</v>
      </c>
    </row>
    <row r="563" spans="2:65" s="1" customFormat="1" ht="24.15" customHeight="1">
      <c r="B563" s="28"/>
      <c r="C563" s="146" t="s">
        <v>1420</v>
      </c>
      <c r="D563" s="146" t="s">
        <v>274</v>
      </c>
      <c r="E563" s="147" t="s">
        <v>1443</v>
      </c>
      <c r="F563" s="148" t="s">
        <v>1444</v>
      </c>
      <c r="G563" s="149" t="s">
        <v>969</v>
      </c>
      <c r="H563" s="150">
        <v>1</v>
      </c>
      <c r="I563" s="151"/>
      <c r="J563" s="152">
        <f>ROUND(I563*H563,2)</f>
        <v>0</v>
      </c>
      <c r="K563" s="153"/>
      <c r="L563" s="28"/>
      <c r="M563" s="154" t="s">
        <v>1</v>
      </c>
      <c r="N563" s="115" t="s">
        <v>38</v>
      </c>
      <c r="P563" s="155">
        <f>O563*H563</f>
        <v>0</v>
      </c>
      <c r="Q563" s="155">
        <v>0</v>
      </c>
      <c r="R563" s="155">
        <f>Q563*H563</f>
        <v>0</v>
      </c>
      <c r="S563" s="155">
        <v>0</v>
      </c>
      <c r="T563" s="156">
        <f>S563*H563</f>
        <v>0</v>
      </c>
      <c r="AR563" s="157" t="s">
        <v>348</v>
      </c>
      <c r="AT563" s="157" t="s">
        <v>274</v>
      </c>
      <c r="AU563" s="157" t="s">
        <v>82</v>
      </c>
      <c r="AY563" s="13" t="s">
        <v>271</v>
      </c>
      <c r="BE563" s="158">
        <f>IF(N563="základní",J563,0)</f>
        <v>0</v>
      </c>
      <c r="BF563" s="158">
        <f>IF(N563="snížená",J563,0)</f>
        <v>0</v>
      </c>
      <c r="BG563" s="158">
        <f>IF(N563="zákl. přenesená",J563,0)</f>
        <v>0</v>
      </c>
      <c r="BH563" s="158">
        <f>IF(N563="sníž. přenesená",J563,0)</f>
        <v>0</v>
      </c>
      <c r="BI563" s="158">
        <f>IF(N563="nulová",J563,0)</f>
        <v>0</v>
      </c>
      <c r="BJ563" s="13" t="s">
        <v>80</v>
      </c>
      <c r="BK563" s="158">
        <f>ROUND(I563*H563,2)</f>
        <v>0</v>
      </c>
      <c r="BL563" s="13" t="s">
        <v>348</v>
      </c>
      <c r="BM563" s="157" t="s">
        <v>1445</v>
      </c>
    </row>
    <row r="564" spans="2:65" s="1" customFormat="1" ht="10.199999999999999">
      <c r="B564" s="28"/>
      <c r="D564" s="159" t="s">
        <v>280</v>
      </c>
      <c r="F564" s="160" t="s">
        <v>1446</v>
      </c>
      <c r="I564" s="119"/>
      <c r="L564" s="28"/>
      <c r="M564" s="161"/>
      <c r="T564" s="52"/>
      <c r="AT564" s="13" t="s">
        <v>280</v>
      </c>
      <c r="AU564" s="13" t="s">
        <v>82</v>
      </c>
    </row>
    <row r="565" spans="2:65" s="1" customFormat="1" ht="16.5" customHeight="1">
      <c r="B565" s="28"/>
      <c r="C565" s="146" t="s">
        <v>1423</v>
      </c>
      <c r="D565" s="146" t="s">
        <v>274</v>
      </c>
      <c r="E565" s="147" t="s">
        <v>1448</v>
      </c>
      <c r="F565" s="148" t="s">
        <v>1449</v>
      </c>
      <c r="G565" s="149" t="s">
        <v>969</v>
      </c>
      <c r="H565" s="150">
        <v>1</v>
      </c>
      <c r="I565" s="151"/>
      <c r="J565" s="152">
        <f>ROUND(I565*H565,2)</f>
        <v>0</v>
      </c>
      <c r="K565" s="153"/>
      <c r="L565" s="28"/>
      <c r="M565" s="154" t="s">
        <v>1</v>
      </c>
      <c r="N565" s="115" t="s">
        <v>38</v>
      </c>
      <c r="P565" s="155">
        <f>O565*H565</f>
        <v>0</v>
      </c>
      <c r="Q565" s="155">
        <v>0</v>
      </c>
      <c r="R565" s="155">
        <f>Q565*H565</f>
        <v>0</v>
      </c>
      <c r="S565" s="155">
        <v>0</v>
      </c>
      <c r="T565" s="156">
        <f>S565*H565</f>
        <v>0</v>
      </c>
      <c r="AR565" s="157" t="s">
        <v>348</v>
      </c>
      <c r="AT565" s="157" t="s">
        <v>274</v>
      </c>
      <c r="AU565" s="157" t="s">
        <v>82</v>
      </c>
      <c r="AY565" s="13" t="s">
        <v>271</v>
      </c>
      <c r="BE565" s="158">
        <f>IF(N565="základní",J565,0)</f>
        <v>0</v>
      </c>
      <c r="BF565" s="158">
        <f>IF(N565="snížená",J565,0)</f>
        <v>0</v>
      </c>
      <c r="BG565" s="158">
        <f>IF(N565="zákl. přenesená",J565,0)</f>
        <v>0</v>
      </c>
      <c r="BH565" s="158">
        <f>IF(N565="sníž. přenesená",J565,0)</f>
        <v>0</v>
      </c>
      <c r="BI565" s="158">
        <f>IF(N565="nulová",J565,0)</f>
        <v>0</v>
      </c>
      <c r="BJ565" s="13" t="s">
        <v>80</v>
      </c>
      <c r="BK565" s="158">
        <f>ROUND(I565*H565,2)</f>
        <v>0</v>
      </c>
      <c r="BL565" s="13" t="s">
        <v>348</v>
      </c>
      <c r="BM565" s="157" t="s">
        <v>1450</v>
      </c>
    </row>
    <row r="566" spans="2:65" s="1" customFormat="1" ht="10.199999999999999">
      <c r="B566" s="28"/>
      <c r="D566" s="159" t="s">
        <v>280</v>
      </c>
      <c r="F566" s="160" t="s">
        <v>1449</v>
      </c>
      <c r="I566" s="119"/>
      <c r="L566" s="28"/>
      <c r="M566" s="161"/>
      <c r="T566" s="52"/>
      <c r="AT566" s="13" t="s">
        <v>280</v>
      </c>
      <c r="AU566" s="13" t="s">
        <v>82</v>
      </c>
    </row>
    <row r="567" spans="2:65" s="1" customFormat="1" ht="37.799999999999997" customHeight="1">
      <c r="B567" s="28"/>
      <c r="C567" s="146" t="s">
        <v>1428</v>
      </c>
      <c r="D567" s="146" t="s">
        <v>274</v>
      </c>
      <c r="E567" s="147" t="s">
        <v>1452</v>
      </c>
      <c r="F567" s="148" t="s">
        <v>1453</v>
      </c>
      <c r="G567" s="149" t="s">
        <v>969</v>
      </c>
      <c r="H567" s="150">
        <v>1</v>
      </c>
      <c r="I567" s="151"/>
      <c r="J567" s="152">
        <f>ROUND(I567*H567,2)</f>
        <v>0</v>
      </c>
      <c r="K567" s="153"/>
      <c r="L567" s="28"/>
      <c r="M567" s="154" t="s">
        <v>1</v>
      </c>
      <c r="N567" s="115" t="s">
        <v>38</v>
      </c>
      <c r="P567" s="155">
        <f>O567*H567</f>
        <v>0</v>
      </c>
      <c r="Q567" s="155">
        <v>0</v>
      </c>
      <c r="R567" s="155">
        <f>Q567*H567</f>
        <v>0</v>
      </c>
      <c r="S567" s="155">
        <v>0</v>
      </c>
      <c r="T567" s="156">
        <f>S567*H567</f>
        <v>0</v>
      </c>
      <c r="AR567" s="157" t="s">
        <v>348</v>
      </c>
      <c r="AT567" s="157" t="s">
        <v>274</v>
      </c>
      <c r="AU567" s="157" t="s">
        <v>82</v>
      </c>
      <c r="AY567" s="13" t="s">
        <v>271</v>
      </c>
      <c r="BE567" s="158">
        <f>IF(N567="základní",J567,0)</f>
        <v>0</v>
      </c>
      <c r="BF567" s="158">
        <f>IF(N567="snížená",J567,0)</f>
        <v>0</v>
      </c>
      <c r="BG567" s="158">
        <f>IF(N567="zákl. přenesená",J567,0)</f>
        <v>0</v>
      </c>
      <c r="BH567" s="158">
        <f>IF(N567="sníž. přenesená",J567,0)</f>
        <v>0</v>
      </c>
      <c r="BI567" s="158">
        <f>IF(N567="nulová",J567,0)</f>
        <v>0</v>
      </c>
      <c r="BJ567" s="13" t="s">
        <v>80</v>
      </c>
      <c r="BK567" s="158">
        <f>ROUND(I567*H567,2)</f>
        <v>0</v>
      </c>
      <c r="BL567" s="13" t="s">
        <v>348</v>
      </c>
      <c r="BM567" s="157" t="s">
        <v>1454</v>
      </c>
    </row>
    <row r="568" spans="2:65" s="1" customFormat="1" ht="19.2">
      <c r="B568" s="28"/>
      <c r="D568" s="159" t="s">
        <v>280</v>
      </c>
      <c r="F568" s="160" t="s">
        <v>1453</v>
      </c>
      <c r="I568" s="119"/>
      <c r="L568" s="28"/>
      <c r="M568" s="161"/>
      <c r="T568" s="52"/>
      <c r="AT568" s="13" t="s">
        <v>280</v>
      </c>
      <c r="AU568" s="13" t="s">
        <v>82</v>
      </c>
    </row>
    <row r="569" spans="2:65" s="1" customFormat="1" ht="62.7" customHeight="1">
      <c r="B569" s="28"/>
      <c r="C569" s="146" t="s">
        <v>1432</v>
      </c>
      <c r="D569" s="146" t="s">
        <v>274</v>
      </c>
      <c r="E569" s="147" t="s">
        <v>1456</v>
      </c>
      <c r="F569" s="148" t="s">
        <v>1457</v>
      </c>
      <c r="G569" s="149" t="s">
        <v>969</v>
      </c>
      <c r="H569" s="150">
        <v>1</v>
      </c>
      <c r="I569" s="151"/>
      <c r="J569" s="152">
        <f>ROUND(I569*H569,2)</f>
        <v>0</v>
      </c>
      <c r="K569" s="153"/>
      <c r="L569" s="28"/>
      <c r="M569" s="154" t="s">
        <v>1</v>
      </c>
      <c r="N569" s="115" t="s">
        <v>38</v>
      </c>
      <c r="P569" s="155">
        <f>O569*H569</f>
        <v>0</v>
      </c>
      <c r="Q569" s="155">
        <v>0</v>
      </c>
      <c r="R569" s="155">
        <f>Q569*H569</f>
        <v>0</v>
      </c>
      <c r="S569" s="155">
        <v>0</v>
      </c>
      <c r="T569" s="156">
        <f>S569*H569</f>
        <v>0</v>
      </c>
      <c r="AR569" s="157" t="s">
        <v>348</v>
      </c>
      <c r="AT569" s="157" t="s">
        <v>274</v>
      </c>
      <c r="AU569" s="157" t="s">
        <v>82</v>
      </c>
      <c r="AY569" s="13" t="s">
        <v>271</v>
      </c>
      <c r="BE569" s="158">
        <f>IF(N569="základní",J569,0)</f>
        <v>0</v>
      </c>
      <c r="BF569" s="158">
        <f>IF(N569="snížená",J569,0)</f>
        <v>0</v>
      </c>
      <c r="BG569" s="158">
        <f>IF(N569="zákl. přenesená",J569,0)</f>
        <v>0</v>
      </c>
      <c r="BH569" s="158">
        <f>IF(N569="sníž. přenesená",J569,0)</f>
        <v>0</v>
      </c>
      <c r="BI569" s="158">
        <f>IF(N569="nulová",J569,0)</f>
        <v>0</v>
      </c>
      <c r="BJ569" s="13" t="s">
        <v>80</v>
      </c>
      <c r="BK569" s="158">
        <f>ROUND(I569*H569,2)</f>
        <v>0</v>
      </c>
      <c r="BL569" s="13" t="s">
        <v>348</v>
      </c>
      <c r="BM569" s="157" t="s">
        <v>1458</v>
      </c>
    </row>
    <row r="570" spans="2:65" s="1" customFormat="1" ht="38.4">
      <c r="B570" s="28"/>
      <c r="D570" s="159" t="s">
        <v>280</v>
      </c>
      <c r="F570" s="160" t="s">
        <v>1457</v>
      </c>
      <c r="I570" s="119"/>
      <c r="L570" s="28"/>
      <c r="M570" s="173"/>
      <c r="N570" s="174"/>
      <c r="O570" s="174"/>
      <c r="P570" s="174"/>
      <c r="Q570" s="174"/>
      <c r="R570" s="174"/>
      <c r="S570" s="174"/>
      <c r="T570" s="175"/>
      <c r="AT570" s="13" t="s">
        <v>280</v>
      </c>
      <c r="AU570" s="13" t="s">
        <v>82</v>
      </c>
    </row>
    <row r="571" spans="2:65" s="1" customFormat="1" ht="6.9" customHeight="1">
      <c r="B571" s="40"/>
      <c r="C571" s="41"/>
      <c r="D571" s="41"/>
      <c r="E571" s="41"/>
      <c r="F571" s="41"/>
      <c r="G571" s="41"/>
      <c r="H571" s="41"/>
      <c r="I571" s="41"/>
      <c r="J571" s="41"/>
      <c r="K571" s="41"/>
      <c r="L571" s="28"/>
    </row>
  </sheetData>
  <sheetProtection algorithmName="SHA-512" hashValue="YSz/IqDVHXrfYWipWkSLPEiBdI2wJNQLGiVT5tr5D/TWw2LSnm4CwTANvIoMXhIjTdlSJoin2itOmok5bkUeBQ==" saltValue="x1aG8U2BjjO9K23pqNxD1nx2jxFmoei3ZCAs08tcV5LehKK89m4phb2KXO40iwJbwkRDmT6Eeo4GNfV2+MjzKg==" spinCount="100000" sheet="1" objects="1" scenarios="1" formatColumns="0" formatRows="0" autoFilter="0"/>
  <autoFilter ref="C143:K570" xr:uid="{00000000-0009-0000-0000-000011000000}"/>
  <mergeCells count="17">
    <mergeCell ref="E136:H136"/>
    <mergeCell ref="L2:V2"/>
    <mergeCell ref="D118:F118"/>
    <mergeCell ref="D119:F119"/>
    <mergeCell ref="D120:F120"/>
    <mergeCell ref="E132:H132"/>
    <mergeCell ref="E134:H134"/>
    <mergeCell ref="E85:H85"/>
    <mergeCell ref="E87:H87"/>
    <mergeCell ref="E89:H89"/>
    <mergeCell ref="D116:F116"/>
    <mergeCell ref="D117:F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51"/>
  <sheetViews>
    <sheetView showGridLines="0" topLeftCell="A105" workbookViewId="0">
      <selection activeCell="H116" sqref="H116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156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1943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1944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J113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ROUND((SUM(BE113:BE120) + SUM(BE142:BE250)),  2)</f>
        <v>0</v>
      </c>
      <c r="I37" s="94">
        <v>0.21</v>
      </c>
      <c r="J37" s="82">
        <f>ROUND(((SUM(BE113:BE120) + SUM(BE142:BE250))*I37),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ROUND((SUM(BF113:BF120) + SUM(BF142:BF250)),  2)</f>
        <v>0</v>
      </c>
      <c r="I38" s="94">
        <v>0.12</v>
      </c>
      <c r="J38" s="82">
        <f>ROUND(((SUM(BF113:BF120) + SUM(BF142:BF250))*I38),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ROUND((SUM(BG113:BG120) + SUM(BG142:BG250)),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ROUND((SUM(BH113:BH120) + SUM(BH142:BH250)),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ROUND((SUM(BI113:BI120) + SUM(BI142:BI250)),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1943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61.12.1 - kabinet informatiky dv. č. 16 -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J142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J143</f>
        <v>0</v>
      </c>
      <c r="L99" s="106"/>
    </row>
    <row r="100" spans="2:47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J144</f>
        <v>0</v>
      </c>
      <c r="L100" s="110"/>
    </row>
    <row r="101" spans="2:47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J155</f>
        <v>0</v>
      </c>
      <c r="L101" s="110"/>
    </row>
    <row r="102" spans="2:47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J164</f>
        <v>0</v>
      </c>
      <c r="L102" s="106"/>
    </row>
    <row r="103" spans="2:47" s="9" customFormat="1" ht="19.95" customHeight="1">
      <c r="B103" s="110"/>
      <c r="D103" s="111" t="s">
        <v>241</v>
      </c>
      <c r="E103" s="112"/>
      <c r="F103" s="112"/>
      <c r="G103" s="112"/>
      <c r="H103" s="112"/>
      <c r="I103" s="112"/>
      <c r="J103" s="113">
        <f>J165</f>
        <v>0</v>
      </c>
      <c r="L103" s="110"/>
    </row>
    <row r="104" spans="2:47" s="9" customFormat="1" ht="19.95" customHeight="1">
      <c r="B104" s="110"/>
      <c r="D104" s="111" t="s">
        <v>242</v>
      </c>
      <c r="E104" s="112"/>
      <c r="F104" s="112"/>
      <c r="G104" s="112"/>
      <c r="H104" s="112"/>
      <c r="I104" s="112"/>
      <c r="J104" s="113">
        <f>J168</f>
        <v>0</v>
      </c>
      <c r="L104" s="110"/>
    </row>
    <row r="105" spans="2:47" s="9" customFormat="1" ht="19.95" customHeight="1">
      <c r="B105" s="110"/>
      <c r="D105" s="111" t="s">
        <v>243</v>
      </c>
      <c r="E105" s="112"/>
      <c r="F105" s="112"/>
      <c r="G105" s="112"/>
      <c r="H105" s="112"/>
      <c r="I105" s="112"/>
      <c r="J105" s="113">
        <f>J189</f>
        <v>0</v>
      </c>
      <c r="L105" s="110"/>
    </row>
    <row r="106" spans="2:47" s="9" customFormat="1" ht="19.95" customHeight="1">
      <c r="B106" s="110"/>
      <c r="D106" s="111" t="s">
        <v>244</v>
      </c>
      <c r="E106" s="112"/>
      <c r="F106" s="112"/>
      <c r="G106" s="112"/>
      <c r="H106" s="112"/>
      <c r="I106" s="112"/>
      <c r="J106" s="113">
        <f>J218</f>
        <v>0</v>
      </c>
      <c r="L106" s="110"/>
    </row>
    <row r="107" spans="2:47" s="9" customFormat="1" ht="19.95" customHeight="1">
      <c r="B107" s="110"/>
      <c r="D107" s="111" t="s">
        <v>245</v>
      </c>
      <c r="E107" s="112"/>
      <c r="F107" s="112"/>
      <c r="G107" s="112"/>
      <c r="H107" s="112"/>
      <c r="I107" s="112"/>
      <c r="J107" s="113">
        <f>J219</f>
        <v>0</v>
      </c>
      <c r="L107" s="110"/>
    </row>
    <row r="108" spans="2:47" s="9" customFormat="1" ht="19.95" customHeight="1">
      <c r="B108" s="110"/>
      <c r="D108" s="111" t="s">
        <v>246</v>
      </c>
      <c r="E108" s="112"/>
      <c r="F108" s="112"/>
      <c r="G108" s="112"/>
      <c r="H108" s="112"/>
      <c r="I108" s="112"/>
      <c r="J108" s="113">
        <f>J228</f>
        <v>0</v>
      </c>
      <c r="L108" s="110"/>
    </row>
    <row r="109" spans="2:47" s="8" customFormat="1" ht="24.9" customHeight="1">
      <c r="B109" s="106"/>
      <c r="D109" s="107" t="s">
        <v>247</v>
      </c>
      <c r="E109" s="108"/>
      <c r="F109" s="108"/>
      <c r="G109" s="108"/>
      <c r="H109" s="108"/>
      <c r="I109" s="108"/>
      <c r="J109" s="109">
        <f>J247</f>
        <v>0</v>
      </c>
      <c r="L109" s="106"/>
    </row>
    <row r="110" spans="2:47" s="9" customFormat="1" ht="19.95" customHeight="1">
      <c r="B110" s="110"/>
      <c r="D110" s="111" t="s">
        <v>248</v>
      </c>
      <c r="E110" s="112"/>
      <c r="F110" s="112"/>
      <c r="G110" s="112"/>
      <c r="H110" s="112"/>
      <c r="I110" s="112"/>
      <c r="J110" s="113">
        <f>J248</f>
        <v>0</v>
      </c>
      <c r="L110" s="110"/>
    </row>
    <row r="111" spans="2:47" s="1" customFormat="1" ht="21.75" customHeight="1">
      <c r="B111" s="28"/>
      <c r="L111" s="28"/>
    </row>
    <row r="112" spans="2:47" s="1" customFormat="1" ht="6.9" customHeight="1">
      <c r="B112" s="28"/>
      <c r="L112" s="28"/>
    </row>
    <row r="113" spans="2:65" s="1" customFormat="1" ht="29.25" customHeight="1">
      <c r="B113" s="28"/>
      <c r="C113" s="105" t="s">
        <v>249</v>
      </c>
      <c r="J113" s="114">
        <f>ROUND(J114 + J115 + J116 + J117 + J118 + J119,2)</f>
        <v>0</v>
      </c>
      <c r="L113" s="28"/>
      <c r="N113" s="115" t="s">
        <v>37</v>
      </c>
    </row>
    <row r="114" spans="2:65" s="1" customFormat="1" ht="18" customHeight="1">
      <c r="B114" s="28"/>
      <c r="D114" s="222" t="s">
        <v>250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ref="BE114:BE119" si="0">IF(N114="základní",J114,0)</f>
        <v>0</v>
      </c>
      <c r="BF114" s="122">
        <f t="shared" ref="BF114:BF119" si="1">IF(N114="snížená",J114,0)</f>
        <v>0</v>
      </c>
      <c r="BG114" s="122">
        <f t="shared" ref="BG114:BG119" si="2">IF(N114="zákl. přenesená",J114,0)</f>
        <v>0</v>
      </c>
      <c r="BH114" s="122">
        <f t="shared" ref="BH114:BH119" si="3">IF(N114="sníž. přenesená",J114,0)</f>
        <v>0</v>
      </c>
      <c r="BI114" s="122">
        <f t="shared" ref="BI114:BI119" si="4">IF(N114="nulová",J114,0)</f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222" t="s">
        <v>252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2429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2427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2430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116" t="s">
        <v>253</v>
      </c>
      <c r="J119" s="117">
        <f>ROUND(J32*T119,2)</f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254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0.199999999999999">
      <c r="B120" s="28"/>
      <c r="L120" s="28"/>
    </row>
    <row r="121" spans="2:65" s="1" customFormat="1" ht="29.25" customHeight="1">
      <c r="B121" s="28"/>
      <c r="C121" s="123" t="s">
        <v>255</v>
      </c>
      <c r="D121" s="95"/>
      <c r="E121" s="95"/>
      <c r="F121" s="95"/>
      <c r="G121" s="95"/>
      <c r="H121" s="95"/>
      <c r="I121" s="95"/>
      <c r="J121" s="124">
        <f>ROUND(J98+J113,2)</f>
        <v>0</v>
      </c>
      <c r="K121" s="95"/>
      <c r="L121" s="28"/>
    </row>
    <row r="122" spans="2:65" s="1" customFormat="1" ht="6.9" customHeight="1"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28"/>
    </row>
    <row r="126" spans="2:65" s="1" customFormat="1" ht="6.9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28"/>
    </row>
    <row r="127" spans="2:65" s="1" customFormat="1" ht="24.9" customHeight="1">
      <c r="B127" s="28"/>
      <c r="C127" s="17" t="s">
        <v>256</v>
      </c>
      <c r="L127" s="28"/>
    </row>
    <row r="128" spans="2:65" s="1" customFormat="1" ht="6.9" customHeight="1">
      <c r="B128" s="28"/>
      <c r="L128" s="28"/>
    </row>
    <row r="129" spans="2:63" s="1" customFormat="1" ht="12" customHeight="1">
      <c r="B129" s="28"/>
      <c r="C129" s="23" t="s">
        <v>16</v>
      </c>
      <c r="L129" s="28"/>
    </row>
    <row r="130" spans="2:63" s="1" customFormat="1" ht="26.25" customHeight="1">
      <c r="B130" s="28"/>
      <c r="E130" s="218" t="str">
        <f>E7</f>
        <v>Rekonstrukce silno a slaboproudé instalace, dobudování WC pro imobilní aj., ZŠ Ivanovice na Hané, ul. Tyršova 218/4</v>
      </c>
      <c r="F130" s="219"/>
      <c r="G130" s="219"/>
      <c r="H130" s="219"/>
      <c r="L130" s="28"/>
    </row>
    <row r="131" spans="2:63" ht="12" customHeight="1">
      <c r="B131" s="16"/>
      <c r="C131" s="23" t="s">
        <v>224</v>
      </c>
      <c r="L131" s="16"/>
    </row>
    <row r="132" spans="2:63" s="1" customFormat="1" ht="16.5" customHeight="1">
      <c r="B132" s="28"/>
      <c r="E132" s="218" t="s">
        <v>1943</v>
      </c>
      <c r="F132" s="220"/>
      <c r="G132" s="220"/>
      <c r="H132" s="220"/>
      <c r="L132" s="28"/>
    </row>
    <row r="133" spans="2:63" s="1" customFormat="1" ht="12" customHeight="1">
      <c r="B133" s="28"/>
      <c r="C133" s="23" t="s">
        <v>226</v>
      </c>
      <c r="L133" s="28"/>
    </row>
    <row r="134" spans="2:63" s="1" customFormat="1" ht="16.5" customHeight="1">
      <c r="B134" s="28"/>
      <c r="E134" s="200" t="str">
        <f>E11</f>
        <v>61.12.1 - kabinet informatiky dv. č. 16 - stavba</v>
      </c>
      <c r="F134" s="220"/>
      <c r="G134" s="220"/>
      <c r="H134" s="220"/>
      <c r="L134" s="28"/>
    </row>
    <row r="135" spans="2:63" s="1" customFormat="1" ht="6.9" customHeight="1">
      <c r="B135" s="28"/>
      <c r="L135" s="28"/>
    </row>
    <row r="136" spans="2:63" s="1" customFormat="1" ht="12" customHeight="1">
      <c r="B136" s="28"/>
      <c r="C136" s="23" t="s">
        <v>20</v>
      </c>
      <c r="F136" s="21" t="str">
        <f>F14</f>
        <v>ZŠ Ivanovice na Hané, okres Vyškov p. o.</v>
      </c>
      <c r="I136" s="23" t="s">
        <v>22</v>
      </c>
      <c r="J136" s="48" t="str">
        <f>IF(J14="","",J14)</f>
        <v>xx.xx.xxxx</v>
      </c>
      <c r="L136" s="28"/>
    </row>
    <row r="137" spans="2:63" s="1" customFormat="1" ht="6.9" customHeight="1">
      <c r="B137" s="28"/>
      <c r="L137" s="28"/>
    </row>
    <row r="138" spans="2:63" s="1" customFormat="1" ht="15.15" customHeight="1">
      <c r="B138" s="28"/>
      <c r="C138" s="23" t="s">
        <v>23</v>
      </c>
      <c r="F138" s="21" t="str">
        <f>E17</f>
        <v xml:space="preserve"> </v>
      </c>
      <c r="I138" s="23" t="s">
        <v>29</v>
      </c>
      <c r="J138" s="26" t="str">
        <f>E23</f>
        <v xml:space="preserve"> </v>
      </c>
      <c r="L138" s="28"/>
    </row>
    <row r="139" spans="2:63" s="1" customFormat="1" ht="15.15" customHeight="1">
      <c r="B139" s="28"/>
      <c r="C139" s="23" t="s">
        <v>27</v>
      </c>
      <c r="F139" s="21" t="str">
        <f>IF(E20="","",E20)</f>
        <v>Vyplň údaj</v>
      </c>
      <c r="I139" s="23" t="s">
        <v>31</v>
      </c>
      <c r="J139" s="26" t="str">
        <f>E26</f>
        <v xml:space="preserve"> </v>
      </c>
      <c r="L139" s="28"/>
    </row>
    <row r="140" spans="2:63" s="1" customFormat="1" ht="10.35" customHeight="1">
      <c r="B140" s="28"/>
      <c r="L140" s="28"/>
    </row>
    <row r="141" spans="2:63" s="10" customFormat="1" ht="29.25" customHeight="1">
      <c r="B141" s="125"/>
      <c r="C141" s="126" t="s">
        <v>257</v>
      </c>
      <c r="D141" s="127" t="s">
        <v>58</v>
      </c>
      <c r="E141" s="127" t="s">
        <v>54</v>
      </c>
      <c r="F141" s="127" t="s">
        <v>55</v>
      </c>
      <c r="G141" s="127" t="s">
        <v>258</v>
      </c>
      <c r="H141" s="127" t="s">
        <v>259</v>
      </c>
      <c r="I141" s="127" t="s">
        <v>260</v>
      </c>
      <c r="J141" s="128" t="s">
        <v>232</v>
      </c>
      <c r="K141" s="129" t="s">
        <v>261</v>
      </c>
      <c r="L141" s="125"/>
      <c r="M141" s="55" t="s">
        <v>1</v>
      </c>
      <c r="N141" s="56" t="s">
        <v>37</v>
      </c>
      <c r="O141" s="56" t="s">
        <v>262</v>
      </c>
      <c r="P141" s="56" t="s">
        <v>263</v>
      </c>
      <c r="Q141" s="56" t="s">
        <v>264</v>
      </c>
      <c r="R141" s="56" t="s">
        <v>265</v>
      </c>
      <c r="S141" s="56" t="s">
        <v>266</v>
      </c>
      <c r="T141" s="57" t="s">
        <v>267</v>
      </c>
    </row>
    <row r="142" spans="2:63" s="1" customFormat="1" ht="22.8" customHeight="1">
      <c r="B142" s="28"/>
      <c r="C142" s="60" t="s">
        <v>268</v>
      </c>
      <c r="J142" s="130">
        <f>BK142</f>
        <v>0</v>
      </c>
      <c r="L142" s="28"/>
      <c r="M142" s="58"/>
      <c r="N142" s="49"/>
      <c r="O142" s="49"/>
      <c r="P142" s="131">
        <f>P143+P164+P247</f>
        <v>0</v>
      </c>
      <c r="Q142" s="49"/>
      <c r="R142" s="131">
        <f>R143+R164+R247</f>
        <v>0.43312242000000001</v>
      </c>
      <c r="S142" s="49"/>
      <c r="T142" s="132">
        <f>T143+T164+T247</f>
        <v>5.9039999999999995E-2</v>
      </c>
      <c r="AT142" s="13" t="s">
        <v>72</v>
      </c>
      <c r="AU142" s="13" t="s">
        <v>234</v>
      </c>
      <c r="BK142" s="133">
        <f>BK143+BK164+BK247</f>
        <v>0</v>
      </c>
    </row>
    <row r="143" spans="2:63" s="11" customFormat="1" ht="25.95" customHeight="1">
      <c r="B143" s="134"/>
      <c r="D143" s="135" t="s">
        <v>72</v>
      </c>
      <c r="E143" s="136" t="s">
        <v>269</v>
      </c>
      <c r="F143" s="136" t="s">
        <v>270</v>
      </c>
      <c r="I143" s="137"/>
      <c r="J143" s="138">
        <f>BK143</f>
        <v>0</v>
      </c>
      <c r="L143" s="134"/>
      <c r="M143" s="139"/>
      <c r="P143" s="140">
        <f>P144+P155</f>
        <v>0</v>
      </c>
      <c r="R143" s="140">
        <f>R144+R155</f>
        <v>1.9499999999999999E-3</v>
      </c>
      <c r="T143" s="141">
        <f>T144+T155</f>
        <v>0</v>
      </c>
      <c r="AR143" s="135" t="s">
        <v>80</v>
      </c>
      <c r="AT143" s="142" t="s">
        <v>72</v>
      </c>
      <c r="AU143" s="142" t="s">
        <v>73</v>
      </c>
      <c r="AY143" s="135" t="s">
        <v>271</v>
      </c>
      <c r="BK143" s="143">
        <f>BK144+BK155</f>
        <v>0</v>
      </c>
    </row>
    <row r="144" spans="2:63" s="11" customFormat="1" ht="22.8" customHeight="1">
      <c r="B144" s="134"/>
      <c r="D144" s="135" t="s">
        <v>72</v>
      </c>
      <c r="E144" s="144" t="s">
        <v>292</v>
      </c>
      <c r="F144" s="144" t="s">
        <v>293</v>
      </c>
      <c r="I144" s="137"/>
      <c r="J144" s="145">
        <f>BK144</f>
        <v>0</v>
      </c>
      <c r="L144" s="134"/>
      <c r="M144" s="139"/>
      <c r="P144" s="140">
        <f>SUM(P145:P154)</f>
        <v>0</v>
      </c>
      <c r="R144" s="140">
        <f>SUM(R145:R154)</f>
        <v>1.9499999999999999E-3</v>
      </c>
      <c r="T144" s="141">
        <f>SUM(T145:T154)</f>
        <v>0</v>
      </c>
      <c r="AR144" s="135" t="s">
        <v>80</v>
      </c>
      <c r="AT144" s="142" t="s">
        <v>72</v>
      </c>
      <c r="AU144" s="142" t="s">
        <v>80</v>
      </c>
      <c r="AY144" s="135" t="s">
        <v>271</v>
      </c>
      <c r="BK144" s="143">
        <f>SUM(BK145:BK154)</f>
        <v>0</v>
      </c>
    </row>
    <row r="145" spans="2:65" s="1" customFormat="1" ht="33" customHeight="1">
      <c r="B145" s="28"/>
      <c r="C145" s="146" t="s">
        <v>80</v>
      </c>
      <c r="D145" s="146" t="s">
        <v>274</v>
      </c>
      <c r="E145" s="147" t="s">
        <v>294</v>
      </c>
      <c r="F145" s="148" t="s">
        <v>295</v>
      </c>
      <c r="G145" s="149" t="s">
        <v>277</v>
      </c>
      <c r="H145" s="150">
        <v>15</v>
      </c>
      <c r="I145" s="151"/>
      <c r="J145" s="152">
        <f>ROUND(I145*H145,2)</f>
        <v>0</v>
      </c>
      <c r="K145" s="153"/>
      <c r="L145" s="28"/>
      <c r="M145" s="154" t="s">
        <v>1</v>
      </c>
      <c r="N145" s="115" t="s">
        <v>38</v>
      </c>
      <c r="P145" s="155">
        <f>O145*H145</f>
        <v>0</v>
      </c>
      <c r="Q145" s="155">
        <v>1.2999999999999999E-4</v>
      </c>
      <c r="R145" s="155">
        <f>Q145*H145</f>
        <v>1.9499999999999999E-3</v>
      </c>
      <c r="S145" s="155">
        <v>0</v>
      </c>
      <c r="T145" s="156">
        <f>S145*H145</f>
        <v>0</v>
      </c>
      <c r="AR145" s="157" t="s">
        <v>278</v>
      </c>
      <c r="AT145" s="157" t="s">
        <v>274</v>
      </c>
      <c r="AU145" s="157" t="s">
        <v>82</v>
      </c>
      <c r="AY145" s="13" t="s">
        <v>271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3" t="s">
        <v>80</v>
      </c>
      <c r="BK145" s="158">
        <f>ROUND(I145*H145,2)</f>
        <v>0</v>
      </c>
      <c r="BL145" s="13" t="s">
        <v>278</v>
      </c>
      <c r="BM145" s="157" t="s">
        <v>1945</v>
      </c>
    </row>
    <row r="146" spans="2:65" s="1" customFormat="1" ht="19.2">
      <c r="B146" s="28"/>
      <c r="D146" s="159" t="s">
        <v>280</v>
      </c>
      <c r="F146" s="160" t="s">
        <v>297</v>
      </c>
      <c r="I146" s="119"/>
      <c r="L146" s="28"/>
      <c r="M146" s="161"/>
      <c r="T146" s="52"/>
      <c r="AT146" s="13" t="s">
        <v>280</v>
      </c>
      <c r="AU146" s="13" t="s">
        <v>82</v>
      </c>
    </row>
    <row r="147" spans="2:65" s="1" customFormat="1" ht="16.5" customHeight="1">
      <c r="B147" s="28"/>
      <c r="C147" s="146" t="s">
        <v>82</v>
      </c>
      <c r="D147" s="146" t="s">
        <v>274</v>
      </c>
      <c r="E147" s="147" t="s">
        <v>299</v>
      </c>
      <c r="F147" s="148" t="s">
        <v>300</v>
      </c>
      <c r="G147" s="149" t="s">
        <v>301</v>
      </c>
      <c r="H147" s="150">
        <v>1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278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278</v>
      </c>
      <c r="BM147" s="157" t="s">
        <v>1946</v>
      </c>
    </row>
    <row r="148" spans="2:65" s="1" customFormat="1" ht="10.199999999999999">
      <c r="B148" s="28"/>
      <c r="D148" s="159" t="s">
        <v>280</v>
      </c>
      <c r="F148" s="160" t="s">
        <v>1947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" customFormat="1" ht="16.5" customHeight="1">
      <c r="B149" s="28"/>
      <c r="C149" s="146" t="s">
        <v>272</v>
      </c>
      <c r="D149" s="146" t="s">
        <v>274</v>
      </c>
      <c r="E149" s="147" t="s">
        <v>304</v>
      </c>
      <c r="F149" s="148" t="s">
        <v>305</v>
      </c>
      <c r="G149" s="149" t="s">
        <v>301</v>
      </c>
      <c r="H149" s="150">
        <v>1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306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306</v>
      </c>
      <c r="BM149" s="157" t="s">
        <v>1948</v>
      </c>
    </row>
    <row r="150" spans="2:65" s="1" customFormat="1" ht="10.199999999999999">
      <c r="B150" s="28"/>
      <c r="D150" s="159" t="s">
        <v>280</v>
      </c>
      <c r="F150" s="160" t="s">
        <v>305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" customFormat="1" ht="16.5" customHeight="1">
      <c r="B151" s="28"/>
      <c r="C151" s="146" t="s">
        <v>278</v>
      </c>
      <c r="D151" s="146" t="s">
        <v>274</v>
      </c>
      <c r="E151" s="147" t="s">
        <v>309</v>
      </c>
      <c r="F151" s="148" t="s">
        <v>310</v>
      </c>
      <c r="G151" s="149" t="s">
        <v>311</v>
      </c>
      <c r="H151" s="150">
        <v>1</v>
      </c>
      <c r="I151" s="151"/>
      <c r="J151" s="152">
        <f>ROUND(I151*H151,2)</f>
        <v>0</v>
      </c>
      <c r="K151" s="153"/>
      <c r="L151" s="28"/>
      <c r="M151" s="154" t="s">
        <v>1</v>
      </c>
      <c r="N151" s="115" t="s">
        <v>38</v>
      </c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AR151" s="157" t="s">
        <v>306</v>
      </c>
      <c r="AT151" s="157" t="s">
        <v>274</v>
      </c>
      <c r="AU151" s="157" t="s">
        <v>82</v>
      </c>
      <c r="AY151" s="13" t="s">
        <v>271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3" t="s">
        <v>80</v>
      </c>
      <c r="BK151" s="158">
        <f>ROUND(I151*H151,2)</f>
        <v>0</v>
      </c>
      <c r="BL151" s="13" t="s">
        <v>306</v>
      </c>
      <c r="BM151" s="157" t="s">
        <v>312</v>
      </c>
    </row>
    <row r="152" spans="2:65" s="1" customFormat="1" ht="10.199999999999999">
      <c r="B152" s="28"/>
      <c r="D152" s="159" t="s">
        <v>280</v>
      </c>
      <c r="F152" s="160" t="s">
        <v>1626</v>
      </c>
      <c r="I152" s="119"/>
      <c r="L152" s="28"/>
      <c r="M152" s="161"/>
      <c r="T152" s="52"/>
      <c r="AT152" s="13" t="s">
        <v>280</v>
      </c>
      <c r="AU152" s="13" t="s">
        <v>82</v>
      </c>
    </row>
    <row r="153" spans="2:65" s="1" customFormat="1" ht="16.5" customHeight="1">
      <c r="B153" s="28"/>
      <c r="C153" s="146" t="s">
        <v>298</v>
      </c>
      <c r="D153" s="146" t="s">
        <v>274</v>
      </c>
      <c r="E153" s="147" t="s">
        <v>315</v>
      </c>
      <c r="F153" s="148" t="s">
        <v>316</v>
      </c>
      <c r="G153" s="149" t="s">
        <v>301</v>
      </c>
      <c r="H153" s="150">
        <v>1</v>
      </c>
      <c r="I153" s="151"/>
      <c r="J153" s="152">
        <f>ROUND(I153*H153,2)</f>
        <v>0</v>
      </c>
      <c r="K153" s="153"/>
      <c r="L153" s="28"/>
      <c r="M153" s="154" t="s">
        <v>1</v>
      </c>
      <c r="N153" s="115" t="s">
        <v>38</v>
      </c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AR153" s="157" t="s">
        <v>306</v>
      </c>
      <c r="AT153" s="157" t="s">
        <v>274</v>
      </c>
      <c r="AU153" s="157" t="s">
        <v>82</v>
      </c>
      <c r="AY153" s="13" t="s">
        <v>271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3" t="s">
        <v>80</v>
      </c>
      <c r="BK153" s="158">
        <f>ROUND(I153*H153,2)</f>
        <v>0</v>
      </c>
      <c r="BL153" s="13" t="s">
        <v>306</v>
      </c>
      <c r="BM153" s="157" t="s">
        <v>317</v>
      </c>
    </row>
    <row r="154" spans="2:65" s="1" customFormat="1" ht="10.199999999999999">
      <c r="B154" s="28"/>
      <c r="D154" s="159" t="s">
        <v>280</v>
      </c>
      <c r="F154" s="160" t="s">
        <v>316</v>
      </c>
      <c r="I154" s="119"/>
      <c r="L154" s="28"/>
      <c r="M154" s="161"/>
      <c r="T154" s="52"/>
      <c r="AT154" s="13" t="s">
        <v>280</v>
      </c>
      <c r="AU154" s="13" t="s">
        <v>82</v>
      </c>
    </row>
    <row r="155" spans="2:65" s="11" customFormat="1" ht="22.8" customHeight="1">
      <c r="B155" s="134"/>
      <c r="D155" s="135" t="s">
        <v>72</v>
      </c>
      <c r="E155" s="144" t="s">
        <v>318</v>
      </c>
      <c r="F155" s="144" t="s">
        <v>319</v>
      </c>
      <c r="I155" s="137"/>
      <c r="J155" s="145">
        <f>BK155</f>
        <v>0</v>
      </c>
      <c r="L155" s="134"/>
      <c r="M155" s="139"/>
      <c r="P155" s="140">
        <f>SUM(P156:P163)</f>
        <v>0</v>
      </c>
      <c r="R155" s="140">
        <f>SUM(R156:R163)</f>
        <v>0</v>
      </c>
      <c r="T155" s="141">
        <f>SUM(T156:T163)</f>
        <v>0</v>
      </c>
      <c r="AR155" s="135" t="s">
        <v>80</v>
      </c>
      <c r="AT155" s="142" t="s">
        <v>72</v>
      </c>
      <c r="AU155" s="142" t="s">
        <v>80</v>
      </c>
      <c r="AY155" s="135" t="s">
        <v>271</v>
      </c>
      <c r="BK155" s="143">
        <f>SUM(BK156:BK163)</f>
        <v>0</v>
      </c>
    </row>
    <row r="156" spans="2:65" s="1" customFormat="1" ht="24.15" customHeight="1">
      <c r="B156" s="28"/>
      <c r="C156" s="146" t="s">
        <v>282</v>
      </c>
      <c r="D156" s="146" t="s">
        <v>274</v>
      </c>
      <c r="E156" s="147" t="s">
        <v>320</v>
      </c>
      <c r="F156" s="148" t="s">
        <v>321</v>
      </c>
      <c r="G156" s="149" t="s">
        <v>322</v>
      </c>
      <c r="H156" s="150">
        <v>0.5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278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278</v>
      </c>
      <c r="BM156" s="157" t="s">
        <v>323</v>
      </c>
    </row>
    <row r="157" spans="2:65" s="1" customFormat="1" ht="28.8">
      <c r="B157" s="28"/>
      <c r="D157" s="159" t="s">
        <v>280</v>
      </c>
      <c r="F157" s="160" t="s">
        <v>324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24.15" customHeight="1">
      <c r="B158" s="28"/>
      <c r="C158" s="146" t="s">
        <v>308</v>
      </c>
      <c r="D158" s="146" t="s">
        <v>274</v>
      </c>
      <c r="E158" s="147" t="s">
        <v>326</v>
      </c>
      <c r="F158" s="148" t="s">
        <v>327</v>
      </c>
      <c r="G158" s="149" t="s">
        <v>322</v>
      </c>
      <c r="H158" s="150">
        <v>0.5</v>
      </c>
      <c r="I158" s="151"/>
      <c r="J158" s="152">
        <f>ROUND(I158*H158,2)</f>
        <v>0</v>
      </c>
      <c r="K158" s="153"/>
      <c r="L158" s="28"/>
      <c r="M158" s="154" t="s">
        <v>1</v>
      </c>
      <c r="N158" s="115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AR158" s="157" t="s">
        <v>278</v>
      </c>
      <c r="AT158" s="157" t="s">
        <v>274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328</v>
      </c>
    </row>
    <row r="159" spans="2:65" s="1" customFormat="1" ht="19.2">
      <c r="B159" s="28"/>
      <c r="D159" s="159" t="s">
        <v>280</v>
      </c>
      <c r="F159" s="160" t="s">
        <v>329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" customFormat="1" ht="16.5" customHeight="1">
      <c r="B160" s="28"/>
      <c r="C160" s="146" t="s">
        <v>314</v>
      </c>
      <c r="D160" s="146" t="s">
        <v>274</v>
      </c>
      <c r="E160" s="147" t="s">
        <v>331</v>
      </c>
      <c r="F160" s="148" t="s">
        <v>332</v>
      </c>
      <c r="G160" s="149" t="s">
        <v>322</v>
      </c>
      <c r="H160" s="150">
        <v>0.5</v>
      </c>
      <c r="I160" s="151"/>
      <c r="J160" s="152">
        <f>ROUND(I160*H160,2)</f>
        <v>0</v>
      </c>
      <c r="K160" s="153"/>
      <c r="L160" s="28"/>
      <c r="M160" s="154" t="s">
        <v>1</v>
      </c>
      <c r="N160" s="115" t="s">
        <v>38</v>
      </c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AR160" s="157" t="s">
        <v>278</v>
      </c>
      <c r="AT160" s="157" t="s">
        <v>274</v>
      </c>
      <c r="AU160" s="157" t="s">
        <v>82</v>
      </c>
      <c r="AY160" s="13" t="s">
        <v>271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3" t="s">
        <v>80</v>
      </c>
      <c r="BK160" s="158">
        <f>ROUND(I160*H160,2)</f>
        <v>0</v>
      </c>
      <c r="BL160" s="13" t="s">
        <v>278</v>
      </c>
      <c r="BM160" s="157" t="s">
        <v>333</v>
      </c>
    </row>
    <row r="161" spans="2:65" s="1" customFormat="1" ht="19.2">
      <c r="B161" s="28"/>
      <c r="D161" s="159" t="s">
        <v>280</v>
      </c>
      <c r="F161" s="160" t="s">
        <v>334</v>
      </c>
      <c r="I161" s="119"/>
      <c r="L161" s="28"/>
      <c r="M161" s="161"/>
      <c r="T161" s="52"/>
      <c r="AT161" s="13" t="s">
        <v>280</v>
      </c>
      <c r="AU161" s="13" t="s">
        <v>82</v>
      </c>
    </row>
    <row r="162" spans="2:65" s="1" customFormat="1" ht="24.15" customHeight="1">
      <c r="B162" s="28"/>
      <c r="C162" s="162" t="s">
        <v>292</v>
      </c>
      <c r="D162" s="162" t="s">
        <v>335</v>
      </c>
      <c r="E162" s="163" t="s">
        <v>336</v>
      </c>
      <c r="F162" s="164" t="s">
        <v>337</v>
      </c>
      <c r="G162" s="165" t="s">
        <v>338</v>
      </c>
      <c r="H162" s="166">
        <v>1</v>
      </c>
      <c r="I162" s="167"/>
      <c r="J162" s="168">
        <f>ROUND(I162*H162,2)</f>
        <v>0</v>
      </c>
      <c r="K162" s="169"/>
      <c r="L162" s="170"/>
      <c r="M162" s="171" t="s">
        <v>1</v>
      </c>
      <c r="N162" s="172" t="s">
        <v>38</v>
      </c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AR162" s="157" t="s">
        <v>314</v>
      </c>
      <c r="AT162" s="157" t="s">
        <v>335</v>
      </c>
      <c r="AU162" s="157" t="s">
        <v>82</v>
      </c>
      <c r="AY162" s="13" t="s">
        <v>271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3" t="s">
        <v>80</v>
      </c>
      <c r="BK162" s="158">
        <f>ROUND(I162*H162,2)</f>
        <v>0</v>
      </c>
      <c r="BL162" s="13" t="s">
        <v>278</v>
      </c>
      <c r="BM162" s="157" t="s">
        <v>339</v>
      </c>
    </row>
    <row r="163" spans="2:65" s="1" customFormat="1" ht="28.8">
      <c r="B163" s="28"/>
      <c r="D163" s="159" t="s">
        <v>280</v>
      </c>
      <c r="F163" s="160" t="s">
        <v>340</v>
      </c>
      <c r="I163" s="119"/>
      <c r="L163" s="28"/>
      <c r="M163" s="161"/>
      <c r="T163" s="52"/>
      <c r="AT163" s="13" t="s">
        <v>280</v>
      </c>
      <c r="AU163" s="13" t="s">
        <v>82</v>
      </c>
    </row>
    <row r="164" spans="2:65" s="11" customFormat="1" ht="25.95" customHeight="1">
      <c r="B164" s="134"/>
      <c r="D164" s="135" t="s">
        <v>72</v>
      </c>
      <c r="E164" s="136" t="s">
        <v>341</v>
      </c>
      <c r="F164" s="136" t="s">
        <v>342</v>
      </c>
      <c r="I164" s="137"/>
      <c r="J164" s="138">
        <f>BK164</f>
        <v>0</v>
      </c>
      <c r="L164" s="134"/>
      <c r="M164" s="139"/>
      <c r="P164" s="140">
        <f>P165+P168+P189+P218+P219+P228</f>
        <v>0</v>
      </c>
      <c r="R164" s="140">
        <f>R165+R168+R189+R218+R219+R228</f>
        <v>0.43117242</v>
      </c>
      <c r="T164" s="141">
        <f>T165+T168+T189+T218+T219+T228</f>
        <v>5.9039999999999995E-2</v>
      </c>
      <c r="AR164" s="135" t="s">
        <v>82</v>
      </c>
      <c r="AT164" s="142" t="s">
        <v>72</v>
      </c>
      <c r="AU164" s="142" t="s">
        <v>73</v>
      </c>
      <c r="AY164" s="135" t="s">
        <v>271</v>
      </c>
      <c r="BK164" s="143">
        <f>BK165+BK168+BK189+BK218+BK219+BK228</f>
        <v>0</v>
      </c>
    </row>
    <row r="165" spans="2:65" s="11" customFormat="1" ht="22.8" customHeight="1">
      <c r="B165" s="134"/>
      <c r="D165" s="135" t="s">
        <v>72</v>
      </c>
      <c r="E165" s="144" t="s">
        <v>343</v>
      </c>
      <c r="F165" s="144" t="s">
        <v>344</v>
      </c>
      <c r="I165" s="137"/>
      <c r="J165" s="145">
        <f>BK165</f>
        <v>0</v>
      </c>
      <c r="L165" s="134"/>
      <c r="M165" s="139"/>
      <c r="P165" s="140">
        <f>SUM(P166:P167)</f>
        <v>0</v>
      </c>
      <c r="R165" s="140">
        <f>SUM(R166:R167)</f>
        <v>0</v>
      </c>
      <c r="T165" s="141">
        <f>SUM(T166:T167)</f>
        <v>0</v>
      </c>
      <c r="AR165" s="135" t="s">
        <v>82</v>
      </c>
      <c r="AT165" s="142" t="s">
        <v>72</v>
      </c>
      <c r="AU165" s="142" t="s">
        <v>80</v>
      </c>
      <c r="AY165" s="135" t="s">
        <v>271</v>
      </c>
      <c r="BK165" s="143">
        <f>SUM(BK166:BK167)</f>
        <v>0</v>
      </c>
    </row>
    <row r="166" spans="2:65" s="1" customFormat="1" ht="16.5" customHeight="1">
      <c r="B166" s="28"/>
      <c r="C166" s="146" t="s">
        <v>325</v>
      </c>
      <c r="D166" s="146" t="s">
        <v>274</v>
      </c>
      <c r="E166" s="147" t="s">
        <v>360</v>
      </c>
      <c r="F166" s="148" t="s">
        <v>361</v>
      </c>
      <c r="G166" s="149" t="s">
        <v>301</v>
      </c>
      <c r="H166" s="150">
        <v>1</v>
      </c>
      <c r="I166" s="151"/>
      <c r="J166" s="152">
        <f>ROUND(I166*H166,2)</f>
        <v>0</v>
      </c>
      <c r="K166" s="153"/>
      <c r="L166" s="28"/>
      <c r="M166" s="154" t="s">
        <v>1</v>
      </c>
      <c r="N166" s="115" t="s">
        <v>38</v>
      </c>
      <c r="P166" s="155">
        <f>O166*H166</f>
        <v>0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AR166" s="157" t="s">
        <v>306</v>
      </c>
      <c r="AT166" s="157" t="s">
        <v>274</v>
      </c>
      <c r="AU166" s="157" t="s">
        <v>82</v>
      </c>
      <c r="AY166" s="13" t="s">
        <v>271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3" t="s">
        <v>80</v>
      </c>
      <c r="BK166" s="158">
        <f>ROUND(I166*H166,2)</f>
        <v>0</v>
      </c>
      <c r="BL166" s="13" t="s">
        <v>306</v>
      </c>
      <c r="BM166" s="157" t="s">
        <v>362</v>
      </c>
    </row>
    <row r="167" spans="2:65" s="1" customFormat="1" ht="19.2">
      <c r="B167" s="28"/>
      <c r="D167" s="159" t="s">
        <v>280</v>
      </c>
      <c r="F167" s="160" t="s">
        <v>1949</v>
      </c>
      <c r="I167" s="119"/>
      <c r="L167" s="28"/>
      <c r="M167" s="161"/>
      <c r="T167" s="52"/>
      <c r="AT167" s="13" t="s">
        <v>280</v>
      </c>
      <c r="AU167" s="13" t="s">
        <v>82</v>
      </c>
    </row>
    <row r="168" spans="2:65" s="11" customFormat="1" ht="22.8" customHeight="1">
      <c r="B168" s="134"/>
      <c r="D168" s="135" t="s">
        <v>72</v>
      </c>
      <c r="E168" s="144" t="s">
        <v>363</v>
      </c>
      <c r="F168" s="144" t="s">
        <v>364</v>
      </c>
      <c r="I168" s="137"/>
      <c r="J168" s="145">
        <f>BK168</f>
        <v>0</v>
      </c>
      <c r="L168" s="134"/>
      <c r="M168" s="139"/>
      <c r="P168" s="140">
        <f>SUM(P169:P188)</f>
        <v>0</v>
      </c>
      <c r="R168" s="140">
        <f>SUM(R169:R188)</f>
        <v>0.12231642000000001</v>
      </c>
      <c r="T168" s="141">
        <f>SUM(T169:T188)</f>
        <v>0</v>
      </c>
      <c r="AR168" s="135" t="s">
        <v>82</v>
      </c>
      <c r="AT168" s="142" t="s">
        <v>72</v>
      </c>
      <c r="AU168" s="142" t="s">
        <v>80</v>
      </c>
      <c r="AY168" s="135" t="s">
        <v>271</v>
      </c>
      <c r="BK168" s="143">
        <f>SUM(BK169:BK188)</f>
        <v>0</v>
      </c>
    </row>
    <row r="169" spans="2:65" s="1" customFormat="1" ht="33" customHeight="1">
      <c r="B169" s="28"/>
      <c r="C169" s="146" t="s">
        <v>330</v>
      </c>
      <c r="D169" s="146" t="s">
        <v>274</v>
      </c>
      <c r="E169" s="147" t="s">
        <v>386</v>
      </c>
      <c r="F169" s="148" t="s">
        <v>387</v>
      </c>
      <c r="G169" s="149" t="s">
        <v>277</v>
      </c>
      <c r="H169" s="150">
        <v>15</v>
      </c>
      <c r="I169" s="151"/>
      <c r="J169" s="152">
        <f>ROUND(I169*H169,2)</f>
        <v>0</v>
      </c>
      <c r="K169" s="153"/>
      <c r="L169" s="28"/>
      <c r="M169" s="154" t="s">
        <v>1</v>
      </c>
      <c r="N169" s="115" t="s">
        <v>38</v>
      </c>
      <c r="P169" s="155">
        <f>O169*H169</f>
        <v>0</v>
      </c>
      <c r="Q169" s="155">
        <v>1.17E-3</v>
      </c>
      <c r="R169" s="155">
        <f>Q169*H169</f>
        <v>1.755E-2</v>
      </c>
      <c r="S169" s="155">
        <v>0</v>
      </c>
      <c r="T169" s="156">
        <f>S169*H169</f>
        <v>0</v>
      </c>
      <c r="AR169" s="157" t="s">
        <v>348</v>
      </c>
      <c r="AT169" s="157" t="s">
        <v>274</v>
      </c>
      <c r="AU169" s="157" t="s">
        <v>82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348</v>
      </c>
      <c r="BM169" s="157" t="s">
        <v>1950</v>
      </c>
    </row>
    <row r="170" spans="2:65" s="1" customFormat="1" ht="28.8">
      <c r="B170" s="28"/>
      <c r="D170" s="159" t="s">
        <v>280</v>
      </c>
      <c r="F170" s="160" t="s">
        <v>389</v>
      </c>
      <c r="I170" s="119"/>
      <c r="L170" s="28"/>
      <c r="M170" s="161"/>
      <c r="T170" s="52"/>
      <c r="AT170" s="13" t="s">
        <v>280</v>
      </c>
      <c r="AU170" s="13" t="s">
        <v>82</v>
      </c>
    </row>
    <row r="171" spans="2:65" s="1" customFormat="1" ht="16.5" customHeight="1">
      <c r="B171" s="28"/>
      <c r="C171" s="162" t="s">
        <v>8</v>
      </c>
      <c r="D171" s="162" t="s">
        <v>335</v>
      </c>
      <c r="E171" s="163" t="s">
        <v>391</v>
      </c>
      <c r="F171" s="164" t="s">
        <v>392</v>
      </c>
      <c r="G171" s="165" t="s">
        <v>393</v>
      </c>
      <c r="H171" s="166">
        <v>0.121</v>
      </c>
      <c r="I171" s="167"/>
      <c r="J171" s="168">
        <f>ROUND(I171*H171,2)</f>
        <v>0</v>
      </c>
      <c r="K171" s="169"/>
      <c r="L171" s="170"/>
      <c r="M171" s="171" t="s">
        <v>1</v>
      </c>
      <c r="N171" s="172" t="s">
        <v>38</v>
      </c>
      <c r="P171" s="155">
        <f>O171*H171</f>
        <v>0</v>
      </c>
      <c r="Q171" s="155">
        <v>2.0000000000000002E-5</v>
      </c>
      <c r="R171" s="155">
        <f>Q171*H171</f>
        <v>2.4200000000000001E-6</v>
      </c>
      <c r="S171" s="155">
        <v>0</v>
      </c>
      <c r="T171" s="156">
        <f>S171*H171</f>
        <v>0</v>
      </c>
      <c r="AR171" s="157" t="s">
        <v>306</v>
      </c>
      <c r="AT171" s="157" t="s">
        <v>335</v>
      </c>
      <c r="AU171" s="157" t="s">
        <v>82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306</v>
      </c>
      <c r="BM171" s="157" t="s">
        <v>1951</v>
      </c>
    </row>
    <row r="172" spans="2:65" s="1" customFormat="1" ht="10.199999999999999">
      <c r="B172" s="28"/>
      <c r="D172" s="159" t="s">
        <v>280</v>
      </c>
      <c r="F172" s="160" t="s">
        <v>392</v>
      </c>
      <c r="I172" s="119"/>
      <c r="L172" s="28"/>
      <c r="M172" s="161"/>
      <c r="T172" s="52"/>
      <c r="AT172" s="13" t="s">
        <v>280</v>
      </c>
      <c r="AU172" s="13" t="s">
        <v>82</v>
      </c>
    </row>
    <row r="173" spans="2:65" s="1" customFormat="1" ht="16.5" customHeight="1">
      <c r="B173" s="28"/>
      <c r="C173" s="162" t="s">
        <v>345</v>
      </c>
      <c r="D173" s="162" t="s">
        <v>335</v>
      </c>
      <c r="E173" s="163" t="s">
        <v>396</v>
      </c>
      <c r="F173" s="164" t="s">
        <v>397</v>
      </c>
      <c r="G173" s="165" t="s">
        <v>393</v>
      </c>
      <c r="H173" s="166">
        <v>0.60499999999999998</v>
      </c>
      <c r="I173" s="167"/>
      <c r="J173" s="168">
        <f>ROUND(I173*H173,2)</f>
        <v>0</v>
      </c>
      <c r="K173" s="169"/>
      <c r="L173" s="170"/>
      <c r="M173" s="171" t="s">
        <v>1</v>
      </c>
      <c r="N173" s="172" t="s">
        <v>38</v>
      </c>
      <c r="P173" s="155">
        <f>O173*H173</f>
        <v>0</v>
      </c>
      <c r="Q173" s="155">
        <v>2.0000000000000001E-4</v>
      </c>
      <c r="R173" s="155">
        <f>Q173*H173</f>
        <v>1.21E-4</v>
      </c>
      <c r="S173" s="155">
        <v>0</v>
      </c>
      <c r="T173" s="156">
        <f>S173*H173</f>
        <v>0</v>
      </c>
      <c r="AR173" s="157" t="s">
        <v>373</v>
      </c>
      <c r="AT173" s="157" t="s">
        <v>335</v>
      </c>
      <c r="AU173" s="157" t="s">
        <v>82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348</v>
      </c>
      <c r="BM173" s="157" t="s">
        <v>1952</v>
      </c>
    </row>
    <row r="174" spans="2:65" s="1" customFormat="1" ht="10.199999999999999">
      <c r="B174" s="28"/>
      <c r="D174" s="159" t="s">
        <v>280</v>
      </c>
      <c r="F174" s="160" t="s">
        <v>397</v>
      </c>
      <c r="I174" s="119"/>
      <c r="L174" s="28"/>
      <c r="M174" s="161"/>
      <c r="T174" s="52"/>
      <c r="AT174" s="13" t="s">
        <v>280</v>
      </c>
      <c r="AU174" s="13" t="s">
        <v>82</v>
      </c>
    </row>
    <row r="175" spans="2:65" s="1" customFormat="1" ht="24.15" customHeight="1">
      <c r="B175" s="28"/>
      <c r="C175" s="162" t="s">
        <v>351</v>
      </c>
      <c r="D175" s="162" t="s">
        <v>335</v>
      </c>
      <c r="E175" s="163" t="s">
        <v>1514</v>
      </c>
      <c r="F175" s="164" t="s">
        <v>1515</v>
      </c>
      <c r="G175" s="165" t="s">
        <v>277</v>
      </c>
      <c r="H175" s="166">
        <v>18.149999999999999</v>
      </c>
      <c r="I175" s="167"/>
      <c r="J175" s="168">
        <f>ROUND(I175*H175,2)</f>
        <v>0</v>
      </c>
      <c r="K175" s="169"/>
      <c r="L175" s="170"/>
      <c r="M175" s="171" t="s">
        <v>1</v>
      </c>
      <c r="N175" s="172" t="s">
        <v>38</v>
      </c>
      <c r="P175" s="155">
        <f>O175*H175</f>
        <v>0</v>
      </c>
      <c r="Q175" s="155">
        <v>4.0000000000000001E-3</v>
      </c>
      <c r="R175" s="155">
        <f>Q175*H175</f>
        <v>7.2599999999999998E-2</v>
      </c>
      <c r="S175" s="155">
        <v>0</v>
      </c>
      <c r="T175" s="156">
        <f>S175*H175</f>
        <v>0</v>
      </c>
      <c r="AR175" s="157" t="s">
        <v>373</v>
      </c>
      <c r="AT175" s="157" t="s">
        <v>335</v>
      </c>
      <c r="AU175" s="157" t="s">
        <v>82</v>
      </c>
      <c r="AY175" s="13" t="s">
        <v>271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3" t="s">
        <v>80</v>
      </c>
      <c r="BK175" s="158">
        <f>ROUND(I175*H175,2)</f>
        <v>0</v>
      </c>
      <c r="BL175" s="13" t="s">
        <v>348</v>
      </c>
      <c r="BM175" s="157" t="s">
        <v>1953</v>
      </c>
    </row>
    <row r="176" spans="2:65" s="1" customFormat="1" ht="19.2">
      <c r="B176" s="28"/>
      <c r="D176" s="159" t="s">
        <v>280</v>
      </c>
      <c r="F176" s="160" t="s">
        <v>1515</v>
      </c>
      <c r="I176" s="119"/>
      <c r="L176" s="28"/>
      <c r="M176" s="161"/>
      <c r="T176" s="52"/>
      <c r="AT176" s="13" t="s">
        <v>280</v>
      </c>
      <c r="AU176" s="13" t="s">
        <v>82</v>
      </c>
    </row>
    <row r="177" spans="2:65" s="1" customFormat="1" ht="16.5" customHeight="1">
      <c r="B177" s="28"/>
      <c r="C177" s="162" t="s">
        <v>356</v>
      </c>
      <c r="D177" s="162" t="s">
        <v>335</v>
      </c>
      <c r="E177" s="163" t="s">
        <v>410</v>
      </c>
      <c r="F177" s="164" t="s">
        <v>411</v>
      </c>
      <c r="G177" s="165" t="s">
        <v>412</v>
      </c>
      <c r="H177" s="166">
        <v>20.9</v>
      </c>
      <c r="I177" s="167"/>
      <c r="J177" s="168">
        <f>ROUND(I177*H177,2)</f>
        <v>0</v>
      </c>
      <c r="K177" s="169"/>
      <c r="L177" s="170"/>
      <c r="M177" s="171" t="s">
        <v>1</v>
      </c>
      <c r="N177" s="172" t="s">
        <v>38</v>
      </c>
      <c r="P177" s="155">
        <f>O177*H177</f>
        <v>0</v>
      </c>
      <c r="Q177" s="155">
        <v>3.8000000000000002E-4</v>
      </c>
      <c r="R177" s="155">
        <f>Q177*H177</f>
        <v>7.9419999999999994E-3</v>
      </c>
      <c r="S177" s="155">
        <v>0</v>
      </c>
      <c r="T177" s="156">
        <f>S177*H177</f>
        <v>0</v>
      </c>
      <c r="AR177" s="157" t="s">
        <v>373</v>
      </c>
      <c r="AT177" s="157" t="s">
        <v>335</v>
      </c>
      <c r="AU177" s="157" t="s">
        <v>82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348</v>
      </c>
      <c r="BM177" s="157" t="s">
        <v>1954</v>
      </c>
    </row>
    <row r="178" spans="2:65" s="1" customFormat="1" ht="10.199999999999999">
      <c r="B178" s="28"/>
      <c r="D178" s="159" t="s">
        <v>280</v>
      </c>
      <c r="F178" s="160" t="s">
        <v>414</v>
      </c>
      <c r="I178" s="119"/>
      <c r="L178" s="28"/>
      <c r="M178" s="161"/>
      <c r="T178" s="52"/>
      <c r="AT178" s="13" t="s">
        <v>280</v>
      </c>
      <c r="AU178" s="13" t="s">
        <v>82</v>
      </c>
    </row>
    <row r="179" spans="2:65" s="1" customFormat="1" ht="16.5" customHeight="1">
      <c r="B179" s="28"/>
      <c r="C179" s="162" t="s">
        <v>348</v>
      </c>
      <c r="D179" s="162" t="s">
        <v>335</v>
      </c>
      <c r="E179" s="163" t="s">
        <v>416</v>
      </c>
      <c r="F179" s="164" t="s">
        <v>417</v>
      </c>
      <c r="G179" s="165" t="s">
        <v>412</v>
      </c>
      <c r="H179" s="166">
        <v>11</v>
      </c>
      <c r="I179" s="167"/>
      <c r="J179" s="168">
        <f>ROUND(I179*H179,2)</f>
        <v>0</v>
      </c>
      <c r="K179" s="169"/>
      <c r="L179" s="170"/>
      <c r="M179" s="171" t="s">
        <v>1</v>
      </c>
      <c r="N179" s="172" t="s">
        <v>38</v>
      </c>
      <c r="P179" s="155">
        <f>O179*H179</f>
        <v>0</v>
      </c>
      <c r="Q179" s="155">
        <v>3.5E-4</v>
      </c>
      <c r="R179" s="155">
        <f>Q179*H179</f>
        <v>3.8500000000000001E-3</v>
      </c>
      <c r="S179" s="155">
        <v>0</v>
      </c>
      <c r="T179" s="156">
        <f>S179*H179</f>
        <v>0</v>
      </c>
      <c r="AR179" s="157" t="s">
        <v>373</v>
      </c>
      <c r="AT179" s="157" t="s">
        <v>335</v>
      </c>
      <c r="AU179" s="157" t="s">
        <v>82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348</v>
      </c>
      <c r="BM179" s="157" t="s">
        <v>1955</v>
      </c>
    </row>
    <row r="180" spans="2:65" s="1" customFormat="1" ht="10.199999999999999">
      <c r="B180" s="28"/>
      <c r="D180" s="159" t="s">
        <v>280</v>
      </c>
      <c r="F180" s="160" t="s">
        <v>417</v>
      </c>
      <c r="I180" s="119"/>
      <c r="L180" s="28"/>
      <c r="M180" s="161"/>
      <c r="T180" s="52"/>
      <c r="AT180" s="13" t="s">
        <v>280</v>
      </c>
      <c r="AU180" s="13" t="s">
        <v>82</v>
      </c>
    </row>
    <row r="181" spans="2:65" s="1" customFormat="1" ht="16.5" customHeight="1">
      <c r="B181" s="28"/>
      <c r="C181" s="162" t="s">
        <v>365</v>
      </c>
      <c r="D181" s="162" t="s">
        <v>335</v>
      </c>
      <c r="E181" s="163" t="s">
        <v>420</v>
      </c>
      <c r="F181" s="164" t="s">
        <v>421</v>
      </c>
      <c r="G181" s="165" t="s">
        <v>412</v>
      </c>
      <c r="H181" s="166">
        <v>22</v>
      </c>
      <c r="I181" s="167"/>
      <c r="J181" s="168">
        <f>ROUND(I181*H181,2)</f>
        <v>0</v>
      </c>
      <c r="K181" s="169"/>
      <c r="L181" s="170"/>
      <c r="M181" s="171" t="s">
        <v>1</v>
      </c>
      <c r="N181" s="172" t="s">
        <v>38</v>
      </c>
      <c r="P181" s="155">
        <f>O181*H181</f>
        <v>0</v>
      </c>
      <c r="Q181" s="155">
        <v>3.5E-4</v>
      </c>
      <c r="R181" s="155">
        <f>Q181*H181</f>
        <v>7.7000000000000002E-3</v>
      </c>
      <c r="S181" s="155">
        <v>0</v>
      </c>
      <c r="T181" s="156">
        <f>S181*H181</f>
        <v>0</v>
      </c>
      <c r="AR181" s="157" t="s">
        <v>373</v>
      </c>
      <c r="AT181" s="157" t="s">
        <v>335</v>
      </c>
      <c r="AU181" s="157" t="s">
        <v>82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348</v>
      </c>
      <c r="BM181" s="157" t="s">
        <v>1956</v>
      </c>
    </row>
    <row r="182" spans="2:65" s="1" customFormat="1" ht="10.199999999999999">
      <c r="B182" s="28"/>
      <c r="D182" s="159" t="s">
        <v>280</v>
      </c>
      <c r="F182" s="160" t="s">
        <v>421</v>
      </c>
      <c r="I182" s="119"/>
      <c r="L182" s="28"/>
      <c r="M182" s="161"/>
      <c r="T182" s="52"/>
      <c r="AT182" s="13" t="s">
        <v>280</v>
      </c>
      <c r="AU182" s="13" t="s">
        <v>82</v>
      </c>
    </row>
    <row r="183" spans="2:65" s="1" customFormat="1" ht="16.5" customHeight="1">
      <c r="B183" s="28"/>
      <c r="C183" s="162" t="s">
        <v>370</v>
      </c>
      <c r="D183" s="162" t="s">
        <v>335</v>
      </c>
      <c r="E183" s="163" t="s">
        <v>424</v>
      </c>
      <c r="F183" s="164" t="s">
        <v>425</v>
      </c>
      <c r="G183" s="165" t="s">
        <v>412</v>
      </c>
      <c r="H183" s="166">
        <v>23.65</v>
      </c>
      <c r="I183" s="167"/>
      <c r="J183" s="168">
        <f>ROUND(I183*H183,2)</f>
        <v>0</v>
      </c>
      <c r="K183" s="169"/>
      <c r="L183" s="170"/>
      <c r="M183" s="171" t="s">
        <v>1</v>
      </c>
      <c r="N183" s="172" t="s">
        <v>38</v>
      </c>
      <c r="P183" s="155">
        <f>O183*H183</f>
        <v>0</v>
      </c>
      <c r="Q183" s="155">
        <v>5.0000000000000001E-4</v>
      </c>
      <c r="R183" s="155">
        <f>Q183*H183</f>
        <v>1.1824999999999999E-2</v>
      </c>
      <c r="S183" s="155">
        <v>0</v>
      </c>
      <c r="T183" s="156">
        <f>S183*H183</f>
        <v>0</v>
      </c>
      <c r="AR183" s="157" t="s">
        <v>373</v>
      </c>
      <c r="AT183" s="157" t="s">
        <v>335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1957</v>
      </c>
    </row>
    <row r="184" spans="2:65" s="1" customFormat="1" ht="10.199999999999999">
      <c r="B184" s="28"/>
      <c r="D184" s="159" t="s">
        <v>280</v>
      </c>
      <c r="F184" s="160" t="s">
        <v>427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" customFormat="1" ht="16.5" customHeight="1">
      <c r="B185" s="28"/>
      <c r="C185" s="162" t="s">
        <v>376</v>
      </c>
      <c r="D185" s="162" t="s">
        <v>335</v>
      </c>
      <c r="E185" s="163" t="s">
        <v>429</v>
      </c>
      <c r="F185" s="164" t="s">
        <v>430</v>
      </c>
      <c r="G185" s="165" t="s">
        <v>338</v>
      </c>
      <c r="H185" s="166">
        <v>12.1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38</v>
      </c>
      <c r="P185" s="155">
        <f>O185*H185</f>
        <v>0</v>
      </c>
      <c r="Q185" s="155">
        <v>4.0000000000000003E-5</v>
      </c>
      <c r="R185" s="155">
        <f>Q185*H185</f>
        <v>4.84E-4</v>
      </c>
      <c r="S185" s="155">
        <v>0</v>
      </c>
      <c r="T185" s="156">
        <f>S185*H185</f>
        <v>0</v>
      </c>
      <c r="AR185" s="157" t="s">
        <v>373</v>
      </c>
      <c r="AT185" s="157" t="s">
        <v>335</v>
      </c>
      <c r="AU185" s="157" t="s">
        <v>82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348</v>
      </c>
      <c r="BM185" s="157" t="s">
        <v>1958</v>
      </c>
    </row>
    <row r="186" spans="2:65" s="1" customFormat="1" ht="10.199999999999999">
      <c r="B186" s="28"/>
      <c r="D186" s="159" t="s">
        <v>280</v>
      </c>
      <c r="F186" s="160" t="s">
        <v>430</v>
      </c>
      <c r="I186" s="119"/>
      <c r="L186" s="28"/>
      <c r="M186" s="161"/>
      <c r="T186" s="52"/>
      <c r="AT186" s="13" t="s">
        <v>280</v>
      </c>
      <c r="AU186" s="13" t="s">
        <v>82</v>
      </c>
    </row>
    <row r="187" spans="2:65" s="1" customFormat="1" ht="16.5" customHeight="1">
      <c r="B187" s="28"/>
      <c r="C187" s="162" t="s">
        <v>381</v>
      </c>
      <c r="D187" s="162" t="s">
        <v>335</v>
      </c>
      <c r="E187" s="163" t="s">
        <v>433</v>
      </c>
      <c r="F187" s="164" t="s">
        <v>434</v>
      </c>
      <c r="G187" s="165" t="s">
        <v>338</v>
      </c>
      <c r="H187" s="166">
        <v>12.1</v>
      </c>
      <c r="I187" s="167"/>
      <c r="J187" s="168">
        <f>ROUND(I187*H187,2)</f>
        <v>0</v>
      </c>
      <c r="K187" s="169"/>
      <c r="L187" s="170"/>
      <c r="M187" s="171" t="s">
        <v>1</v>
      </c>
      <c r="N187" s="172" t="s">
        <v>38</v>
      </c>
      <c r="P187" s="155">
        <f>O187*H187</f>
        <v>0</v>
      </c>
      <c r="Q187" s="155">
        <v>2.0000000000000002E-5</v>
      </c>
      <c r="R187" s="155">
        <f>Q187*H187</f>
        <v>2.42E-4</v>
      </c>
      <c r="S187" s="155">
        <v>0</v>
      </c>
      <c r="T187" s="156">
        <f>S187*H187</f>
        <v>0</v>
      </c>
      <c r="AR187" s="157" t="s">
        <v>373</v>
      </c>
      <c r="AT187" s="157" t="s">
        <v>335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1959</v>
      </c>
    </row>
    <row r="188" spans="2:65" s="1" customFormat="1" ht="10.199999999999999">
      <c r="B188" s="28"/>
      <c r="D188" s="159" t="s">
        <v>280</v>
      </c>
      <c r="F188" s="160" t="s">
        <v>434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1" customFormat="1" ht="22.8" customHeight="1">
      <c r="B189" s="134"/>
      <c r="D189" s="135" t="s">
        <v>72</v>
      </c>
      <c r="E189" s="144" t="s">
        <v>436</v>
      </c>
      <c r="F189" s="144" t="s">
        <v>437</v>
      </c>
      <c r="I189" s="137"/>
      <c r="J189" s="145">
        <f>BK189</f>
        <v>0</v>
      </c>
      <c r="L189" s="134"/>
      <c r="M189" s="139"/>
      <c r="P189" s="140">
        <f>SUM(P190:P217)</f>
        <v>0</v>
      </c>
      <c r="R189" s="140">
        <f>SUM(R190:R217)</f>
        <v>0.23217599999999997</v>
      </c>
      <c r="T189" s="141">
        <f>SUM(T190:T217)</f>
        <v>4.2299999999999997E-2</v>
      </c>
      <c r="AR189" s="135" t="s">
        <v>82</v>
      </c>
      <c r="AT189" s="142" t="s">
        <v>72</v>
      </c>
      <c r="AU189" s="142" t="s">
        <v>80</v>
      </c>
      <c r="AY189" s="135" t="s">
        <v>271</v>
      </c>
      <c r="BK189" s="143">
        <f>SUM(BK190:BK217)</f>
        <v>0</v>
      </c>
    </row>
    <row r="190" spans="2:65" s="1" customFormat="1" ht="21.75" customHeight="1">
      <c r="B190" s="28"/>
      <c r="C190" s="146" t="s">
        <v>7</v>
      </c>
      <c r="D190" s="146" t="s">
        <v>274</v>
      </c>
      <c r="E190" s="147" t="s">
        <v>438</v>
      </c>
      <c r="F190" s="148" t="s">
        <v>439</v>
      </c>
      <c r="G190" s="149" t="s">
        <v>277</v>
      </c>
      <c r="H190" s="150">
        <v>15</v>
      </c>
      <c r="I190" s="151"/>
      <c r="J190" s="152">
        <f>ROUND(I190*H190,2)</f>
        <v>0</v>
      </c>
      <c r="K190" s="153"/>
      <c r="L190" s="28"/>
      <c r="M190" s="154" t="s">
        <v>1</v>
      </c>
      <c r="N190" s="115" t="s">
        <v>38</v>
      </c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AR190" s="157" t="s">
        <v>348</v>
      </c>
      <c r="AT190" s="157" t="s">
        <v>274</v>
      </c>
      <c r="AU190" s="157" t="s">
        <v>82</v>
      </c>
      <c r="AY190" s="13" t="s">
        <v>271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3" t="s">
        <v>80</v>
      </c>
      <c r="BK190" s="158">
        <f>ROUND(I190*H190,2)</f>
        <v>0</v>
      </c>
      <c r="BL190" s="13" t="s">
        <v>348</v>
      </c>
      <c r="BM190" s="157" t="s">
        <v>1960</v>
      </c>
    </row>
    <row r="191" spans="2:65" s="1" customFormat="1" ht="19.2">
      <c r="B191" s="28"/>
      <c r="D191" s="159" t="s">
        <v>280</v>
      </c>
      <c r="F191" s="160" t="s">
        <v>441</v>
      </c>
      <c r="I191" s="119"/>
      <c r="L191" s="28"/>
      <c r="M191" s="161"/>
      <c r="T191" s="52"/>
      <c r="AT191" s="13" t="s">
        <v>280</v>
      </c>
      <c r="AU191" s="13" t="s">
        <v>82</v>
      </c>
    </row>
    <row r="192" spans="2:65" s="1" customFormat="1" ht="24.15" customHeight="1">
      <c r="B192" s="28"/>
      <c r="C192" s="146" t="s">
        <v>390</v>
      </c>
      <c r="D192" s="146" t="s">
        <v>274</v>
      </c>
      <c r="E192" s="147" t="s">
        <v>443</v>
      </c>
      <c r="F192" s="148" t="s">
        <v>444</v>
      </c>
      <c r="G192" s="149" t="s">
        <v>277</v>
      </c>
      <c r="H192" s="150">
        <v>15</v>
      </c>
      <c r="I192" s="151"/>
      <c r="J192" s="152">
        <f>ROUND(I192*H192,2)</f>
        <v>0</v>
      </c>
      <c r="K192" s="153"/>
      <c r="L192" s="28"/>
      <c r="M192" s="154" t="s">
        <v>1</v>
      </c>
      <c r="N192" s="115" t="s">
        <v>38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348</v>
      </c>
      <c r="AT192" s="157" t="s">
        <v>274</v>
      </c>
      <c r="AU192" s="157" t="s">
        <v>82</v>
      </c>
      <c r="AY192" s="13" t="s">
        <v>271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3" t="s">
        <v>80</v>
      </c>
      <c r="BK192" s="158">
        <f>ROUND(I192*H192,2)</f>
        <v>0</v>
      </c>
      <c r="BL192" s="13" t="s">
        <v>348</v>
      </c>
      <c r="BM192" s="157" t="s">
        <v>445</v>
      </c>
    </row>
    <row r="193" spans="2:65" s="1" customFormat="1" ht="28.8">
      <c r="B193" s="28"/>
      <c r="D193" s="159" t="s">
        <v>280</v>
      </c>
      <c r="F193" s="160" t="s">
        <v>446</v>
      </c>
      <c r="I193" s="119"/>
      <c r="L193" s="28"/>
      <c r="M193" s="161"/>
      <c r="T193" s="52"/>
      <c r="AT193" s="13" t="s">
        <v>280</v>
      </c>
      <c r="AU193" s="13" t="s">
        <v>82</v>
      </c>
    </row>
    <row r="194" spans="2:65" s="1" customFormat="1" ht="16.5" customHeight="1">
      <c r="B194" s="28"/>
      <c r="C194" s="146" t="s">
        <v>395</v>
      </c>
      <c r="D194" s="146" t="s">
        <v>274</v>
      </c>
      <c r="E194" s="147" t="s">
        <v>448</v>
      </c>
      <c r="F194" s="148" t="s">
        <v>449</v>
      </c>
      <c r="G194" s="149" t="s">
        <v>277</v>
      </c>
      <c r="H194" s="150">
        <v>15</v>
      </c>
      <c r="I194" s="151"/>
      <c r="J194" s="152">
        <f>ROUND(I194*H194,2)</f>
        <v>0</v>
      </c>
      <c r="K194" s="153"/>
      <c r="L194" s="28"/>
      <c r="M194" s="154" t="s">
        <v>1</v>
      </c>
      <c r="N194" s="115" t="s">
        <v>38</v>
      </c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AR194" s="157" t="s">
        <v>348</v>
      </c>
      <c r="AT194" s="157" t="s">
        <v>274</v>
      </c>
      <c r="AU194" s="157" t="s">
        <v>82</v>
      </c>
      <c r="AY194" s="13" t="s">
        <v>271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3" t="s">
        <v>80</v>
      </c>
      <c r="BK194" s="158">
        <f>ROUND(I194*H194,2)</f>
        <v>0</v>
      </c>
      <c r="BL194" s="13" t="s">
        <v>348</v>
      </c>
      <c r="BM194" s="157" t="s">
        <v>450</v>
      </c>
    </row>
    <row r="195" spans="2:65" s="1" customFormat="1" ht="10.199999999999999">
      <c r="B195" s="28"/>
      <c r="D195" s="159" t="s">
        <v>280</v>
      </c>
      <c r="F195" s="160" t="s">
        <v>451</v>
      </c>
      <c r="I195" s="119"/>
      <c r="L195" s="28"/>
      <c r="M195" s="161"/>
      <c r="T195" s="52"/>
      <c r="AT195" s="13" t="s">
        <v>280</v>
      </c>
      <c r="AU195" s="13" t="s">
        <v>82</v>
      </c>
    </row>
    <row r="196" spans="2:65" s="1" customFormat="1" ht="16.5" customHeight="1">
      <c r="B196" s="28"/>
      <c r="C196" s="146" t="s">
        <v>399</v>
      </c>
      <c r="D196" s="146" t="s">
        <v>274</v>
      </c>
      <c r="E196" s="147" t="s">
        <v>453</v>
      </c>
      <c r="F196" s="148" t="s">
        <v>454</v>
      </c>
      <c r="G196" s="149" t="s">
        <v>412</v>
      </c>
      <c r="H196" s="150">
        <v>16</v>
      </c>
      <c r="I196" s="151"/>
      <c r="J196" s="152">
        <f>ROUND(I196*H196,2)</f>
        <v>0</v>
      </c>
      <c r="K196" s="153"/>
      <c r="L196" s="28"/>
      <c r="M196" s="154" t="s">
        <v>1</v>
      </c>
      <c r="N196" s="115" t="s">
        <v>38</v>
      </c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AR196" s="157" t="s">
        <v>348</v>
      </c>
      <c r="AT196" s="157" t="s">
        <v>274</v>
      </c>
      <c r="AU196" s="157" t="s">
        <v>82</v>
      </c>
      <c r="AY196" s="13" t="s">
        <v>271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3" t="s">
        <v>80</v>
      </c>
      <c r="BK196" s="158">
        <f>ROUND(I196*H196,2)</f>
        <v>0</v>
      </c>
      <c r="BL196" s="13" t="s">
        <v>348</v>
      </c>
      <c r="BM196" s="157" t="s">
        <v>1961</v>
      </c>
    </row>
    <row r="197" spans="2:65" s="1" customFormat="1" ht="19.2">
      <c r="B197" s="28"/>
      <c r="D197" s="159" t="s">
        <v>280</v>
      </c>
      <c r="F197" s="160" t="s">
        <v>456</v>
      </c>
      <c r="I197" s="119"/>
      <c r="L197" s="28"/>
      <c r="M197" s="161"/>
      <c r="T197" s="52"/>
      <c r="AT197" s="13" t="s">
        <v>280</v>
      </c>
      <c r="AU197" s="13" t="s">
        <v>82</v>
      </c>
    </row>
    <row r="198" spans="2:65" s="1" customFormat="1" ht="16.5" customHeight="1">
      <c r="B198" s="28"/>
      <c r="C198" s="162" t="s">
        <v>404</v>
      </c>
      <c r="D198" s="162" t="s">
        <v>335</v>
      </c>
      <c r="E198" s="163" t="s">
        <v>458</v>
      </c>
      <c r="F198" s="164" t="s">
        <v>459</v>
      </c>
      <c r="G198" s="165" t="s">
        <v>412</v>
      </c>
      <c r="H198" s="166">
        <v>16.32</v>
      </c>
      <c r="I198" s="167"/>
      <c r="J198" s="168">
        <f>ROUND(I198*H198,2)</f>
        <v>0</v>
      </c>
      <c r="K198" s="169"/>
      <c r="L198" s="170"/>
      <c r="M198" s="171" t="s">
        <v>1</v>
      </c>
      <c r="N198" s="172" t="s">
        <v>38</v>
      </c>
      <c r="P198" s="155">
        <f>O198*H198</f>
        <v>0</v>
      </c>
      <c r="Q198" s="155">
        <v>5.0000000000000002E-5</v>
      </c>
      <c r="R198" s="155">
        <f>Q198*H198</f>
        <v>8.160000000000001E-4</v>
      </c>
      <c r="S198" s="155">
        <v>0</v>
      </c>
      <c r="T198" s="156">
        <f>S198*H198</f>
        <v>0</v>
      </c>
      <c r="AR198" s="157" t="s">
        <v>373</v>
      </c>
      <c r="AT198" s="157" t="s">
        <v>335</v>
      </c>
      <c r="AU198" s="157" t="s">
        <v>82</v>
      </c>
      <c r="AY198" s="13" t="s">
        <v>271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3" t="s">
        <v>80</v>
      </c>
      <c r="BK198" s="158">
        <f>ROUND(I198*H198,2)</f>
        <v>0</v>
      </c>
      <c r="BL198" s="13" t="s">
        <v>348</v>
      </c>
      <c r="BM198" s="157" t="s">
        <v>1962</v>
      </c>
    </row>
    <row r="199" spans="2:65" s="1" customFormat="1" ht="10.199999999999999">
      <c r="B199" s="28"/>
      <c r="D199" s="159" t="s">
        <v>280</v>
      </c>
      <c r="F199" s="160" t="s">
        <v>459</v>
      </c>
      <c r="I199" s="119"/>
      <c r="L199" s="28"/>
      <c r="M199" s="161"/>
      <c r="T199" s="52"/>
      <c r="AT199" s="13" t="s">
        <v>280</v>
      </c>
      <c r="AU199" s="13" t="s">
        <v>82</v>
      </c>
    </row>
    <row r="200" spans="2:65" s="1" customFormat="1" ht="24.15" customHeight="1">
      <c r="B200" s="28"/>
      <c r="C200" s="146" t="s">
        <v>409</v>
      </c>
      <c r="D200" s="146" t="s">
        <v>274</v>
      </c>
      <c r="E200" s="147" t="s">
        <v>462</v>
      </c>
      <c r="F200" s="148" t="s">
        <v>463</v>
      </c>
      <c r="G200" s="149" t="s">
        <v>277</v>
      </c>
      <c r="H200" s="150">
        <v>15</v>
      </c>
      <c r="I200" s="151"/>
      <c r="J200" s="152">
        <f>ROUND(I200*H200,2)</f>
        <v>0</v>
      </c>
      <c r="K200" s="153"/>
      <c r="L200" s="28"/>
      <c r="M200" s="154" t="s">
        <v>1</v>
      </c>
      <c r="N200" s="115" t="s">
        <v>38</v>
      </c>
      <c r="P200" s="155">
        <f>O200*H200</f>
        <v>0</v>
      </c>
      <c r="Q200" s="155">
        <v>2.0000000000000001E-4</v>
      </c>
      <c r="R200" s="155">
        <f>Q200*H200</f>
        <v>3.0000000000000001E-3</v>
      </c>
      <c r="S200" s="155">
        <v>0</v>
      </c>
      <c r="T200" s="156">
        <f>S200*H200</f>
        <v>0</v>
      </c>
      <c r="AR200" s="157" t="s">
        <v>348</v>
      </c>
      <c r="AT200" s="157" t="s">
        <v>274</v>
      </c>
      <c r="AU200" s="157" t="s">
        <v>82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348</v>
      </c>
      <c r="BM200" s="157" t="s">
        <v>464</v>
      </c>
    </row>
    <row r="201" spans="2:65" s="1" customFormat="1" ht="19.2">
      <c r="B201" s="28"/>
      <c r="D201" s="159" t="s">
        <v>280</v>
      </c>
      <c r="F201" s="160" t="s">
        <v>465</v>
      </c>
      <c r="I201" s="119"/>
      <c r="L201" s="28"/>
      <c r="M201" s="161"/>
      <c r="T201" s="52"/>
      <c r="AT201" s="13" t="s">
        <v>280</v>
      </c>
      <c r="AU201" s="13" t="s">
        <v>82</v>
      </c>
    </row>
    <row r="202" spans="2:65" s="1" customFormat="1" ht="37.799999999999997" customHeight="1">
      <c r="B202" s="28"/>
      <c r="C202" s="146" t="s">
        <v>415</v>
      </c>
      <c r="D202" s="146" t="s">
        <v>274</v>
      </c>
      <c r="E202" s="147" t="s">
        <v>467</v>
      </c>
      <c r="F202" s="148" t="s">
        <v>468</v>
      </c>
      <c r="G202" s="149" t="s">
        <v>277</v>
      </c>
      <c r="H202" s="150">
        <v>15</v>
      </c>
      <c r="I202" s="151"/>
      <c r="J202" s="152">
        <f>ROUND(I202*H202,2)</f>
        <v>0</v>
      </c>
      <c r="K202" s="153"/>
      <c r="L202" s="28"/>
      <c r="M202" s="154" t="s">
        <v>1</v>
      </c>
      <c r="N202" s="115" t="s">
        <v>38</v>
      </c>
      <c r="P202" s="155">
        <f>O202*H202</f>
        <v>0</v>
      </c>
      <c r="Q202" s="155">
        <v>1.4999999999999999E-2</v>
      </c>
      <c r="R202" s="155">
        <f>Q202*H202</f>
        <v>0.22499999999999998</v>
      </c>
      <c r="S202" s="155">
        <v>0</v>
      </c>
      <c r="T202" s="156">
        <f>S202*H202</f>
        <v>0</v>
      </c>
      <c r="AR202" s="157" t="s">
        <v>348</v>
      </c>
      <c r="AT202" s="157" t="s">
        <v>274</v>
      </c>
      <c r="AU202" s="157" t="s">
        <v>82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469</v>
      </c>
    </row>
    <row r="203" spans="2:65" s="1" customFormat="1" ht="28.8">
      <c r="B203" s="28"/>
      <c r="D203" s="159" t="s">
        <v>280</v>
      </c>
      <c r="F203" s="160" t="s">
        <v>470</v>
      </c>
      <c r="I203" s="119"/>
      <c r="L203" s="28"/>
      <c r="M203" s="161"/>
      <c r="T203" s="52"/>
      <c r="AT203" s="13" t="s">
        <v>280</v>
      </c>
      <c r="AU203" s="13" t="s">
        <v>82</v>
      </c>
    </row>
    <row r="204" spans="2:65" s="1" customFormat="1" ht="21.75" customHeight="1">
      <c r="B204" s="28"/>
      <c r="C204" s="146" t="s">
        <v>419</v>
      </c>
      <c r="D204" s="146" t="s">
        <v>274</v>
      </c>
      <c r="E204" s="147" t="s">
        <v>472</v>
      </c>
      <c r="F204" s="148" t="s">
        <v>473</v>
      </c>
      <c r="G204" s="149" t="s">
        <v>412</v>
      </c>
      <c r="H204" s="150">
        <v>16</v>
      </c>
      <c r="I204" s="151"/>
      <c r="J204" s="152">
        <f>ROUND(I204*H204,2)</f>
        <v>0</v>
      </c>
      <c r="K204" s="153"/>
      <c r="L204" s="28"/>
      <c r="M204" s="154" t="s">
        <v>1</v>
      </c>
      <c r="N204" s="115" t="s">
        <v>38</v>
      </c>
      <c r="P204" s="155">
        <f>O204*H204</f>
        <v>0</v>
      </c>
      <c r="Q204" s="155">
        <v>0</v>
      </c>
      <c r="R204" s="155">
        <f>Q204*H204</f>
        <v>0</v>
      </c>
      <c r="S204" s="155">
        <v>2.9999999999999997E-4</v>
      </c>
      <c r="T204" s="156">
        <f>S204*H204</f>
        <v>4.7999999999999996E-3</v>
      </c>
      <c r="AR204" s="157" t="s">
        <v>348</v>
      </c>
      <c r="AT204" s="157" t="s">
        <v>274</v>
      </c>
      <c r="AU204" s="157" t="s">
        <v>82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474</v>
      </c>
    </row>
    <row r="205" spans="2:65" s="1" customFormat="1" ht="10.199999999999999">
      <c r="B205" s="28"/>
      <c r="D205" s="159" t="s">
        <v>280</v>
      </c>
      <c r="F205" s="160" t="s">
        <v>475</v>
      </c>
      <c r="I205" s="119"/>
      <c r="L205" s="28"/>
      <c r="M205" s="161"/>
      <c r="T205" s="52"/>
      <c r="AT205" s="13" t="s">
        <v>280</v>
      </c>
      <c r="AU205" s="13" t="s">
        <v>82</v>
      </c>
    </row>
    <row r="206" spans="2:65" s="1" customFormat="1" ht="16.5" customHeight="1">
      <c r="B206" s="28"/>
      <c r="C206" s="162" t="s">
        <v>423</v>
      </c>
      <c r="D206" s="162" t="s">
        <v>335</v>
      </c>
      <c r="E206" s="163" t="s">
        <v>1963</v>
      </c>
      <c r="F206" s="164" t="s">
        <v>1964</v>
      </c>
      <c r="G206" s="165" t="s">
        <v>412</v>
      </c>
      <c r="H206" s="166">
        <v>16</v>
      </c>
      <c r="I206" s="167"/>
      <c r="J206" s="168">
        <f>ROUND(I206*H206,2)</f>
        <v>0</v>
      </c>
      <c r="K206" s="169"/>
      <c r="L206" s="170"/>
      <c r="M206" s="171" t="s">
        <v>1</v>
      </c>
      <c r="N206" s="172" t="s">
        <v>38</v>
      </c>
      <c r="P206" s="155">
        <f>O206*H206</f>
        <v>0</v>
      </c>
      <c r="Q206" s="155">
        <v>2.0000000000000001E-4</v>
      </c>
      <c r="R206" s="155">
        <f>Q206*H206</f>
        <v>3.2000000000000002E-3</v>
      </c>
      <c r="S206" s="155">
        <v>0</v>
      </c>
      <c r="T206" s="156">
        <f>S206*H206</f>
        <v>0</v>
      </c>
      <c r="AR206" s="157" t="s">
        <v>314</v>
      </c>
      <c r="AT206" s="157" t="s">
        <v>335</v>
      </c>
      <c r="AU206" s="157" t="s">
        <v>82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278</v>
      </c>
      <c r="BM206" s="157" t="s">
        <v>1965</v>
      </c>
    </row>
    <row r="207" spans="2:65" s="1" customFormat="1" ht="10.199999999999999">
      <c r="B207" s="28"/>
      <c r="D207" s="159" t="s">
        <v>280</v>
      </c>
      <c r="F207" s="160" t="s">
        <v>1964</v>
      </c>
      <c r="I207" s="119"/>
      <c r="L207" s="28"/>
      <c r="M207" s="161"/>
      <c r="T207" s="52"/>
      <c r="AT207" s="13" t="s">
        <v>280</v>
      </c>
      <c r="AU207" s="13" t="s">
        <v>82</v>
      </c>
    </row>
    <row r="208" spans="2:65" s="1" customFormat="1" ht="16.5" customHeight="1">
      <c r="B208" s="28"/>
      <c r="C208" s="146" t="s">
        <v>428</v>
      </c>
      <c r="D208" s="146" t="s">
        <v>274</v>
      </c>
      <c r="E208" s="147" t="s">
        <v>1966</v>
      </c>
      <c r="F208" s="148" t="s">
        <v>1967</v>
      </c>
      <c r="G208" s="149" t="s">
        <v>412</v>
      </c>
      <c r="H208" s="150">
        <v>16</v>
      </c>
      <c r="I208" s="151"/>
      <c r="J208" s="152">
        <f>ROUND(I208*H208,2)</f>
        <v>0</v>
      </c>
      <c r="K208" s="153"/>
      <c r="L208" s="28"/>
      <c r="M208" s="154" t="s">
        <v>1</v>
      </c>
      <c r="N208" s="115" t="s">
        <v>38</v>
      </c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AR208" s="157" t="s">
        <v>348</v>
      </c>
      <c r="AT208" s="157" t="s">
        <v>274</v>
      </c>
      <c r="AU208" s="157" t="s">
        <v>82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1968</v>
      </c>
    </row>
    <row r="209" spans="2:65" s="1" customFormat="1" ht="10.199999999999999">
      <c r="B209" s="28"/>
      <c r="D209" s="159" t="s">
        <v>280</v>
      </c>
      <c r="F209" s="160" t="s">
        <v>1969</v>
      </c>
      <c r="I209" s="119"/>
      <c r="L209" s="28"/>
      <c r="M209" s="161"/>
      <c r="T209" s="52"/>
      <c r="AT209" s="13" t="s">
        <v>280</v>
      </c>
      <c r="AU209" s="13" t="s">
        <v>82</v>
      </c>
    </row>
    <row r="210" spans="2:65" s="1" customFormat="1" ht="16.5" customHeight="1">
      <c r="B210" s="28"/>
      <c r="C210" s="162" t="s">
        <v>432</v>
      </c>
      <c r="D210" s="162" t="s">
        <v>335</v>
      </c>
      <c r="E210" s="163" t="s">
        <v>1970</v>
      </c>
      <c r="F210" s="164" t="s">
        <v>1971</v>
      </c>
      <c r="G210" s="165" t="s">
        <v>277</v>
      </c>
      <c r="H210" s="166">
        <v>1.76</v>
      </c>
      <c r="I210" s="167"/>
      <c r="J210" s="168">
        <f>ROUND(I210*H210,2)</f>
        <v>0</v>
      </c>
      <c r="K210" s="169"/>
      <c r="L210" s="170"/>
      <c r="M210" s="171" t="s">
        <v>1</v>
      </c>
      <c r="N210" s="172" t="s">
        <v>38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373</v>
      </c>
      <c r="AT210" s="157" t="s">
        <v>335</v>
      </c>
      <c r="AU210" s="157" t="s">
        <v>82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1972</v>
      </c>
    </row>
    <row r="211" spans="2:65" s="1" customFormat="1" ht="10.199999999999999">
      <c r="B211" s="28"/>
      <c r="D211" s="159" t="s">
        <v>280</v>
      </c>
      <c r="F211" s="160" t="s">
        <v>1973</v>
      </c>
      <c r="I211" s="119"/>
      <c r="L211" s="28"/>
      <c r="M211" s="161"/>
      <c r="T211" s="52"/>
      <c r="AT211" s="13" t="s">
        <v>280</v>
      </c>
      <c r="AU211" s="13" t="s">
        <v>82</v>
      </c>
    </row>
    <row r="212" spans="2:65" s="1" customFormat="1" ht="16.5" customHeight="1">
      <c r="B212" s="28"/>
      <c r="C212" s="146" t="s">
        <v>373</v>
      </c>
      <c r="D212" s="146" t="s">
        <v>274</v>
      </c>
      <c r="E212" s="147" t="s">
        <v>1974</v>
      </c>
      <c r="F212" s="148" t="s">
        <v>1975</v>
      </c>
      <c r="G212" s="149" t="s">
        <v>277</v>
      </c>
      <c r="H212" s="150">
        <v>16.5</v>
      </c>
      <c r="I212" s="151"/>
      <c r="J212" s="152">
        <f>ROUND(I212*H212,2)</f>
        <v>0</v>
      </c>
      <c r="K212" s="153"/>
      <c r="L212" s="28"/>
      <c r="M212" s="154" t="s">
        <v>1</v>
      </c>
      <c r="N212" s="115" t="s">
        <v>38</v>
      </c>
      <c r="P212" s="155">
        <f>O212*H212</f>
        <v>0</v>
      </c>
      <c r="Q212" s="155">
        <v>0</v>
      </c>
      <c r="R212" s="155">
        <f>Q212*H212</f>
        <v>0</v>
      </c>
      <c r="S212" s="155">
        <v>0</v>
      </c>
      <c r="T212" s="156">
        <f>S212*H212</f>
        <v>0</v>
      </c>
      <c r="AR212" s="157" t="s">
        <v>306</v>
      </c>
      <c r="AT212" s="157" t="s">
        <v>274</v>
      </c>
      <c r="AU212" s="157" t="s">
        <v>82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306</v>
      </c>
      <c r="BM212" s="157" t="s">
        <v>1976</v>
      </c>
    </row>
    <row r="213" spans="2:65" s="1" customFormat="1" ht="10.199999999999999">
      <c r="B213" s="28"/>
      <c r="D213" s="159" t="s">
        <v>280</v>
      </c>
      <c r="F213" s="160" t="s">
        <v>1975</v>
      </c>
      <c r="I213" s="119"/>
      <c r="L213" s="28"/>
      <c r="M213" s="161"/>
      <c r="T213" s="52"/>
      <c r="AT213" s="13" t="s">
        <v>280</v>
      </c>
      <c r="AU213" s="13" t="s">
        <v>82</v>
      </c>
    </row>
    <row r="214" spans="2:65" s="1" customFormat="1" ht="24.15" customHeight="1">
      <c r="B214" s="28"/>
      <c r="C214" s="146" t="s">
        <v>442</v>
      </c>
      <c r="D214" s="146" t="s">
        <v>274</v>
      </c>
      <c r="E214" s="147" t="s">
        <v>481</v>
      </c>
      <c r="F214" s="148" t="s">
        <v>482</v>
      </c>
      <c r="G214" s="149" t="s">
        <v>277</v>
      </c>
      <c r="H214" s="150">
        <v>15</v>
      </c>
      <c r="I214" s="151"/>
      <c r="J214" s="152">
        <f>ROUND(I214*H214,2)</f>
        <v>0</v>
      </c>
      <c r="K214" s="153"/>
      <c r="L214" s="28"/>
      <c r="M214" s="154" t="s">
        <v>1</v>
      </c>
      <c r="N214" s="115" t="s">
        <v>38</v>
      </c>
      <c r="P214" s="155">
        <f>O214*H214</f>
        <v>0</v>
      </c>
      <c r="Q214" s="155">
        <v>0</v>
      </c>
      <c r="R214" s="155">
        <f>Q214*H214</f>
        <v>0</v>
      </c>
      <c r="S214" s="155">
        <v>2.5000000000000001E-3</v>
      </c>
      <c r="T214" s="156">
        <f>S214*H214</f>
        <v>3.7499999999999999E-2</v>
      </c>
      <c r="AR214" s="157" t="s">
        <v>348</v>
      </c>
      <c r="AT214" s="157" t="s">
        <v>274</v>
      </c>
      <c r="AU214" s="157" t="s">
        <v>82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483</v>
      </c>
    </row>
    <row r="215" spans="2:65" s="1" customFormat="1" ht="19.2">
      <c r="B215" s="28"/>
      <c r="D215" s="159" t="s">
        <v>280</v>
      </c>
      <c r="F215" s="160" t="s">
        <v>484</v>
      </c>
      <c r="I215" s="119"/>
      <c r="L215" s="28"/>
      <c r="M215" s="161"/>
      <c r="T215" s="52"/>
      <c r="AT215" s="13" t="s">
        <v>280</v>
      </c>
      <c r="AU215" s="13" t="s">
        <v>82</v>
      </c>
    </row>
    <row r="216" spans="2:65" s="1" customFormat="1" ht="16.5" customHeight="1">
      <c r="B216" s="28"/>
      <c r="C216" s="146" t="s">
        <v>447</v>
      </c>
      <c r="D216" s="146" t="s">
        <v>274</v>
      </c>
      <c r="E216" s="147" t="s">
        <v>500</v>
      </c>
      <c r="F216" s="148" t="s">
        <v>501</v>
      </c>
      <c r="G216" s="149" t="s">
        <v>412</v>
      </c>
      <c r="H216" s="150">
        <v>16</v>
      </c>
      <c r="I216" s="151"/>
      <c r="J216" s="152">
        <f>ROUND(I216*H216,2)</f>
        <v>0</v>
      </c>
      <c r="K216" s="153"/>
      <c r="L216" s="28"/>
      <c r="M216" s="154" t="s">
        <v>1</v>
      </c>
      <c r="N216" s="115" t="s">
        <v>38</v>
      </c>
      <c r="P216" s="155">
        <f>O216*H216</f>
        <v>0</v>
      </c>
      <c r="Q216" s="155">
        <v>1.0000000000000001E-5</v>
      </c>
      <c r="R216" s="155">
        <f>Q216*H216</f>
        <v>1.6000000000000001E-4</v>
      </c>
      <c r="S216" s="155">
        <v>0</v>
      </c>
      <c r="T216" s="156">
        <f>S216*H216</f>
        <v>0</v>
      </c>
      <c r="AR216" s="157" t="s">
        <v>348</v>
      </c>
      <c r="AT216" s="157" t="s">
        <v>274</v>
      </c>
      <c r="AU216" s="157" t="s">
        <v>82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502</v>
      </c>
    </row>
    <row r="217" spans="2:65" s="1" customFormat="1" ht="10.199999999999999">
      <c r="B217" s="28"/>
      <c r="D217" s="159" t="s">
        <v>280</v>
      </c>
      <c r="F217" s="160" t="s">
        <v>503</v>
      </c>
      <c r="I217" s="119"/>
      <c r="L217" s="28"/>
      <c r="M217" s="161"/>
      <c r="T217" s="52"/>
      <c r="AT217" s="13" t="s">
        <v>280</v>
      </c>
      <c r="AU217" s="13" t="s">
        <v>82</v>
      </c>
    </row>
    <row r="218" spans="2:65" s="11" customFormat="1" ht="22.8" customHeight="1">
      <c r="B218" s="134"/>
      <c r="D218" s="135" t="s">
        <v>72</v>
      </c>
      <c r="E218" s="144" t="s">
        <v>509</v>
      </c>
      <c r="F218" s="144" t="s">
        <v>510</v>
      </c>
      <c r="I218" s="137"/>
      <c r="J218" s="145">
        <f>BK218</f>
        <v>0</v>
      </c>
      <c r="L218" s="134"/>
      <c r="M218" s="139"/>
      <c r="P218" s="140">
        <v>0</v>
      </c>
      <c r="R218" s="140">
        <v>0</v>
      </c>
      <c r="T218" s="141">
        <v>0</v>
      </c>
      <c r="AR218" s="135" t="s">
        <v>82</v>
      </c>
      <c r="AT218" s="142" t="s">
        <v>72</v>
      </c>
      <c r="AU218" s="142" t="s">
        <v>80</v>
      </c>
      <c r="AY218" s="135" t="s">
        <v>271</v>
      </c>
      <c r="BK218" s="143">
        <v>0</v>
      </c>
    </row>
    <row r="219" spans="2:65" s="11" customFormat="1" ht="22.8" customHeight="1">
      <c r="B219" s="134"/>
      <c r="D219" s="135" t="s">
        <v>72</v>
      </c>
      <c r="E219" s="144" t="s">
        <v>539</v>
      </c>
      <c r="F219" s="144" t="s">
        <v>540</v>
      </c>
      <c r="I219" s="137"/>
      <c r="J219" s="145">
        <f>BK219</f>
        <v>0</v>
      </c>
      <c r="L219" s="134"/>
      <c r="M219" s="139"/>
      <c r="P219" s="140">
        <f>SUM(P220:P227)</f>
        <v>0</v>
      </c>
      <c r="R219" s="140">
        <f>SUM(R220:R227)</f>
        <v>1.08E-3</v>
      </c>
      <c r="T219" s="141">
        <f>SUM(T220:T227)</f>
        <v>0</v>
      </c>
      <c r="AR219" s="135" t="s">
        <v>82</v>
      </c>
      <c r="AT219" s="142" t="s">
        <v>72</v>
      </c>
      <c r="AU219" s="142" t="s">
        <v>80</v>
      </c>
      <c r="AY219" s="135" t="s">
        <v>271</v>
      </c>
      <c r="BK219" s="143">
        <f>SUM(BK220:BK227)</f>
        <v>0</v>
      </c>
    </row>
    <row r="220" spans="2:65" s="1" customFormat="1" ht="24.15" customHeight="1">
      <c r="B220" s="28"/>
      <c r="C220" s="146" t="s">
        <v>452</v>
      </c>
      <c r="D220" s="146" t="s">
        <v>274</v>
      </c>
      <c r="E220" s="147" t="s">
        <v>552</v>
      </c>
      <c r="F220" s="148" t="s">
        <v>553</v>
      </c>
      <c r="G220" s="149" t="s">
        <v>412</v>
      </c>
      <c r="H220" s="150">
        <v>9</v>
      </c>
      <c r="I220" s="151"/>
      <c r="J220" s="152">
        <f>ROUND(I220*H220,2)</f>
        <v>0</v>
      </c>
      <c r="K220" s="153"/>
      <c r="L220" s="28"/>
      <c r="M220" s="154" t="s">
        <v>1</v>
      </c>
      <c r="N220" s="115" t="s">
        <v>38</v>
      </c>
      <c r="P220" s="155">
        <f>O220*H220</f>
        <v>0</v>
      </c>
      <c r="Q220" s="155">
        <v>2.0000000000000002E-5</v>
      </c>
      <c r="R220" s="155">
        <f>Q220*H220</f>
        <v>1.8000000000000001E-4</v>
      </c>
      <c r="S220" s="155">
        <v>0</v>
      </c>
      <c r="T220" s="156">
        <f>S220*H220</f>
        <v>0</v>
      </c>
      <c r="AR220" s="157" t="s">
        <v>348</v>
      </c>
      <c r="AT220" s="157" t="s">
        <v>274</v>
      </c>
      <c r="AU220" s="157" t="s">
        <v>82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554</v>
      </c>
    </row>
    <row r="221" spans="2:65" s="1" customFormat="1" ht="28.8">
      <c r="B221" s="28"/>
      <c r="D221" s="159" t="s">
        <v>280</v>
      </c>
      <c r="F221" s="160" t="s">
        <v>555</v>
      </c>
      <c r="I221" s="119"/>
      <c r="L221" s="28"/>
      <c r="M221" s="161"/>
      <c r="T221" s="52"/>
      <c r="AT221" s="13" t="s">
        <v>280</v>
      </c>
      <c r="AU221" s="13" t="s">
        <v>82</v>
      </c>
    </row>
    <row r="222" spans="2:65" s="1" customFormat="1" ht="24.15" customHeight="1">
      <c r="B222" s="28"/>
      <c r="C222" s="146" t="s">
        <v>457</v>
      </c>
      <c r="D222" s="146" t="s">
        <v>274</v>
      </c>
      <c r="E222" s="147" t="s">
        <v>567</v>
      </c>
      <c r="F222" s="148" t="s">
        <v>568</v>
      </c>
      <c r="G222" s="149" t="s">
        <v>412</v>
      </c>
      <c r="H222" s="150">
        <v>9</v>
      </c>
      <c r="I222" s="151"/>
      <c r="J222" s="152">
        <f>ROUND(I222*H222,2)</f>
        <v>0</v>
      </c>
      <c r="K222" s="153"/>
      <c r="L222" s="28"/>
      <c r="M222" s="154" t="s">
        <v>1</v>
      </c>
      <c r="N222" s="115" t="s">
        <v>38</v>
      </c>
      <c r="P222" s="155">
        <f>O222*H222</f>
        <v>0</v>
      </c>
      <c r="Q222" s="155">
        <v>4.0000000000000003E-5</v>
      </c>
      <c r="R222" s="155">
        <f>Q222*H222</f>
        <v>3.6000000000000002E-4</v>
      </c>
      <c r="S222" s="155">
        <v>0</v>
      </c>
      <c r="T222" s="156">
        <f>S222*H222</f>
        <v>0</v>
      </c>
      <c r="AR222" s="157" t="s">
        <v>348</v>
      </c>
      <c r="AT222" s="157" t="s">
        <v>274</v>
      </c>
      <c r="AU222" s="157" t="s">
        <v>82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569</v>
      </c>
    </row>
    <row r="223" spans="2:65" s="1" customFormat="1" ht="19.2">
      <c r="B223" s="28"/>
      <c r="D223" s="159" t="s">
        <v>280</v>
      </c>
      <c r="F223" s="160" t="s">
        <v>570</v>
      </c>
      <c r="I223" s="119"/>
      <c r="L223" s="28"/>
      <c r="M223" s="161"/>
      <c r="T223" s="52"/>
      <c r="AT223" s="13" t="s">
        <v>280</v>
      </c>
      <c r="AU223" s="13" t="s">
        <v>82</v>
      </c>
    </row>
    <row r="224" spans="2:65" s="1" customFormat="1" ht="21.75" customHeight="1">
      <c r="B224" s="28"/>
      <c r="C224" s="146" t="s">
        <v>461</v>
      </c>
      <c r="D224" s="146" t="s">
        <v>274</v>
      </c>
      <c r="E224" s="147" t="s">
        <v>572</v>
      </c>
      <c r="F224" s="148" t="s">
        <v>573</v>
      </c>
      <c r="G224" s="149" t="s">
        <v>412</v>
      </c>
      <c r="H224" s="150">
        <v>9</v>
      </c>
      <c r="I224" s="151"/>
      <c r="J224" s="152">
        <f>ROUND(I224*H224,2)</f>
        <v>0</v>
      </c>
      <c r="K224" s="153"/>
      <c r="L224" s="28"/>
      <c r="M224" s="154" t="s">
        <v>1</v>
      </c>
      <c r="N224" s="115" t="s">
        <v>38</v>
      </c>
      <c r="P224" s="155">
        <f>O224*H224</f>
        <v>0</v>
      </c>
      <c r="Q224" s="155">
        <v>6.0000000000000002E-5</v>
      </c>
      <c r="R224" s="155">
        <f>Q224*H224</f>
        <v>5.4000000000000001E-4</v>
      </c>
      <c r="S224" s="155">
        <v>0</v>
      </c>
      <c r="T224" s="156">
        <f>S224*H224</f>
        <v>0</v>
      </c>
      <c r="AR224" s="157" t="s">
        <v>348</v>
      </c>
      <c r="AT224" s="157" t="s">
        <v>274</v>
      </c>
      <c r="AU224" s="157" t="s">
        <v>82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574</v>
      </c>
    </row>
    <row r="225" spans="2:65" s="1" customFormat="1" ht="19.2">
      <c r="B225" s="28"/>
      <c r="D225" s="159" t="s">
        <v>280</v>
      </c>
      <c r="F225" s="160" t="s">
        <v>575</v>
      </c>
      <c r="I225" s="119"/>
      <c r="L225" s="28"/>
      <c r="M225" s="161"/>
      <c r="T225" s="52"/>
      <c r="AT225" s="13" t="s">
        <v>280</v>
      </c>
      <c r="AU225" s="13" t="s">
        <v>82</v>
      </c>
    </row>
    <row r="226" spans="2:65" s="1" customFormat="1" ht="16.5" customHeight="1">
      <c r="B226" s="28"/>
      <c r="C226" s="146" t="s">
        <v>466</v>
      </c>
      <c r="D226" s="146" t="s">
        <v>274</v>
      </c>
      <c r="E226" s="147" t="s">
        <v>577</v>
      </c>
      <c r="F226" s="148" t="s">
        <v>578</v>
      </c>
      <c r="G226" s="149" t="s">
        <v>338</v>
      </c>
      <c r="H226" s="150">
        <v>1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AR226" s="157" t="s">
        <v>306</v>
      </c>
      <c r="AT226" s="157" t="s">
        <v>274</v>
      </c>
      <c r="AU226" s="157" t="s">
        <v>82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306</v>
      </c>
      <c r="BM226" s="157" t="s">
        <v>1665</v>
      </c>
    </row>
    <row r="227" spans="2:65" s="1" customFormat="1" ht="10.199999999999999">
      <c r="B227" s="28"/>
      <c r="D227" s="159" t="s">
        <v>280</v>
      </c>
      <c r="F227" s="160" t="s">
        <v>578</v>
      </c>
      <c r="I227" s="119"/>
      <c r="L227" s="28"/>
      <c r="M227" s="161"/>
      <c r="T227" s="52"/>
      <c r="AT227" s="13" t="s">
        <v>280</v>
      </c>
      <c r="AU227" s="13" t="s">
        <v>82</v>
      </c>
    </row>
    <row r="228" spans="2:65" s="11" customFormat="1" ht="22.8" customHeight="1">
      <c r="B228" s="134"/>
      <c r="D228" s="135" t="s">
        <v>72</v>
      </c>
      <c r="E228" s="144" t="s">
        <v>580</v>
      </c>
      <c r="F228" s="144" t="s">
        <v>581</v>
      </c>
      <c r="I228" s="137"/>
      <c r="J228" s="145">
        <f>BK228</f>
        <v>0</v>
      </c>
      <c r="L228" s="134"/>
      <c r="M228" s="139"/>
      <c r="P228" s="140">
        <f>SUM(P229:P246)</f>
        <v>0</v>
      </c>
      <c r="R228" s="140">
        <f>SUM(R229:R246)</f>
        <v>7.5600000000000001E-2</v>
      </c>
      <c r="T228" s="141">
        <f>SUM(T229:T246)</f>
        <v>1.6740000000000001E-2</v>
      </c>
      <c r="AR228" s="135" t="s">
        <v>82</v>
      </c>
      <c r="AT228" s="142" t="s">
        <v>72</v>
      </c>
      <c r="AU228" s="142" t="s">
        <v>80</v>
      </c>
      <c r="AY228" s="135" t="s">
        <v>271</v>
      </c>
      <c r="BK228" s="143">
        <f>SUM(BK229:BK246)</f>
        <v>0</v>
      </c>
    </row>
    <row r="229" spans="2:65" s="1" customFormat="1" ht="24.15" customHeight="1">
      <c r="B229" s="28"/>
      <c r="C229" s="146" t="s">
        <v>471</v>
      </c>
      <c r="D229" s="146" t="s">
        <v>274</v>
      </c>
      <c r="E229" s="147" t="s">
        <v>582</v>
      </c>
      <c r="F229" s="148" t="s">
        <v>583</v>
      </c>
      <c r="G229" s="149" t="s">
        <v>277</v>
      </c>
      <c r="H229" s="150">
        <v>54</v>
      </c>
      <c r="I229" s="151"/>
      <c r="J229" s="152">
        <f>ROUND(I229*H229,2)</f>
        <v>0</v>
      </c>
      <c r="K229" s="153"/>
      <c r="L229" s="28"/>
      <c r="M229" s="154" t="s">
        <v>1</v>
      </c>
      <c r="N229" s="115" t="s">
        <v>38</v>
      </c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AR229" s="157" t="s">
        <v>348</v>
      </c>
      <c r="AT229" s="157" t="s">
        <v>274</v>
      </c>
      <c r="AU229" s="157" t="s">
        <v>82</v>
      </c>
      <c r="AY229" s="13" t="s">
        <v>271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3" t="s">
        <v>80</v>
      </c>
      <c r="BK229" s="158">
        <f>ROUND(I229*H229,2)</f>
        <v>0</v>
      </c>
      <c r="BL229" s="13" t="s">
        <v>348</v>
      </c>
      <c r="BM229" s="157" t="s">
        <v>584</v>
      </c>
    </row>
    <row r="230" spans="2:65" s="1" customFormat="1" ht="10.199999999999999">
      <c r="B230" s="28"/>
      <c r="D230" s="159" t="s">
        <v>280</v>
      </c>
      <c r="F230" s="160" t="s">
        <v>585</v>
      </c>
      <c r="I230" s="119"/>
      <c r="L230" s="28"/>
      <c r="M230" s="161"/>
      <c r="T230" s="52"/>
      <c r="AT230" s="13" t="s">
        <v>280</v>
      </c>
      <c r="AU230" s="13" t="s">
        <v>82</v>
      </c>
    </row>
    <row r="231" spans="2:65" s="1" customFormat="1" ht="16.5" customHeight="1">
      <c r="B231" s="28"/>
      <c r="C231" s="146" t="s">
        <v>476</v>
      </c>
      <c r="D231" s="146" t="s">
        <v>274</v>
      </c>
      <c r="E231" s="147" t="s">
        <v>587</v>
      </c>
      <c r="F231" s="148" t="s">
        <v>588</v>
      </c>
      <c r="G231" s="149" t="s">
        <v>277</v>
      </c>
      <c r="H231" s="150">
        <v>54</v>
      </c>
      <c r="I231" s="151"/>
      <c r="J231" s="152">
        <f>ROUND(I231*H231,2)</f>
        <v>0</v>
      </c>
      <c r="K231" s="153"/>
      <c r="L231" s="28"/>
      <c r="M231" s="154" t="s">
        <v>1</v>
      </c>
      <c r="N231" s="115" t="s">
        <v>38</v>
      </c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AR231" s="157" t="s">
        <v>348</v>
      </c>
      <c r="AT231" s="157" t="s">
        <v>274</v>
      </c>
      <c r="AU231" s="157" t="s">
        <v>82</v>
      </c>
      <c r="AY231" s="13" t="s">
        <v>271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3" t="s">
        <v>80</v>
      </c>
      <c r="BK231" s="158">
        <f>ROUND(I231*H231,2)</f>
        <v>0</v>
      </c>
      <c r="BL231" s="13" t="s">
        <v>348</v>
      </c>
      <c r="BM231" s="157" t="s">
        <v>589</v>
      </c>
    </row>
    <row r="232" spans="2:65" s="1" customFormat="1" ht="10.199999999999999">
      <c r="B232" s="28"/>
      <c r="D232" s="159" t="s">
        <v>280</v>
      </c>
      <c r="F232" s="160" t="s">
        <v>590</v>
      </c>
      <c r="I232" s="119"/>
      <c r="L232" s="28"/>
      <c r="M232" s="161"/>
      <c r="T232" s="52"/>
      <c r="AT232" s="13" t="s">
        <v>280</v>
      </c>
      <c r="AU232" s="13" t="s">
        <v>82</v>
      </c>
    </row>
    <row r="233" spans="2:65" s="1" customFormat="1" ht="16.5" customHeight="1">
      <c r="B233" s="28"/>
      <c r="C233" s="146" t="s">
        <v>480</v>
      </c>
      <c r="D233" s="146" t="s">
        <v>274</v>
      </c>
      <c r="E233" s="147" t="s">
        <v>592</v>
      </c>
      <c r="F233" s="148" t="s">
        <v>593</v>
      </c>
      <c r="G233" s="149" t="s">
        <v>277</v>
      </c>
      <c r="H233" s="150">
        <v>54</v>
      </c>
      <c r="I233" s="151"/>
      <c r="J233" s="152">
        <f>ROUND(I233*H233,2)</f>
        <v>0</v>
      </c>
      <c r="K233" s="153"/>
      <c r="L233" s="28"/>
      <c r="M233" s="154" t="s">
        <v>1</v>
      </c>
      <c r="N233" s="115" t="s">
        <v>38</v>
      </c>
      <c r="P233" s="155">
        <f>O233*H233</f>
        <v>0</v>
      </c>
      <c r="Q233" s="155">
        <v>1E-3</v>
      </c>
      <c r="R233" s="155">
        <f>Q233*H233</f>
        <v>5.3999999999999999E-2</v>
      </c>
      <c r="S233" s="155">
        <v>3.1E-4</v>
      </c>
      <c r="T233" s="156">
        <f>S233*H233</f>
        <v>1.6740000000000001E-2</v>
      </c>
      <c r="AR233" s="157" t="s">
        <v>348</v>
      </c>
      <c r="AT233" s="157" t="s">
        <v>274</v>
      </c>
      <c r="AU233" s="157" t="s">
        <v>82</v>
      </c>
      <c r="AY233" s="13" t="s">
        <v>271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3" t="s">
        <v>80</v>
      </c>
      <c r="BK233" s="158">
        <f>ROUND(I233*H233,2)</f>
        <v>0</v>
      </c>
      <c r="BL233" s="13" t="s">
        <v>348</v>
      </c>
      <c r="BM233" s="157" t="s">
        <v>594</v>
      </c>
    </row>
    <row r="234" spans="2:65" s="1" customFormat="1" ht="10.199999999999999">
      <c r="B234" s="28"/>
      <c r="D234" s="159" t="s">
        <v>280</v>
      </c>
      <c r="F234" s="160" t="s">
        <v>595</v>
      </c>
      <c r="I234" s="119"/>
      <c r="L234" s="28"/>
      <c r="M234" s="161"/>
      <c r="T234" s="52"/>
      <c r="AT234" s="13" t="s">
        <v>280</v>
      </c>
      <c r="AU234" s="13" t="s">
        <v>82</v>
      </c>
    </row>
    <row r="235" spans="2:65" s="1" customFormat="1" ht="24.15" customHeight="1">
      <c r="B235" s="28"/>
      <c r="C235" s="146" t="s">
        <v>485</v>
      </c>
      <c r="D235" s="146" t="s">
        <v>274</v>
      </c>
      <c r="E235" s="147" t="s">
        <v>597</v>
      </c>
      <c r="F235" s="148" t="s">
        <v>598</v>
      </c>
      <c r="G235" s="149" t="s">
        <v>277</v>
      </c>
      <c r="H235" s="150">
        <v>54</v>
      </c>
      <c r="I235" s="151"/>
      <c r="J235" s="152">
        <f>ROUND(I235*H235,2)</f>
        <v>0</v>
      </c>
      <c r="K235" s="153"/>
      <c r="L235" s="28"/>
      <c r="M235" s="154" t="s">
        <v>1</v>
      </c>
      <c r="N235" s="115" t="s">
        <v>38</v>
      </c>
      <c r="P235" s="155">
        <f>O235*H235</f>
        <v>0</v>
      </c>
      <c r="Q235" s="155">
        <v>2.0000000000000001E-4</v>
      </c>
      <c r="R235" s="155">
        <f>Q235*H235</f>
        <v>1.0800000000000001E-2</v>
      </c>
      <c r="S235" s="155">
        <v>0</v>
      </c>
      <c r="T235" s="156">
        <f>S235*H235</f>
        <v>0</v>
      </c>
      <c r="AR235" s="157" t="s">
        <v>348</v>
      </c>
      <c r="AT235" s="157" t="s">
        <v>274</v>
      </c>
      <c r="AU235" s="157" t="s">
        <v>82</v>
      </c>
      <c r="AY235" s="13" t="s">
        <v>271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3" t="s">
        <v>80</v>
      </c>
      <c r="BK235" s="158">
        <f>ROUND(I235*H235,2)</f>
        <v>0</v>
      </c>
      <c r="BL235" s="13" t="s">
        <v>348</v>
      </c>
      <c r="BM235" s="157" t="s">
        <v>599</v>
      </c>
    </row>
    <row r="236" spans="2:65" s="1" customFormat="1" ht="19.2">
      <c r="B236" s="28"/>
      <c r="D236" s="159" t="s">
        <v>280</v>
      </c>
      <c r="F236" s="160" t="s">
        <v>600</v>
      </c>
      <c r="I236" s="119"/>
      <c r="L236" s="28"/>
      <c r="M236" s="161"/>
      <c r="T236" s="52"/>
      <c r="AT236" s="13" t="s">
        <v>280</v>
      </c>
      <c r="AU236" s="13" t="s">
        <v>82</v>
      </c>
    </row>
    <row r="237" spans="2:65" s="1" customFormat="1" ht="16.5" customHeight="1">
      <c r="B237" s="28"/>
      <c r="C237" s="146" t="s">
        <v>490</v>
      </c>
      <c r="D237" s="146" t="s">
        <v>274</v>
      </c>
      <c r="E237" s="147" t="s">
        <v>602</v>
      </c>
      <c r="F237" s="148" t="s">
        <v>603</v>
      </c>
      <c r="G237" s="149" t="s">
        <v>277</v>
      </c>
      <c r="H237" s="150">
        <v>54</v>
      </c>
      <c r="I237" s="151"/>
      <c r="J237" s="152">
        <f>ROUND(I237*H237,2)</f>
        <v>0</v>
      </c>
      <c r="K237" s="153"/>
      <c r="L237" s="28"/>
      <c r="M237" s="154" t="s">
        <v>1</v>
      </c>
      <c r="N237" s="115" t="s">
        <v>38</v>
      </c>
      <c r="P237" s="155">
        <f>O237*H237</f>
        <v>0</v>
      </c>
      <c r="Q237" s="155">
        <v>0</v>
      </c>
      <c r="R237" s="155">
        <f>Q237*H237</f>
        <v>0</v>
      </c>
      <c r="S237" s="155">
        <v>0</v>
      </c>
      <c r="T237" s="156">
        <f>S237*H237</f>
        <v>0</v>
      </c>
      <c r="AR237" s="157" t="s">
        <v>306</v>
      </c>
      <c r="AT237" s="157" t="s">
        <v>274</v>
      </c>
      <c r="AU237" s="157" t="s">
        <v>82</v>
      </c>
      <c r="AY237" s="13" t="s">
        <v>271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3" t="s">
        <v>80</v>
      </c>
      <c r="BK237" s="158">
        <f>ROUND(I237*H237,2)</f>
        <v>0</v>
      </c>
      <c r="BL237" s="13" t="s">
        <v>306</v>
      </c>
      <c r="BM237" s="157" t="s">
        <v>604</v>
      </c>
    </row>
    <row r="238" spans="2:65" s="1" customFormat="1" ht="10.199999999999999">
      <c r="B238" s="28"/>
      <c r="D238" s="159" t="s">
        <v>280</v>
      </c>
      <c r="F238" s="160" t="s">
        <v>603</v>
      </c>
      <c r="I238" s="119"/>
      <c r="L238" s="28"/>
      <c r="M238" s="161"/>
      <c r="T238" s="52"/>
      <c r="AT238" s="13" t="s">
        <v>280</v>
      </c>
      <c r="AU238" s="13" t="s">
        <v>82</v>
      </c>
    </row>
    <row r="239" spans="2:65" s="1" customFormat="1" ht="24.15" customHeight="1">
      <c r="B239" s="28"/>
      <c r="C239" s="146" t="s">
        <v>494</v>
      </c>
      <c r="D239" s="146" t="s">
        <v>274</v>
      </c>
      <c r="E239" s="147" t="s">
        <v>597</v>
      </c>
      <c r="F239" s="148" t="s">
        <v>598</v>
      </c>
      <c r="G239" s="149" t="s">
        <v>277</v>
      </c>
      <c r="H239" s="150">
        <v>54</v>
      </c>
      <c r="I239" s="151"/>
      <c r="J239" s="152">
        <f>ROUND(I239*H239,2)</f>
        <v>0</v>
      </c>
      <c r="K239" s="153"/>
      <c r="L239" s="28"/>
      <c r="M239" s="154" t="s">
        <v>1</v>
      </c>
      <c r="N239" s="115" t="s">
        <v>38</v>
      </c>
      <c r="P239" s="155">
        <f>O239*H239</f>
        <v>0</v>
      </c>
      <c r="Q239" s="155">
        <v>2.0000000000000001E-4</v>
      </c>
      <c r="R239" s="155">
        <f>Q239*H239</f>
        <v>1.0800000000000001E-2</v>
      </c>
      <c r="S239" s="155">
        <v>0</v>
      </c>
      <c r="T239" s="156">
        <f>S239*H239</f>
        <v>0</v>
      </c>
      <c r="AR239" s="157" t="s">
        <v>348</v>
      </c>
      <c r="AT239" s="157" t="s">
        <v>274</v>
      </c>
      <c r="AU239" s="157" t="s">
        <v>82</v>
      </c>
      <c r="AY239" s="13" t="s">
        <v>271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3" t="s">
        <v>80</v>
      </c>
      <c r="BK239" s="158">
        <f>ROUND(I239*H239,2)</f>
        <v>0</v>
      </c>
      <c r="BL239" s="13" t="s">
        <v>348</v>
      </c>
      <c r="BM239" s="157" t="s">
        <v>606</v>
      </c>
    </row>
    <row r="240" spans="2:65" s="1" customFormat="1" ht="19.2">
      <c r="B240" s="28"/>
      <c r="D240" s="159" t="s">
        <v>280</v>
      </c>
      <c r="F240" s="160" t="s">
        <v>600</v>
      </c>
      <c r="I240" s="119"/>
      <c r="L240" s="28"/>
      <c r="M240" s="161"/>
      <c r="T240" s="52"/>
      <c r="AT240" s="13" t="s">
        <v>280</v>
      </c>
      <c r="AU240" s="13" t="s">
        <v>82</v>
      </c>
    </row>
    <row r="241" spans="2:65" s="1" customFormat="1" ht="24.15" customHeight="1">
      <c r="B241" s="28"/>
      <c r="C241" s="146" t="s">
        <v>499</v>
      </c>
      <c r="D241" s="146" t="s">
        <v>274</v>
      </c>
      <c r="E241" s="147" t="s">
        <v>608</v>
      </c>
      <c r="F241" s="148" t="s">
        <v>609</v>
      </c>
      <c r="G241" s="149" t="s">
        <v>277</v>
      </c>
      <c r="H241" s="150">
        <v>54</v>
      </c>
      <c r="I241" s="151"/>
      <c r="J241" s="152">
        <f>ROUND(I241*H241,2)</f>
        <v>0</v>
      </c>
      <c r="K241" s="153"/>
      <c r="L241" s="28"/>
      <c r="M241" s="154" t="s">
        <v>1</v>
      </c>
      <c r="N241" s="115" t="s">
        <v>38</v>
      </c>
      <c r="P241" s="155">
        <f>O241*H241</f>
        <v>0</v>
      </c>
      <c r="Q241" s="155">
        <v>0</v>
      </c>
      <c r="R241" s="155">
        <f>Q241*H241</f>
        <v>0</v>
      </c>
      <c r="S241" s="155">
        <v>0</v>
      </c>
      <c r="T241" s="156">
        <f>S241*H241</f>
        <v>0</v>
      </c>
      <c r="AR241" s="157" t="s">
        <v>306</v>
      </c>
      <c r="AT241" s="157" t="s">
        <v>274</v>
      </c>
      <c r="AU241" s="157" t="s">
        <v>82</v>
      </c>
      <c r="AY241" s="13" t="s">
        <v>271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3" t="s">
        <v>80</v>
      </c>
      <c r="BK241" s="158">
        <f>ROUND(I241*H241,2)</f>
        <v>0</v>
      </c>
      <c r="BL241" s="13" t="s">
        <v>306</v>
      </c>
      <c r="BM241" s="157" t="s">
        <v>610</v>
      </c>
    </row>
    <row r="242" spans="2:65" s="1" customFormat="1" ht="19.2">
      <c r="B242" s="28"/>
      <c r="D242" s="159" t="s">
        <v>280</v>
      </c>
      <c r="F242" s="160" t="s">
        <v>609</v>
      </c>
      <c r="I242" s="119"/>
      <c r="L242" s="28"/>
      <c r="M242" s="161"/>
      <c r="T242" s="52"/>
      <c r="AT242" s="13" t="s">
        <v>280</v>
      </c>
      <c r="AU242" s="13" t="s">
        <v>82</v>
      </c>
    </row>
    <row r="243" spans="2:65" s="1" customFormat="1" ht="16.5" customHeight="1">
      <c r="B243" s="28"/>
      <c r="C243" s="146" t="s">
        <v>504</v>
      </c>
      <c r="D243" s="146" t="s">
        <v>274</v>
      </c>
      <c r="E243" s="147" t="s">
        <v>612</v>
      </c>
      <c r="F243" s="148" t="s">
        <v>613</v>
      </c>
      <c r="G243" s="149" t="s">
        <v>301</v>
      </c>
      <c r="H243" s="150">
        <v>1</v>
      </c>
      <c r="I243" s="151"/>
      <c r="J243" s="152">
        <f>ROUND(I243*H243,2)</f>
        <v>0</v>
      </c>
      <c r="K243" s="153"/>
      <c r="L243" s="28"/>
      <c r="M243" s="154" t="s">
        <v>1</v>
      </c>
      <c r="N243" s="115" t="s">
        <v>38</v>
      </c>
      <c r="P243" s="155">
        <f>O243*H243</f>
        <v>0</v>
      </c>
      <c r="Q243" s="155">
        <v>0</v>
      </c>
      <c r="R243" s="155">
        <f>Q243*H243</f>
        <v>0</v>
      </c>
      <c r="S243" s="155">
        <v>0</v>
      </c>
      <c r="T243" s="156">
        <f>S243*H243</f>
        <v>0</v>
      </c>
      <c r="AR243" s="157" t="s">
        <v>306</v>
      </c>
      <c r="AT243" s="157" t="s">
        <v>274</v>
      </c>
      <c r="AU243" s="157" t="s">
        <v>82</v>
      </c>
      <c r="AY243" s="13" t="s">
        <v>271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3" t="s">
        <v>80</v>
      </c>
      <c r="BK243" s="158">
        <f>ROUND(I243*H243,2)</f>
        <v>0</v>
      </c>
      <c r="BL243" s="13" t="s">
        <v>306</v>
      </c>
      <c r="BM243" s="157" t="s">
        <v>614</v>
      </c>
    </row>
    <row r="244" spans="2:65" s="1" customFormat="1" ht="10.199999999999999">
      <c r="B244" s="28"/>
      <c r="D244" s="159" t="s">
        <v>280</v>
      </c>
      <c r="F244" s="160" t="s">
        <v>613</v>
      </c>
      <c r="I244" s="119"/>
      <c r="L244" s="28"/>
      <c r="M244" s="161"/>
      <c r="T244" s="52"/>
      <c r="AT244" s="13" t="s">
        <v>280</v>
      </c>
      <c r="AU244" s="13" t="s">
        <v>82</v>
      </c>
    </row>
    <row r="245" spans="2:65" s="1" customFormat="1" ht="16.5" customHeight="1">
      <c r="B245" s="28"/>
      <c r="C245" s="146" t="s">
        <v>511</v>
      </c>
      <c r="D245" s="146" t="s">
        <v>274</v>
      </c>
      <c r="E245" s="147" t="s">
        <v>616</v>
      </c>
      <c r="F245" s="148" t="s">
        <v>617</v>
      </c>
      <c r="G245" s="149" t="s">
        <v>301</v>
      </c>
      <c r="H245" s="150">
        <v>1</v>
      </c>
      <c r="I245" s="151"/>
      <c r="J245" s="152">
        <f>ROUND(I245*H245,2)</f>
        <v>0</v>
      </c>
      <c r="K245" s="153"/>
      <c r="L245" s="28"/>
      <c r="M245" s="154" t="s">
        <v>1</v>
      </c>
      <c r="N245" s="115" t="s">
        <v>38</v>
      </c>
      <c r="P245" s="155">
        <f>O245*H245</f>
        <v>0</v>
      </c>
      <c r="Q245" s="155">
        <v>0</v>
      </c>
      <c r="R245" s="155">
        <f>Q245*H245</f>
        <v>0</v>
      </c>
      <c r="S245" s="155">
        <v>0</v>
      </c>
      <c r="T245" s="156">
        <f>S245*H245</f>
        <v>0</v>
      </c>
      <c r="AR245" s="157" t="s">
        <v>306</v>
      </c>
      <c r="AT245" s="157" t="s">
        <v>274</v>
      </c>
      <c r="AU245" s="157" t="s">
        <v>82</v>
      </c>
      <c r="AY245" s="13" t="s">
        <v>271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3" t="s">
        <v>80</v>
      </c>
      <c r="BK245" s="158">
        <f>ROUND(I245*H245,2)</f>
        <v>0</v>
      </c>
      <c r="BL245" s="13" t="s">
        <v>306</v>
      </c>
      <c r="BM245" s="157" t="s">
        <v>618</v>
      </c>
    </row>
    <row r="246" spans="2:65" s="1" customFormat="1" ht="10.199999999999999">
      <c r="B246" s="28"/>
      <c r="D246" s="159" t="s">
        <v>280</v>
      </c>
      <c r="F246" s="160" t="s">
        <v>617</v>
      </c>
      <c r="I246" s="119"/>
      <c r="L246" s="28"/>
      <c r="M246" s="161"/>
      <c r="T246" s="52"/>
      <c r="AT246" s="13" t="s">
        <v>280</v>
      </c>
      <c r="AU246" s="13" t="s">
        <v>82</v>
      </c>
    </row>
    <row r="247" spans="2:65" s="11" customFormat="1" ht="25.95" customHeight="1">
      <c r="B247" s="134"/>
      <c r="D247" s="135" t="s">
        <v>72</v>
      </c>
      <c r="E247" s="136" t="s">
        <v>619</v>
      </c>
      <c r="F247" s="136" t="s">
        <v>620</v>
      </c>
      <c r="I247" s="137"/>
      <c r="J247" s="138">
        <f>BK247</f>
        <v>0</v>
      </c>
      <c r="L247" s="134"/>
      <c r="M247" s="139"/>
      <c r="P247" s="140">
        <f>P248</f>
        <v>0</v>
      </c>
      <c r="R247" s="140">
        <f>R248</f>
        <v>0</v>
      </c>
      <c r="T247" s="141">
        <f>T248</f>
        <v>0</v>
      </c>
      <c r="AR247" s="135" t="s">
        <v>278</v>
      </c>
      <c r="AT247" s="142" t="s">
        <v>72</v>
      </c>
      <c r="AU247" s="142" t="s">
        <v>73</v>
      </c>
      <c r="AY247" s="135" t="s">
        <v>271</v>
      </c>
      <c r="BK247" s="143">
        <f>BK248</f>
        <v>0</v>
      </c>
    </row>
    <row r="248" spans="2:65" s="11" customFormat="1" ht="22.8" customHeight="1">
      <c r="B248" s="134"/>
      <c r="D248" s="135" t="s">
        <v>72</v>
      </c>
      <c r="E248" s="144" t="s">
        <v>621</v>
      </c>
      <c r="F248" s="144" t="s">
        <v>620</v>
      </c>
      <c r="I248" s="137"/>
      <c r="J248" s="145">
        <f>BK248</f>
        <v>0</v>
      </c>
      <c r="L248" s="134"/>
      <c r="M248" s="139"/>
      <c r="P248" s="140">
        <f>SUM(P249:P250)</f>
        <v>0</v>
      </c>
      <c r="R248" s="140">
        <f>SUM(R249:R250)</f>
        <v>0</v>
      </c>
      <c r="T248" s="141">
        <f>SUM(T249:T250)</f>
        <v>0</v>
      </c>
      <c r="AR248" s="135" t="s">
        <v>278</v>
      </c>
      <c r="AT248" s="142" t="s">
        <v>72</v>
      </c>
      <c r="AU248" s="142" t="s">
        <v>80</v>
      </c>
      <c r="AY248" s="135" t="s">
        <v>271</v>
      </c>
      <c r="BK248" s="143">
        <f>SUM(BK249:BK250)</f>
        <v>0</v>
      </c>
    </row>
    <row r="249" spans="2:65" s="1" customFormat="1" ht="24.15" customHeight="1">
      <c r="B249" s="28"/>
      <c r="C249" s="146" t="s">
        <v>516</v>
      </c>
      <c r="D249" s="146" t="s">
        <v>274</v>
      </c>
      <c r="E249" s="147" t="s">
        <v>1977</v>
      </c>
      <c r="F249" s="148" t="s">
        <v>1978</v>
      </c>
      <c r="G249" s="149" t="s">
        <v>277</v>
      </c>
      <c r="H249" s="150">
        <v>5.04</v>
      </c>
      <c r="I249" s="151"/>
      <c r="J249" s="152">
        <f>ROUND(I249*H249,2)</f>
        <v>0</v>
      </c>
      <c r="K249" s="153"/>
      <c r="L249" s="28"/>
      <c r="M249" s="154" t="s">
        <v>1</v>
      </c>
      <c r="N249" s="115" t="s">
        <v>38</v>
      </c>
      <c r="P249" s="155">
        <f>O249*H249</f>
        <v>0</v>
      </c>
      <c r="Q249" s="155">
        <v>0</v>
      </c>
      <c r="R249" s="155">
        <f>Q249*H249</f>
        <v>0</v>
      </c>
      <c r="S249" s="155">
        <v>0</v>
      </c>
      <c r="T249" s="156">
        <f>S249*H249</f>
        <v>0</v>
      </c>
      <c r="AR249" s="157" t="s">
        <v>306</v>
      </c>
      <c r="AT249" s="157" t="s">
        <v>274</v>
      </c>
      <c r="AU249" s="157" t="s">
        <v>82</v>
      </c>
      <c r="AY249" s="13" t="s">
        <v>271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3" t="s">
        <v>80</v>
      </c>
      <c r="BK249" s="158">
        <f>ROUND(I249*H249,2)</f>
        <v>0</v>
      </c>
      <c r="BL249" s="13" t="s">
        <v>306</v>
      </c>
      <c r="BM249" s="157" t="s">
        <v>1979</v>
      </c>
    </row>
    <row r="250" spans="2:65" s="1" customFormat="1" ht="28.8">
      <c r="B250" s="28"/>
      <c r="D250" s="159" t="s">
        <v>280</v>
      </c>
      <c r="F250" s="160" t="s">
        <v>1980</v>
      </c>
      <c r="I250" s="119"/>
      <c r="L250" s="28"/>
      <c r="M250" s="173"/>
      <c r="N250" s="174"/>
      <c r="O250" s="174"/>
      <c r="P250" s="174"/>
      <c r="Q250" s="174"/>
      <c r="R250" s="174"/>
      <c r="S250" s="174"/>
      <c r="T250" s="175"/>
      <c r="AT250" s="13" t="s">
        <v>280</v>
      </c>
      <c r="AU250" s="13" t="s">
        <v>82</v>
      </c>
    </row>
    <row r="251" spans="2:65" s="1" customFormat="1" ht="6.9" customHeight="1">
      <c r="B251" s="40"/>
      <c r="C251" s="41"/>
      <c r="D251" s="41"/>
      <c r="E251" s="41"/>
      <c r="F251" s="41"/>
      <c r="G251" s="41"/>
      <c r="H251" s="41"/>
      <c r="I251" s="41"/>
      <c r="J251" s="41"/>
      <c r="K251" s="41"/>
      <c r="L251" s="28"/>
    </row>
  </sheetData>
  <sheetProtection algorithmName="SHA-512" hashValue="W0QhubZ/V/v9lqxgpfeEkjYJiiN5CsnxxK/JpV/tkKqTvM9tIgDMRQCfE9gojwJHx6aKSbow95qnW74OI8H8HA==" saltValue="8M/gcSOl+xvga/+w47LOlTyz+4XzMdo9XiXXJqn4qKIU+q7lyf+OIrHWoVLsMgTFbzS/Rxk7s6NLA/OCRQKn9Q==" spinCount="100000" sheet="1" objects="1" scenarios="1" formatColumns="0" formatRows="0" autoFilter="0"/>
  <autoFilter ref="C141:K250" xr:uid="{00000000-0009-0000-0000-000012000000}"/>
  <mergeCells count="17">
    <mergeCell ref="E134:H134"/>
    <mergeCell ref="L2:V2"/>
    <mergeCell ref="D116:F116"/>
    <mergeCell ref="D117:F117"/>
    <mergeCell ref="D118:F118"/>
    <mergeCell ref="E130:H130"/>
    <mergeCell ref="E132:H132"/>
    <mergeCell ref="E85:H85"/>
    <mergeCell ref="E87:H87"/>
    <mergeCell ref="E89:H89"/>
    <mergeCell ref="D114:F114"/>
    <mergeCell ref="D115:F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383"/>
  <sheetViews>
    <sheetView showGridLines="0" topLeftCell="A96" workbookViewId="0">
      <selection activeCell="D117" sqref="D117:F117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159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1943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1981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J113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ROUND((SUM(BE113:BE120) + SUM(BE142:BE382)),  2)</f>
        <v>0</v>
      </c>
      <c r="I37" s="94">
        <v>0.21</v>
      </c>
      <c r="J37" s="82">
        <f>ROUND(((SUM(BE113:BE120) + SUM(BE142:BE382))*I37),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ROUND((SUM(BF113:BF120) + SUM(BF142:BF382)),  2)</f>
        <v>0</v>
      </c>
      <c r="I38" s="94">
        <v>0.12</v>
      </c>
      <c r="J38" s="82">
        <f>ROUND(((SUM(BF113:BF120) + SUM(BF142:BF382))*I38),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ROUND((SUM(BG113:BG120) + SUM(BG142:BG382)),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ROUND((SUM(BH113:BH120) + SUM(BH142:BH382)),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ROUND((SUM(BI113:BI120) + SUM(BI142:BI382)),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1943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61.12.2 - kabinet informatiky dv. č. 16 - elektro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J142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J143</f>
        <v>0</v>
      </c>
      <c r="L99" s="106"/>
    </row>
    <row r="100" spans="2:47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J144</f>
        <v>0</v>
      </c>
      <c r="L100" s="110"/>
    </row>
    <row r="101" spans="2:47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J149</f>
        <v>0</v>
      </c>
      <c r="L101" s="110"/>
    </row>
    <row r="102" spans="2:47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J168</f>
        <v>0</v>
      </c>
      <c r="L102" s="110"/>
    </row>
    <row r="103" spans="2:47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J177</f>
        <v>0</v>
      </c>
      <c r="L103" s="106"/>
    </row>
    <row r="104" spans="2:47" s="9" customFormat="1" ht="19.95" customHeight="1">
      <c r="B104" s="110"/>
      <c r="D104" s="111" t="s">
        <v>628</v>
      </c>
      <c r="E104" s="112"/>
      <c r="F104" s="112"/>
      <c r="G104" s="112"/>
      <c r="H104" s="112"/>
      <c r="I104" s="112"/>
      <c r="J104" s="113">
        <f>J178</f>
        <v>0</v>
      </c>
      <c r="L104" s="110"/>
    </row>
    <row r="105" spans="2:47" s="9" customFormat="1" ht="14.85" customHeight="1">
      <c r="B105" s="110"/>
      <c r="D105" s="111" t="s">
        <v>629</v>
      </c>
      <c r="E105" s="112"/>
      <c r="F105" s="112"/>
      <c r="G105" s="112"/>
      <c r="H105" s="112"/>
      <c r="I105" s="112"/>
      <c r="J105" s="113">
        <f>J179</f>
        <v>0</v>
      </c>
      <c r="L105" s="110"/>
    </row>
    <row r="106" spans="2:47" s="9" customFormat="1" ht="14.85" customHeight="1">
      <c r="B106" s="110"/>
      <c r="D106" s="111" t="s">
        <v>630</v>
      </c>
      <c r="E106" s="112"/>
      <c r="F106" s="112"/>
      <c r="G106" s="112"/>
      <c r="H106" s="112"/>
      <c r="I106" s="112"/>
      <c r="J106" s="113">
        <f>J264</f>
        <v>0</v>
      </c>
      <c r="L106" s="110"/>
    </row>
    <row r="107" spans="2:47" s="9" customFormat="1" ht="14.85" customHeight="1">
      <c r="B107" s="110"/>
      <c r="D107" s="111" t="s">
        <v>631</v>
      </c>
      <c r="E107" s="112"/>
      <c r="F107" s="112"/>
      <c r="G107" s="112"/>
      <c r="H107" s="112"/>
      <c r="I107" s="112"/>
      <c r="J107" s="113">
        <f>J299</f>
        <v>0</v>
      </c>
      <c r="L107" s="110"/>
    </row>
    <row r="108" spans="2:47" s="9" customFormat="1" ht="19.95" customHeight="1">
      <c r="B108" s="110"/>
      <c r="D108" s="111" t="s">
        <v>633</v>
      </c>
      <c r="E108" s="112"/>
      <c r="F108" s="112"/>
      <c r="G108" s="112"/>
      <c r="H108" s="112"/>
      <c r="I108" s="112"/>
      <c r="J108" s="113">
        <f>J328</f>
        <v>0</v>
      </c>
      <c r="L108" s="110"/>
    </row>
    <row r="109" spans="2:47" s="9" customFormat="1" ht="14.85" customHeight="1">
      <c r="B109" s="110"/>
      <c r="D109" s="111" t="s">
        <v>634</v>
      </c>
      <c r="E109" s="112"/>
      <c r="F109" s="112"/>
      <c r="G109" s="112"/>
      <c r="H109" s="112"/>
      <c r="I109" s="112"/>
      <c r="J109" s="113">
        <f>J329</f>
        <v>0</v>
      </c>
      <c r="L109" s="110"/>
    </row>
    <row r="110" spans="2:47" s="9" customFormat="1" ht="19.95" customHeight="1">
      <c r="B110" s="110"/>
      <c r="D110" s="111" t="s">
        <v>636</v>
      </c>
      <c r="E110" s="112"/>
      <c r="F110" s="112"/>
      <c r="G110" s="112"/>
      <c r="H110" s="112"/>
      <c r="I110" s="112"/>
      <c r="J110" s="113">
        <f>J366</f>
        <v>0</v>
      </c>
      <c r="L110" s="110"/>
    </row>
    <row r="111" spans="2:47" s="1" customFormat="1" ht="21.75" customHeight="1">
      <c r="B111" s="28"/>
      <c r="L111" s="28"/>
    </row>
    <row r="112" spans="2:47" s="1" customFormat="1" ht="6.9" customHeight="1">
      <c r="B112" s="28"/>
      <c r="L112" s="28"/>
    </row>
    <row r="113" spans="2:65" s="1" customFormat="1" ht="29.25" customHeight="1">
      <c r="B113" s="28"/>
      <c r="C113" s="105" t="s">
        <v>249</v>
      </c>
      <c r="J113" s="114">
        <f>ROUND(J114 + J115 + J116 + J117 + J118 + J119,2)</f>
        <v>0</v>
      </c>
      <c r="L113" s="28"/>
      <c r="N113" s="115" t="s">
        <v>37</v>
      </c>
    </row>
    <row r="114" spans="2:65" s="1" customFormat="1" ht="18" customHeight="1">
      <c r="B114" s="28"/>
      <c r="D114" s="222" t="s">
        <v>250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ref="BE114:BE119" si="0">IF(N114="základní",J114,0)</f>
        <v>0</v>
      </c>
      <c r="BF114" s="122">
        <f t="shared" ref="BF114:BF119" si="1">IF(N114="snížená",J114,0)</f>
        <v>0</v>
      </c>
      <c r="BG114" s="122">
        <f t="shared" ref="BG114:BG119" si="2">IF(N114="zákl. přenesená",J114,0)</f>
        <v>0</v>
      </c>
      <c r="BH114" s="122">
        <f t="shared" ref="BH114:BH119" si="3">IF(N114="sníž. přenesená",J114,0)</f>
        <v>0</v>
      </c>
      <c r="BI114" s="122">
        <f t="shared" ref="BI114:BI119" si="4">IF(N114="nulová",J114,0)</f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222" t="s">
        <v>252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2429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2427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2430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116" t="s">
        <v>253</v>
      </c>
      <c r="J119" s="117">
        <f>ROUND(J32*T119,2)</f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254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0.199999999999999">
      <c r="B120" s="28"/>
      <c r="L120" s="28"/>
    </row>
    <row r="121" spans="2:65" s="1" customFormat="1" ht="29.25" customHeight="1">
      <c r="B121" s="28"/>
      <c r="C121" s="123" t="s">
        <v>255</v>
      </c>
      <c r="D121" s="95"/>
      <c r="E121" s="95"/>
      <c r="F121" s="95"/>
      <c r="G121" s="95"/>
      <c r="H121" s="95"/>
      <c r="I121" s="95"/>
      <c r="J121" s="124">
        <f>ROUND(J98+J113,2)</f>
        <v>0</v>
      </c>
      <c r="K121" s="95"/>
      <c r="L121" s="28"/>
    </row>
    <row r="122" spans="2:65" s="1" customFormat="1" ht="6.9" customHeight="1"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28"/>
    </row>
    <row r="126" spans="2:65" s="1" customFormat="1" ht="6.9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28"/>
    </row>
    <row r="127" spans="2:65" s="1" customFormat="1" ht="24.9" customHeight="1">
      <c r="B127" s="28"/>
      <c r="C127" s="17" t="s">
        <v>256</v>
      </c>
      <c r="L127" s="28"/>
    </row>
    <row r="128" spans="2:65" s="1" customFormat="1" ht="6.9" customHeight="1">
      <c r="B128" s="28"/>
      <c r="L128" s="28"/>
    </row>
    <row r="129" spans="2:63" s="1" customFormat="1" ht="12" customHeight="1">
      <c r="B129" s="28"/>
      <c r="C129" s="23" t="s">
        <v>16</v>
      </c>
      <c r="L129" s="28"/>
    </row>
    <row r="130" spans="2:63" s="1" customFormat="1" ht="26.25" customHeight="1">
      <c r="B130" s="28"/>
      <c r="E130" s="218" t="str">
        <f>E7</f>
        <v>Rekonstrukce silno a slaboproudé instalace, dobudování WC pro imobilní aj., ZŠ Ivanovice na Hané, ul. Tyršova 218/4</v>
      </c>
      <c r="F130" s="219"/>
      <c r="G130" s="219"/>
      <c r="H130" s="219"/>
      <c r="L130" s="28"/>
    </row>
    <row r="131" spans="2:63" ht="12" customHeight="1">
      <c r="B131" s="16"/>
      <c r="C131" s="23" t="s">
        <v>224</v>
      </c>
      <c r="L131" s="16"/>
    </row>
    <row r="132" spans="2:63" s="1" customFormat="1" ht="16.5" customHeight="1">
      <c r="B132" s="28"/>
      <c r="E132" s="218" t="s">
        <v>1943</v>
      </c>
      <c r="F132" s="220"/>
      <c r="G132" s="220"/>
      <c r="H132" s="220"/>
      <c r="L132" s="28"/>
    </row>
    <row r="133" spans="2:63" s="1" customFormat="1" ht="12" customHeight="1">
      <c r="B133" s="28"/>
      <c r="C133" s="23" t="s">
        <v>226</v>
      </c>
      <c r="L133" s="28"/>
    </row>
    <row r="134" spans="2:63" s="1" customFormat="1" ht="16.5" customHeight="1">
      <c r="B134" s="28"/>
      <c r="E134" s="200" t="str">
        <f>E11</f>
        <v>61.12.2 - kabinet informatiky dv. č. 16 - elektro</v>
      </c>
      <c r="F134" s="220"/>
      <c r="G134" s="220"/>
      <c r="H134" s="220"/>
      <c r="L134" s="28"/>
    </row>
    <row r="135" spans="2:63" s="1" customFormat="1" ht="6.9" customHeight="1">
      <c r="B135" s="28"/>
      <c r="L135" s="28"/>
    </row>
    <row r="136" spans="2:63" s="1" customFormat="1" ht="12" customHeight="1">
      <c r="B136" s="28"/>
      <c r="C136" s="23" t="s">
        <v>20</v>
      </c>
      <c r="F136" s="21" t="str">
        <f>F14</f>
        <v>ZŠ Ivanovice na Hané, okres Vyškov p. o.</v>
      </c>
      <c r="I136" s="23" t="s">
        <v>22</v>
      </c>
      <c r="J136" s="48" t="str">
        <f>IF(J14="","",J14)</f>
        <v>xx.xx.xxxx</v>
      </c>
      <c r="L136" s="28"/>
    </row>
    <row r="137" spans="2:63" s="1" customFormat="1" ht="6.9" customHeight="1">
      <c r="B137" s="28"/>
      <c r="L137" s="28"/>
    </row>
    <row r="138" spans="2:63" s="1" customFormat="1" ht="15.15" customHeight="1">
      <c r="B138" s="28"/>
      <c r="C138" s="23" t="s">
        <v>23</v>
      </c>
      <c r="F138" s="21" t="str">
        <f>E17</f>
        <v xml:space="preserve"> </v>
      </c>
      <c r="I138" s="23" t="s">
        <v>29</v>
      </c>
      <c r="J138" s="26" t="str">
        <f>E23</f>
        <v xml:space="preserve"> </v>
      </c>
      <c r="L138" s="28"/>
    </row>
    <row r="139" spans="2:63" s="1" customFormat="1" ht="15.15" customHeight="1">
      <c r="B139" s="28"/>
      <c r="C139" s="23" t="s">
        <v>27</v>
      </c>
      <c r="F139" s="21" t="str">
        <f>IF(E20="","",E20)</f>
        <v>Vyplň údaj</v>
      </c>
      <c r="I139" s="23" t="s">
        <v>31</v>
      </c>
      <c r="J139" s="26" t="str">
        <f>E26</f>
        <v xml:space="preserve"> </v>
      </c>
      <c r="L139" s="28"/>
    </row>
    <row r="140" spans="2:63" s="1" customFormat="1" ht="10.35" customHeight="1">
      <c r="B140" s="28"/>
      <c r="L140" s="28"/>
    </row>
    <row r="141" spans="2:63" s="10" customFormat="1" ht="29.25" customHeight="1">
      <c r="B141" s="125"/>
      <c r="C141" s="126" t="s">
        <v>257</v>
      </c>
      <c r="D141" s="127" t="s">
        <v>58</v>
      </c>
      <c r="E141" s="127" t="s">
        <v>54</v>
      </c>
      <c r="F141" s="127" t="s">
        <v>55</v>
      </c>
      <c r="G141" s="127" t="s">
        <v>258</v>
      </c>
      <c r="H141" s="127" t="s">
        <v>259</v>
      </c>
      <c r="I141" s="127" t="s">
        <v>260</v>
      </c>
      <c r="J141" s="128" t="s">
        <v>232</v>
      </c>
      <c r="K141" s="129" t="s">
        <v>261</v>
      </c>
      <c r="L141" s="125"/>
      <c r="M141" s="55" t="s">
        <v>1</v>
      </c>
      <c r="N141" s="56" t="s">
        <v>37</v>
      </c>
      <c r="O141" s="56" t="s">
        <v>262</v>
      </c>
      <c r="P141" s="56" t="s">
        <v>263</v>
      </c>
      <c r="Q141" s="56" t="s">
        <v>264</v>
      </c>
      <c r="R141" s="56" t="s">
        <v>265</v>
      </c>
      <c r="S141" s="56" t="s">
        <v>266</v>
      </c>
      <c r="T141" s="57" t="s">
        <v>267</v>
      </c>
    </row>
    <row r="142" spans="2:63" s="1" customFormat="1" ht="22.8" customHeight="1">
      <c r="B142" s="28"/>
      <c r="C142" s="60" t="s">
        <v>268</v>
      </c>
      <c r="J142" s="130">
        <f>BK142</f>
        <v>0</v>
      </c>
      <c r="L142" s="28"/>
      <c r="M142" s="58"/>
      <c r="N142" s="49"/>
      <c r="O142" s="49"/>
      <c r="P142" s="131">
        <f>P143+P177</f>
        <v>0</v>
      </c>
      <c r="Q142" s="49"/>
      <c r="R142" s="131">
        <f>R143+R177</f>
        <v>9.0179999999999996E-2</v>
      </c>
      <c r="S142" s="49"/>
      <c r="T142" s="132">
        <f>T143+T177</f>
        <v>0.38724999999999998</v>
      </c>
      <c r="AT142" s="13" t="s">
        <v>72</v>
      </c>
      <c r="AU142" s="13" t="s">
        <v>234</v>
      </c>
      <c r="BK142" s="133">
        <f>BK143+BK177</f>
        <v>0</v>
      </c>
    </row>
    <row r="143" spans="2:63" s="11" customFormat="1" ht="25.95" customHeight="1">
      <c r="B143" s="134"/>
      <c r="D143" s="135" t="s">
        <v>72</v>
      </c>
      <c r="E143" s="136" t="s">
        <v>269</v>
      </c>
      <c r="F143" s="136" t="s">
        <v>270</v>
      </c>
      <c r="I143" s="137"/>
      <c r="J143" s="138">
        <f>BK143</f>
        <v>0</v>
      </c>
      <c r="L143" s="134"/>
      <c r="M143" s="139"/>
      <c r="P143" s="140">
        <f>P144+P149+P168</f>
        <v>0</v>
      </c>
      <c r="R143" s="140">
        <f>R144+R149+R168</f>
        <v>0</v>
      </c>
      <c r="T143" s="141">
        <f>T144+T149+T168</f>
        <v>0.378</v>
      </c>
      <c r="AR143" s="135" t="s">
        <v>80</v>
      </c>
      <c r="AT143" s="142" t="s">
        <v>72</v>
      </c>
      <c r="AU143" s="142" t="s">
        <v>73</v>
      </c>
      <c r="AY143" s="135" t="s">
        <v>271</v>
      </c>
      <c r="BK143" s="143">
        <f>BK144+BK149+BK168</f>
        <v>0</v>
      </c>
    </row>
    <row r="144" spans="2:63" s="11" customFormat="1" ht="22.8" customHeight="1">
      <c r="B144" s="134"/>
      <c r="D144" s="135" t="s">
        <v>72</v>
      </c>
      <c r="E144" s="144" t="s">
        <v>272</v>
      </c>
      <c r="F144" s="144" t="s">
        <v>273</v>
      </c>
      <c r="I144" s="137"/>
      <c r="J144" s="145">
        <f>BK144</f>
        <v>0</v>
      </c>
      <c r="L144" s="134"/>
      <c r="M144" s="139"/>
      <c r="P144" s="140">
        <f>SUM(P145:P148)</f>
        <v>0</v>
      </c>
      <c r="R144" s="140">
        <f>SUM(R145:R148)</f>
        <v>0</v>
      </c>
      <c r="T144" s="141">
        <f>SUM(T145:T148)</f>
        <v>0</v>
      </c>
      <c r="AR144" s="135" t="s">
        <v>80</v>
      </c>
      <c r="AT144" s="142" t="s">
        <v>72</v>
      </c>
      <c r="AU144" s="142" t="s">
        <v>80</v>
      </c>
      <c r="AY144" s="135" t="s">
        <v>271</v>
      </c>
      <c r="BK144" s="143">
        <f>SUM(BK145:BK148)</f>
        <v>0</v>
      </c>
    </row>
    <row r="145" spans="2:65" s="1" customFormat="1" ht="24.15" customHeight="1">
      <c r="B145" s="28"/>
      <c r="C145" s="146" t="s">
        <v>80</v>
      </c>
      <c r="D145" s="146" t="s">
        <v>274</v>
      </c>
      <c r="E145" s="147" t="s">
        <v>637</v>
      </c>
      <c r="F145" s="148" t="s">
        <v>638</v>
      </c>
      <c r="G145" s="149" t="s">
        <v>639</v>
      </c>
      <c r="H145" s="150">
        <v>10</v>
      </c>
      <c r="I145" s="151"/>
      <c r="J145" s="152">
        <f>ROUND(I145*H145,2)</f>
        <v>0</v>
      </c>
      <c r="K145" s="153"/>
      <c r="L145" s="28"/>
      <c r="M145" s="154" t="s">
        <v>1</v>
      </c>
      <c r="N145" s="115" t="s">
        <v>38</v>
      </c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AR145" s="157" t="s">
        <v>278</v>
      </c>
      <c r="AT145" s="157" t="s">
        <v>274</v>
      </c>
      <c r="AU145" s="157" t="s">
        <v>82</v>
      </c>
      <c r="AY145" s="13" t="s">
        <v>271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3" t="s">
        <v>80</v>
      </c>
      <c r="BK145" s="158">
        <f>ROUND(I145*H145,2)</f>
        <v>0</v>
      </c>
      <c r="BL145" s="13" t="s">
        <v>278</v>
      </c>
      <c r="BM145" s="157" t="s">
        <v>640</v>
      </c>
    </row>
    <row r="146" spans="2:65" s="1" customFormat="1" ht="19.2">
      <c r="B146" s="28"/>
      <c r="D146" s="159" t="s">
        <v>280</v>
      </c>
      <c r="F146" s="160" t="s">
        <v>641</v>
      </c>
      <c r="I146" s="119"/>
      <c r="L146" s="28"/>
      <c r="M146" s="161"/>
      <c r="T146" s="52"/>
      <c r="AT146" s="13" t="s">
        <v>280</v>
      </c>
      <c r="AU146" s="13" t="s">
        <v>82</v>
      </c>
    </row>
    <row r="147" spans="2:65" s="1" customFormat="1" ht="24.15" customHeight="1">
      <c r="B147" s="28"/>
      <c r="C147" s="146" t="s">
        <v>82</v>
      </c>
      <c r="D147" s="146" t="s">
        <v>274</v>
      </c>
      <c r="E147" s="147" t="s">
        <v>642</v>
      </c>
      <c r="F147" s="148" t="s">
        <v>643</v>
      </c>
      <c r="G147" s="149" t="s">
        <v>639</v>
      </c>
      <c r="H147" s="150">
        <v>40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278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278</v>
      </c>
      <c r="BM147" s="157" t="s">
        <v>644</v>
      </c>
    </row>
    <row r="148" spans="2:65" s="1" customFormat="1" ht="28.8">
      <c r="B148" s="28"/>
      <c r="D148" s="159" t="s">
        <v>280</v>
      </c>
      <c r="F148" s="160" t="s">
        <v>645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1" customFormat="1" ht="22.8" customHeight="1">
      <c r="B149" s="134"/>
      <c r="D149" s="135" t="s">
        <v>72</v>
      </c>
      <c r="E149" s="144" t="s">
        <v>292</v>
      </c>
      <c r="F149" s="144" t="s">
        <v>293</v>
      </c>
      <c r="I149" s="137"/>
      <c r="J149" s="145">
        <f>BK149</f>
        <v>0</v>
      </c>
      <c r="L149" s="134"/>
      <c r="M149" s="139"/>
      <c r="P149" s="140">
        <f>SUM(P150:P167)</f>
        <v>0</v>
      </c>
      <c r="R149" s="140">
        <f>SUM(R150:R167)</f>
        <v>0</v>
      </c>
      <c r="T149" s="141">
        <f>SUM(T150:T167)</f>
        <v>0.378</v>
      </c>
      <c r="AR149" s="135" t="s">
        <v>80</v>
      </c>
      <c r="AT149" s="142" t="s">
        <v>72</v>
      </c>
      <c r="AU149" s="142" t="s">
        <v>80</v>
      </c>
      <c r="AY149" s="135" t="s">
        <v>271</v>
      </c>
      <c r="BK149" s="143">
        <f>SUM(BK150:BK167)</f>
        <v>0</v>
      </c>
    </row>
    <row r="150" spans="2:65" s="1" customFormat="1" ht="33" customHeight="1">
      <c r="B150" s="28"/>
      <c r="C150" s="146" t="s">
        <v>272</v>
      </c>
      <c r="D150" s="146" t="s">
        <v>274</v>
      </c>
      <c r="E150" s="147" t="s">
        <v>646</v>
      </c>
      <c r="F150" s="148" t="s">
        <v>647</v>
      </c>
      <c r="G150" s="149" t="s">
        <v>338</v>
      </c>
      <c r="H150" s="150">
        <v>1</v>
      </c>
      <c r="I150" s="151"/>
      <c r="J150" s="152">
        <f>ROUND(I150*H150,2)</f>
        <v>0</v>
      </c>
      <c r="K150" s="153"/>
      <c r="L150" s="28"/>
      <c r="M150" s="154" t="s">
        <v>1</v>
      </c>
      <c r="N150" s="115" t="s">
        <v>38</v>
      </c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AR150" s="157" t="s">
        <v>278</v>
      </c>
      <c r="AT150" s="157" t="s">
        <v>274</v>
      </c>
      <c r="AU150" s="157" t="s">
        <v>82</v>
      </c>
      <c r="AY150" s="13" t="s">
        <v>271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3" t="s">
        <v>80</v>
      </c>
      <c r="BK150" s="158">
        <f>ROUND(I150*H150,2)</f>
        <v>0</v>
      </c>
      <c r="BL150" s="13" t="s">
        <v>278</v>
      </c>
      <c r="BM150" s="157" t="s">
        <v>648</v>
      </c>
    </row>
    <row r="151" spans="2:65" s="1" customFormat="1" ht="28.8">
      <c r="B151" s="28"/>
      <c r="D151" s="159" t="s">
        <v>280</v>
      </c>
      <c r="F151" s="160" t="s">
        <v>649</v>
      </c>
      <c r="I151" s="119"/>
      <c r="L151" s="28"/>
      <c r="M151" s="161"/>
      <c r="T151" s="52"/>
      <c r="AT151" s="13" t="s">
        <v>280</v>
      </c>
      <c r="AU151" s="13" t="s">
        <v>82</v>
      </c>
    </row>
    <row r="152" spans="2:65" s="1" customFormat="1" ht="33" customHeight="1">
      <c r="B152" s="28"/>
      <c r="C152" s="146" t="s">
        <v>278</v>
      </c>
      <c r="D152" s="146" t="s">
        <v>274</v>
      </c>
      <c r="E152" s="147" t="s">
        <v>650</v>
      </c>
      <c r="F152" s="148" t="s">
        <v>651</v>
      </c>
      <c r="G152" s="149" t="s">
        <v>338</v>
      </c>
      <c r="H152" s="150">
        <v>1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652</v>
      </c>
    </row>
    <row r="153" spans="2:65" s="1" customFormat="1" ht="38.4">
      <c r="B153" s="28"/>
      <c r="D153" s="159" t="s">
        <v>280</v>
      </c>
      <c r="F153" s="160" t="s">
        <v>653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33" customHeight="1">
      <c r="B154" s="28"/>
      <c r="C154" s="146" t="s">
        <v>298</v>
      </c>
      <c r="D154" s="146" t="s">
        <v>274</v>
      </c>
      <c r="E154" s="147" t="s">
        <v>654</v>
      </c>
      <c r="F154" s="148" t="s">
        <v>655</v>
      </c>
      <c r="G154" s="149" t="s">
        <v>338</v>
      </c>
      <c r="H154" s="150">
        <v>1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656</v>
      </c>
    </row>
    <row r="155" spans="2:65" s="1" customFormat="1" ht="28.8">
      <c r="B155" s="28"/>
      <c r="D155" s="159" t="s">
        <v>280</v>
      </c>
      <c r="F155" s="160" t="s">
        <v>657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" customFormat="1" ht="24.15" customHeight="1">
      <c r="B156" s="28"/>
      <c r="C156" s="146" t="s">
        <v>282</v>
      </c>
      <c r="D156" s="146" t="s">
        <v>274</v>
      </c>
      <c r="E156" s="147" t="s">
        <v>658</v>
      </c>
      <c r="F156" s="148" t="s">
        <v>659</v>
      </c>
      <c r="G156" s="149" t="s">
        <v>338</v>
      </c>
      <c r="H156" s="150">
        <v>1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0.11600000000000001</v>
      </c>
      <c r="T156" s="156">
        <f>S156*H156</f>
        <v>0.11600000000000001</v>
      </c>
      <c r="AR156" s="157" t="s">
        <v>278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278</v>
      </c>
      <c r="BM156" s="157" t="s">
        <v>660</v>
      </c>
    </row>
    <row r="157" spans="2:65" s="1" customFormat="1" ht="19.2">
      <c r="B157" s="28"/>
      <c r="D157" s="159" t="s">
        <v>280</v>
      </c>
      <c r="F157" s="160" t="s">
        <v>661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24.15" customHeight="1">
      <c r="B158" s="28"/>
      <c r="C158" s="146" t="s">
        <v>308</v>
      </c>
      <c r="D158" s="146" t="s">
        <v>274</v>
      </c>
      <c r="E158" s="147" t="s">
        <v>662</v>
      </c>
      <c r="F158" s="148" t="s">
        <v>663</v>
      </c>
      <c r="G158" s="149" t="s">
        <v>338</v>
      </c>
      <c r="H158" s="150">
        <v>12</v>
      </c>
      <c r="I158" s="151"/>
      <c r="J158" s="152">
        <f>ROUND(I158*H158,2)</f>
        <v>0</v>
      </c>
      <c r="K158" s="153"/>
      <c r="L158" s="28"/>
      <c r="M158" s="154" t="s">
        <v>1</v>
      </c>
      <c r="N158" s="115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1E-3</v>
      </c>
      <c r="T158" s="156">
        <f>S158*H158</f>
        <v>1.2E-2</v>
      </c>
      <c r="AR158" s="157" t="s">
        <v>278</v>
      </c>
      <c r="AT158" s="157" t="s">
        <v>274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664</v>
      </c>
    </row>
    <row r="159" spans="2:65" s="1" customFormat="1" ht="19.2">
      <c r="B159" s="28"/>
      <c r="D159" s="159" t="s">
        <v>280</v>
      </c>
      <c r="F159" s="160" t="s">
        <v>665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" customFormat="1" ht="24.15" customHeight="1">
      <c r="B160" s="28"/>
      <c r="C160" s="146" t="s">
        <v>314</v>
      </c>
      <c r="D160" s="146" t="s">
        <v>274</v>
      </c>
      <c r="E160" s="147" t="s">
        <v>678</v>
      </c>
      <c r="F160" s="148" t="s">
        <v>679</v>
      </c>
      <c r="G160" s="149" t="s">
        <v>412</v>
      </c>
      <c r="H160" s="150">
        <v>25</v>
      </c>
      <c r="I160" s="151"/>
      <c r="J160" s="152">
        <f>ROUND(I160*H160,2)</f>
        <v>0</v>
      </c>
      <c r="K160" s="153"/>
      <c r="L160" s="28"/>
      <c r="M160" s="154" t="s">
        <v>1</v>
      </c>
      <c r="N160" s="115" t="s">
        <v>38</v>
      </c>
      <c r="P160" s="155">
        <f>O160*H160</f>
        <v>0</v>
      </c>
      <c r="Q160" s="155">
        <v>0</v>
      </c>
      <c r="R160" s="155">
        <f>Q160*H160</f>
        <v>0</v>
      </c>
      <c r="S160" s="155">
        <v>2E-3</v>
      </c>
      <c r="T160" s="156">
        <f>S160*H160</f>
        <v>0.05</v>
      </c>
      <c r="AR160" s="157" t="s">
        <v>278</v>
      </c>
      <c r="AT160" s="157" t="s">
        <v>274</v>
      </c>
      <c r="AU160" s="157" t="s">
        <v>82</v>
      </c>
      <c r="AY160" s="13" t="s">
        <v>271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3" t="s">
        <v>80</v>
      </c>
      <c r="BK160" s="158">
        <f>ROUND(I160*H160,2)</f>
        <v>0</v>
      </c>
      <c r="BL160" s="13" t="s">
        <v>278</v>
      </c>
      <c r="BM160" s="157" t="s">
        <v>680</v>
      </c>
    </row>
    <row r="161" spans="2:65" s="1" customFormat="1" ht="19.2">
      <c r="B161" s="28"/>
      <c r="D161" s="159" t="s">
        <v>280</v>
      </c>
      <c r="F161" s="160" t="s">
        <v>681</v>
      </c>
      <c r="I161" s="119"/>
      <c r="L161" s="28"/>
      <c r="M161" s="161"/>
      <c r="T161" s="52"/>
      <c r="AT161" s="13" t="s">
        <v>280</v>
      </c>
      <c r="AU161" s="13" t="s">
        <v>82</v>
      </c>
    </row>
    <row r="162" spans="2:65" s="1" customFormat="1" ht="24.15" customHeight="1">
      <c r="B162" s="28"/>
      <c r="C162" s="146" t="s">
        <v>292</v>
      </c>
      <c r="D162" s="146" t="s">
        <v>274</v>
      </c>
      <c r="E162" s="147" t="s">
        <v>682</v>
      </c>
      <c r="F162" s="148" t="s">
        <v>683</v>
      </c>
      <c r="G162" s="149" t="s">
        <v>412</v>
      </c>
      <c r="H162" s="150">
        <v>12</v>
      </c>
      <c r="I162" s="151"/>
      <c r="J162" s="152">
        <f>ROUND(I162*H162,2)</f>
        <v>0</v>
      </c>
      <c r="K162" s="153"/>
      <c r="L162" s="28"/>
      <c r="M162" s="154" t="s">
        <v>1</v>
      </c>
      <c r="N162" s="115" t="s">
        <v>38</v>
      </c>
      <c r="P162" s="155">
        <f>O162*H162</f>
        <v>0</v>
      </c>
      <c r="Q162" s="155">
        <v>0</v>
      </c>
      <c r="R162" s="155">
        <f>Q162*H162</f>
        <v>0</v>
      </c>
      <c r="S162" s="155">
        <v>1.0999999999999999E-2</v>
      </c>
      <c r="T162" s="156">
        <f>S162*H162</f>
        <v>0.13200000000000001</v>
      </c>
      <c r="AR162" s="157" t="s">
        <v>278</v>
      </c>
      <c r="AT162" s="157" t="s">
        <v>274</v>
      </c>
      <c r="AU162" s="157" t="s">
        <v>82</v>
      </c>
      <c r="AY162" s="13" t="s">
        <v>271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3" t="s">
        <v>80</v>
      </c>
      <c r="BK162" s="158">
        <f>ROUND(I162*H162,2)</f>
        <v>0</v>
      </c>
      <c r="BL162" s="13" t="s">
        <v>278</v>
      </c>
      <c r="BM162" s="157" t="s">
        <v>684</v>
      </c>
    </row>
    <row r="163" spans="2:65" s="1" customFormat="1" ht="19.2">
      <c r="B163" s="28"/>
      <c r="D163" s="159" t="s">
        <v>280</v>
      </c>
      <c r="F163" s="160" t="s">
        <v>685</v>
      </c>
      <c r="I163" s="119"/>
      <c r="L163" s="28"/>
      <c r="M163" s="161"/>
      <c r="T163" s="52"/>
      <c r="AT163" s="13" t="s">
        <v>280</v>
      </c>
      <c r="AU163" s="13" t="s">
        <v>82</v>
      </c>
    </row>
    <row r="164" spans="2:65" s="1" customFormat="1" ht="24.15" customHeight="1">
      <c r="B164" s="28"/>
      <c r="C164" s="146" t="s">
        <v>325</v>
      </c>
      <c r="D164" s="146" t="s">
        <v>274</v>
      </c>
      <c r="E164" s="147" t="s">
        <v>686</v>
      </c>
      <c r="F164" s="148" t="s">
        <v>687</v>
      </c>
      <c r="G164" s="149" t="s">
        <v>338</v>
      </c>
      <c r="H164" s="150">
        <v>4</v>
      </c>
      <c r="I164" s="151"/>
      <c r="J164" s="152">
        <f>ROUND(I164*H164,2)</f>
        <v>0</v>
      </c>
      <c r="K164" s="153"/>
      <c r="L164" s="28"/>
      <c r="M164" s="154" t="s">
        <v>1</v>
      </c>
      <c r="N164" s="115" t="s">
        <v>38</v>
      </c>
      <c r="P164" s="155">
        <f>O164*H164</f>
        <v>0</v>
      </c>
      <c r="Q164" s="155">
        <v>0</v>
      </c>
      <c r="R164" s="155">
        <f>Q164*H164</f>
        <v>0</v>
      </c>
      <c r="S164" s="155">
        <v>1.7000000000000001E-2</v>
      </c>
      <c r="T164" s="156">
        <f>S164*H164</f>
        <v>6.8000000000000005E-2</v>
      </c>
      <c r="AR164" s="157" t="s">
        <v>278</v>
      </c>
      <c r="AT164" s="157" t="s">
        <v>274</v>
      </c>
      <c r="AU164" s="157" t="s">
        <v>82</v>
      </c>
      <c r="AY164" s="13" t="s">
        <v>271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3" t="s">
        <v>80</v>
      </c>
      <c r="BK164" s="158">
        <f>ROUND(I164*H164,2)</f>
        <v>0</v>
      </c>
      <c r="BL164" s="13" t="s">
        <v>278</v>
      </c>
      <c r="BM164" s="157" t="s">
        <v>688</v>
      </c>
    </row>
    <row r="165" spans="2:65" s="1" customFormat="1" ht="28.8">
      <c r="B165" s="28"/>
      <c r="D165" s="159" t="s">
        <v>280</v>
      </c>
      <c r="F165" s="160" t="s">
        <v>689</v>
      </c>
      <c r="I165" s="119"/>
      <c r="L165" s="28"/>
      <c r="M165" s="161"/>
      <c r="T165" s="52"/>
      <c r="AT165" s="13" t="s">
        <v>280</v>
      </c>
      <c r="AU165" s="13" t="s">
        <v>82</v>
      </c>
    </row>
    <row r="166" spans="2:65" s="1" customFormat="1" ht="33" customHeight="1">
      <c r="B166" s="28"/>
      <c r="C166" s="146" t="s">
        <v>330</v>
      </c>
      <c r="D166" s="146" t="s">
        <v>274</v>
      </c>
      <c r="E166" s="147" t="s">
        <v>690</v>
      </c>
      <c r="F166" s="148" t="s">
        <v>691</v>
      </c>
      <c r="G166" s="149" t="s">
        <v>692</v>
      </c>
      <c r="H166" s="150">
        <v>95</v>
      </c>
      <c r="I166" s="151"/>
      <c r="J166" s="152">
        <f>ROUND(I166*H166,2)</f>
        <v>0</v>
      </c>
      <c r="K166" s="153"/>
      <c r="L166" s="28"/>
      <c r="M166" s="154" t="s">
        <v>1</v>
      </c>
      <c r="N166" s="115" t="s">
        <v>38</v>
      </c>
      <c r="P166" s="155">
        <f>O166*H166</f>
        <v>0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AR166" s="157" t="s">
        <v>278</v>
      </c>
      <c r="AT166" s="157" t="s">
        <v>274</v>
      </c>
      <c r="AU166" s="157" t="s">
        <v>82</v>
      </c>
      <c r="AY166" s="13" t="s">
        <v>271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3" t="s">
        <v>80</v>
      </c>
      <c r="BK166" s="158">
        <f>ROUND(I166*H166,2)</f>
        <v>0</v>
      </c>
      <c r="BL166" s="13" t="s">
        <v>278</v>
      </c>
      <c r="BM166" s="157" t="s">
        <v>693</v>
      </c>
    </row>
    <row r="167" spans="2:65" s="1" customFormat="1" ht="19.2">
      <c r="B167" s="28"/>
      <c r="D167" s="159" t="s">
        <v>280</v>
      </c>
      <c r="F167" s="160" t="s">
        <v>691</v>
      </c>
      <c r="I167" s="119"/>
      <c r="L167" s="28"/>
      <c r="M167" s="161"/>
      <c r="T167" s="52"/>
      <c r="AT167" s="13" t="s">
        <v>280</v>
      </c>
      <c r="AU167" s="13" t="s">
        <v>82</v>
      </c>
    </row>
    <row r="168" spans="2:65" s="11" customFormat="1" ht="22.8" customHeight="1">
      <c r="B168" s="134"/>
      <c r="D168" s="135" t="s">
        <v>72</v>
      </c>
      <c r="E168" s="144" t="s">
        <v>318</v>
      </c>
      <c r="F168" s="144" t="s">
        <v>319</v>
      </c>
      <c r="I168" s="137"/>
      <c r="J168" s="145">
        <f>BK168</f>
        <v>0</v>
      </c>
      <c r="L168" s="134"/>
      <c r="M168" s="139"/>
      <c r="P168" s="140">
        <f>SUM(P169:P176)</f>
        <v>0</v>
      </c>
      <c r="R168" s="140">
        <f>SUM(R169:R176)</f>
        <v>0</v>
      </c>
      <c r="T168" s="141">
        <f>SUM(T169:T176)</f>
        <v>0</v>
      </c>
      <c r="AR168" s="135" t="s">
        <v>80</v>
      </c>
      <c r="AT168" s="142" t="s">
        <v>72</v>
      </c>
      <c r="AU168" s="142" t="s">
        <v>80</v>
      </c>
      <c r="AY168" s="135" t="s">
        <v>271</v>
      </c>
      <c r="BK168" s="143">
        <f>SUM(BK169:BK176)</f>
        <v>0</v>
      </c>
    </row>
    <row r="169" spans="2:65" s="1" customFormat="1" ht="24.15" customHeight="1">
      <c r="B169" s="28"/>
      <c r="C169" s="146" t="s">
        <v>8</v>
      </c>
      <c r="D169" s="146" t="s">
        <v>274</v>
      </c>
      <c r="E169" s="147" t="s">
        <v>320</v>
      </c>
      <c r="F169" s="148" t="s">
        <v>321</v>
      </c>
      <c r="G169" s="149" t="s">
        <v>322</v>
      </c>
      <c r="H169" s="150">
        <v>0.38700000000000001</v>
      </c>
      <c r="I169" s="151"/>
      <c r="J169" s="152">
        <f>ROUND(I169*H169,2)</f>
        <v>0</v>
      </c>
      <c r="K169" s="153"/>
      <c r="L169" s="28"/>
      <c r="M169" s="154" t="s">
        <v>1</v>
      </c>
      <c r="N169" s="115" t="s">
        <v>38</v>
      </c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AR169" s="157" t="s">
        <v>278</v>
      </c>
      <c r="AT169" s="157" t="s">
        <v>274</v>
      </c>
      <c r="AU169" s="157" t="s">
        <v>82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278</v>
      </c>
      <c r="BM169" s="157" t="s">
        <v>694</v>
      </c>
    </row>
    <row r="170" spans="2:65" s="1" customFormat="1" ht="28.8">
      <c r="B170" s="28"/>
      <c r="D170" s="159" t="s">
        <v>280</v>
      </c>
      <c r="F170" s="160" t="s">
        <v>324</v>
      </c>
      <c r="I170" s="119"/>
      <c r="L170" s="28"/>
      <c r="M170" s="161"/>
      <c r="T170" s="52"/>
      <c r="AT170" s="13" t="s">
        <v>280</v>
      </c>
      <c r="AU170" s="13" t="s">
        <v>82</v>
      </c>
    </row>
    <row r="171" spans="2:65" s="1" customFormat="1" ht="24.15" customHeight="1">
      <c r="B171" s="28"/>
      <c r="C171" s="146" t="s">
        <v>345</v>
      </c>
      <c r="D171" s="146" t="s">
        <v>274</v>
      </c>
      <c r="E171" s="147" t="s">
        <v>326</v>
      </c>
      <c r="F171" s="148" t="s">
        <v>327</v>
      </c>
      <c r="G171" s="149" t="s">
        <v>322</v>
      </c>
      <c r="H171" s="150">
        <v>0.38700000000000001</v>
      </c>
      <c r="I171" s="151"/>
      <c r="J171" s="152">
        <f>ROUND(I171*H171,2)</f>
        <v>0</v>
      </c>
      <c r="K171" s="153"/>
      <c r="L171" s="28"/>
      <c r="M171" s="154" t="s">
        <v>1</v>
      </c>
      <c r="N171" s="115" t="s">
        <v>38</v>
      </c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AR171" s="157" t="s">
        <v>278</v>
      </c>
      <c r="AT171" s="157" t="s">
        <v>274</v>
      </c>
      <c r="AU171" s="157" t="s">
        <v>82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278</v>
      </c>
      <c r="BM171" s="157" t="s">
        <v>695</v>
      </c>
    </row>
    <row r="172" spans="2:65" s="1" customFormat="1" ht="19.2">
      <c r="B172" s="28"/>
      <c r="D172" s="159" t="s">
        <v>280</v>
      </c>
      <c r="F172" s="160" t="s">
        <v>329</v>
      </c>
      <c r="I172" s="119"/>
      <c r="L172" s="28"/>
      <c r="M172" s="161"/>
      <c r="T172" s="52"/>
      <c r="AT172" s="13" t="s">
        <v>280</v>
      </c>
      <c r="AU172" s="13" t="s">
        <v>82</v>
      </c>
    </row>
    <row r="173" spans="2:65" s="1" customFormat="1" ht="24.15" customHeight="1">
      <c r="B173" s="28"/>
      <c r="C173" s="146" t="s">
        <v>351</v>
      </c>
      <c r="D173" s="146" t="s">
        <v>274</v>
      </c>
      <c r="E173" s="147" t="s">
        <v>696</v>
      </c>
      <c r="F173" s="148" t="s">
        <v>697</v>
      </c>
      <c r="G173" s="149" t="s">
        <v>322</v>
      </c>
      <c r="H173" s="150">
        <v>40</v>
      </c>
      <c r="I173" s="151"/>
      <c r="J173" s="152">
        <f>ROUND(I173*H173,2)</f>
        <v>0</v>
      </c>
      <c r="K173" s="153"/>
      <c r="L173" s="28"/>
      <c r="M173" s="154" t="s">
        <v>1</v>
      </c>
      <c r="N173" s="115" t="s">
        <v>38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AR173" s="157" t="s">
        <v>278</v>
      </c>
      <c r="AT173" s="157" t="s">
        <v>274</v>
      </c>
      <c r="AU173" s="157" t="s">
        <v>82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278</v>
      </c>
      <c r="BM173" s="157" t="s">
        <v>698</v>
      </c>
    </row>
    <row r="174" spans="2:65" s="1" customFormat="1" ht="28.8">
      <c r="B174" s="28"/>
      <c r="D174" s="159" t="s">
        <v>280</v>
      </c>
      <c r="F174" s="160" t="s">
        <v>699</v>
      </c>
      <c r="I174" s="119"/>
      <c r="L174" s="28"/>
      <c r="M174" s="161"/>
      <c r="T174" s="52"/>
      <c r="AT174" s="13" t="s">
        <v>280</v>
      </c>
      <c r="AU174" s="13" t="s">
        <v>82</v>
      </c>
    </row>
    <row r="175" spans="2:65" s="1" customFormat="1" ht="49.05" customHeight="1">
      <c r="B175" s="28"/>
      <c r="C175" s="146" t="s">
        <v>356</v>
      </c>
      <c r="D175" s="146" t="s">
        <v>274</v>
      </c>
      <c r="E175" s="147" t="s">
        <v>700</v>
      </c>
      <c r="F175" s="148" t="s">
        <v>701</v>
      </c>
      <c r="G175" s="149" t="s">
        <v>322</v>
      </c>
      <c r="H175" s="150">
        <v>0.38700000000000001</v>
      </c>
      <c r="I175" s="151"/>
      <c r="J175" s="152">
        <f>ROUND(I175*H175,2)</f>
        <v>0</v>
      </c>
      <c r="K175" s="153"/>
      <c r="L175" s="28"/>
      <c r="M175" s="154" t="s">
        <v>1</v>
      </c>
      <c r="N175" s="115" t="s">
        <v>38</v>
      </c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AR175" s="157" t="s">
        <v>278</v>
      </c>
      <c r="AT175" s="157" t="s">
        <v>274</v>
      </c>
      <c r="AU175" s="157" t="s">
        <v>82</v>
      </c>
      <c r="AY175" s="13" t="s">
        <v>271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3" t="s">
        <v>80</v>
      </c>
      <c r="BK175" s="158">
        <f>ROUND(I175*H175,2)</f>
        <v>0</v>
      </c>
      <c r="BL175" s="13" t="s">
        <v>278</v>
      </c>
      <c r="BM175" s="157" t="s">
        <v>702</v>
      </c>
    </row>
    <row r="176" spans="2:65" s="1" customFormat="1" ht="38.4">
      <c r="B176" s="28"/>
      <c r="D176" s="159" t="s">
        <v>280</v>
      </c>
      <c r="F176" s="160" t="s">
        <v>703</v>
      </c>
      <c r="I176" s="119"/>
      <c r="L176" s="28"/>
      <c r="M176" s="161"/>
      <c r="T176" s="52"/>
      <c r="AT176" s="13" t="s">
        <v>280</v>
      </c>
      <c r="AU176" s="13" t="s">
        <v>82</v>
      </c>
    </row>
    <row r="177" spans="2:65" s="11" customFormat="1" ht="25.95" customHeight="1">
      <c r="B177" s="134"/>
      <c r="D177" s="135" t="s">
        <v>72</v>
      </c>
      <c r="E177" s="136" t="s">
        <v>341</v>
      </c>
      <c r="F177" s="136" t="s">
        <v>342</v>
      </c>
      <c r="I177" s="137"/>
      <c r="J177" s="138">
        <f>BK177</f>
        <v>0</v>
      </c>
      <c r="L177" s="134"/>
      <c r="M177" s="139"/>
      <c r="P177" s="140">
        <f>P178+P328+P366</f>
        <v>0</v>
      </c>
      <c r="R177" s="140">
        <f>R178+R328+R366</f>
        <v>9.0179999999999996E-2</v>
      </c>
      <c r="T177" s="141">
        <f>T178+T328+T366</f>
        <v>9.2500000000000013E-3</v>
      </c>
      <c r="AR177" s="135" t="s">
        <v>82</v>
      </c>
      <c r="AT177" s="142" t="s">
        <v>72</v>
      </c>
      <c r="AU177" s="142" t="s">
        <v>73</v>
      </c>
      <c r="AY177" s="135" t="s">
        <v>271</v>
      </c>
      <c r="BK177" s="143">
        <f>BK178+BK328+BK366</f>
        <v>0</v>
      </c>
    </row>
    <row r="178" spans="2:65" s="11" customFormat="1" ht="22.8" customHeight="1">
      <c r="B178" s="134"/>
      <c r="D178" s="135" t="s">
        <v>72</v>
      </c>
      <c r="E178" s="144" t="s">
        <v>704</v>
      </c>
      <c r="F178" s="144" t="s">
        <v>705</v>
      </c>
      <c r="I178" s="137"/>
      <c r="J178" s="145">
        <f>BK178</f>
        <v>0</v>
      </c>
      <c r="L178" s="134"/>
      <c r="M178" s="139"/>
      <c r="P178" s="140">
        <f>P179+P264+P299</f>
        <v>0</v>
      </c>
      <c r="R178" s="140">
        <f>R179+R264+R299</f>
        <v>6.565E-2</v>
      </c>
      <c r="T178" s="141">
        <f>T179+T264+T299</f>
        <v>9.1500000000000019E-3</v>
      </c>
      <c r="AR178" s="135" t="s">
        <v>82</v>
      </c>
      <c r="AT178" s="142" t="s">
        <v>72</v>
      </c>
      <c r="AU178" s="142" t="s">
        <v>80</v>
      </c>
      <c r="AY178" s="135" t="s">
        <v>271</v>
      </c>
      <c r="BK178" s="143">
        <f>BK179+BK264+BK299</f>
        <v>0</v>
      </c>
    </row>
    <row r="179" spans="2:65" s="11" customFormat="1" ht="20.85" customHeight="1">
      <c r="B179" s="134"/>
      <c r="D179" s="135" t="s">
        <v>72</v>
      </c>
      <c r="E179" s="144" t="s">
        <v>706</v>
      </c>
      <c r="F179" s="144" t="s">
        <v>707</v>
      </c>
      <c r="I179" s="137"/>
      <c r="J179" s="145">
        <f>BK179</f>
        <v>0</v>
      </c>
      <c r="L179" s="134"/>
      <c r="M179" s="139"/>
      <c r="P179" s="140">
        <f>SUM(P180:P263)</f>
        <v>0</v>
      </c>
      <c r="R179" s="140">
        <f>SUM(R180:R263)</f>
        <v>3.3089999999999994E-2</v>
      </c>
      <c r="T179" s="141">
        <f>SUM(T180:T263)</f>
        <v>1.5000000000000001E-4</v>
      </c>
      <c r="AR179" s="135" t="s">
        <v>82</v>
      </c>
      <c r="AT179" s="142" t="s">
        <v>72</v>
      </c>
      <c r="AU179" s="142" t="s">
        <v>82</v>
      </c>
      <c r="AY179" s="135" t="s">
        <v>271</v>
      </c>
      <c r="BK179" s="143">
        <f>SUM(BK180:BK263)</f>
        <v>0</v>
      </c>
    </row>
    <row r="180" spans="2:65" s="1" customFormat="1" ht="24.15" customHeight="1">
      <c r="B180" s="28"/>
      <c r="C180" s="146" t="s">
        <v>348</v>
      </c>
      <c r="D180" s="146" t="s">
        <v>274</v>
      </c>
      <c r="E180" s="147" t="s">
        <v>708</v>
      </c>
      <c r="F180" s="148" t="s">
        <v>709</v>
      </c>
      <c r="G180" s="149" t="s">
        <v>338</v>
      </c>
      <c r="H180" s="150">
        <v>1</v>
      </c>
      <c r="I180" s="151"/>
      <c r="J180" s="152">
        <f>ROUND(I180*H180,2)</f>
        <v>0</v>
      </c>
      <c r="K180" s="153"/>
      <c r="L180" s="28"/>
      <c r="M180" s="154" t="s">
        <v>1</v>
      </c>
      <c r="N180" s="115" t="s">
        <v>38</v>
      </c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AR180" s="157" t="s">
        <v>348</v>
      </c>
      <c r="AT180" s="157" t="s">
        <v>274</v>
      </c>
      <c r="AU180" s="157" t="s">
        <v>272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348</v>
      </c>
      <c r="BM180" s="157" t="s">
        <v>710</v>
      </c>
    </row>
    <row r="181" spans="2:65" s="1" customFormat="1" ht="19.2">
      <c r="B181" s="28"/>
      <c r="D181" s="159" t="s">
        <v>280</v>
      </c>
      <c r="F181" s="160" t="s">
        <v>711</v>
      </c>
      <c r="I181" s="119"/>
      <c r="L181" s="28"/>
      <c r="M181" s="161"/>
      <c r="T181" s="52"/>
      <c r="AT181" s="13" t="s">
        <v>280</v>
      </c>
      <c r="AU181" s="13" t="s">
        <v>272</v>
      </c>
    </row>
    <row r="182" spans="2:65" s="1" customFormat="1" ht="16.5" customHeight="1">
      <c r="B182" s="28"/>
      <c r="C182" s="162" t="s">
        <v>365</v>
      </c>
      <c r="D182" s="162" t="s">
        <v>335</v>
      </c>
      <c r="E182" s="163" t="s">
        <v>712</v>
      </c>
      <c r="F182" s="164" t="s">
        <v>713</v>
      </c>
      <c r="G182" s="165" t="s">
        <v>338</v>
      </c>
      <c r="H182" s="166">
        <v>1</v>
      </c>
      <c r="I182" s="167"/>
      <c r="J182" s="168">
        <f>ROUND(I182*H182,2)</f>
        <v>0</v>
      </c>
      <c r="K182" s="169"/>
      <c r="L182" s="170"/>
      <c r="M182" s="171" t="s">
        <v>1</v>
      </c>
      <c r="N182" s="172" t="s">
        <v>38</v>
      </c>
      <c r="P182" s="155">
        <f>O182*H182</f>
        <v>0</v>
      </c>
      <c r="Q182" s="155">
        <v>2.3000000000000001E-4</v>
      </c>
      <c r="R182" s="155">
        <f>Q182*H182</f>
        <v>2.3000000000000001E-4</v>
      </c>
      <c r="S182" s="155">
        <v>0</v>
      </c>
      <c r="T182" s="156">
        <f>S182*H182</f>
        <v>0</v>
      </c>
      <c r="AR182" s="157" t="s">
        <v>373</v>
      </c>
      <c r="AT182" s="157" t="s">
        <v>335</v>
      </c>
      <c r="AU182" s="157" t="s">
        <v>272</v>
      </c>
      <c r="AY182" s="13" t="s">
        <v>271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3" t="s">
        <v>80</v>
      </c>
      <c r="BK182" s="158">
        <f>ROUND(I182*H182,2)</f>
        <v>0</v>
      </c>
      <c r="BL182" s="13" t="s">
        <v>348</v>
      </c>
      <c r="BM182" s="157" t="s">
        <v>714</v>
      </c>
    </row>
    <row r="183" spans="2:65" s="1" customFormat="1" ht="10.199999999999999">
      <c r="B183" s="28"/>
      <c r="D183" s="159" t="s">
        <v>280</v>
      </c>
      <c r="F183" s="160" t="s">
        <v>713</v>
      </c>
      <c r="I183" s="119"/>
      <c r="L183" s="28"/>
      <c r="M183" s="161"/>
      <c r="T183" s="52"/>
      <c r="AT183" s="13" t="s">
        <v>280</v>
      </c>
      <c r="AU183" s="13" t="s">
        <v>272</v>
      </c>
    </row>
    <row r="184" spans="2:65" s="1" customFormat="1" ht="24.15" customHeight="1">
      <c r="B184" s="28"/>
      <c r="C184" s="146" t="s">
        <v>370</v>
      </c>
      <c r="D184" s="146" t="s">
        <v>274</v>
      </c>
      <c r="E184" s="147" t="s">
        <v>715</v>
      </c>
      <c r="F184" s="148" t="s">
        <v>716</v>
      </c>
      <c r="G184" s="149" t="s">
        <v>338</v>
      </c>
      <c r="H184" s="150">
        <v>1</v>
      </c>
      <c r="I184" s="151"/>
      <c r="J184" s="152">
        <f>ROUND(I184*H184,2)</f>
        <v>0</v>
      </c>
      <c r="K184" s="153"/>
      <c r="L184" s="28"/>
      <c r="M184" s="154" t="s">
        <v>1</v>
      </c>
      <c r="N184" s="115" t="s">
        <v>38</v>
      </c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AR184" s="157" t="s">
        <v>348</v>
      </c>
      <c r="AT184" s="157" t="s">
        <v>274</v>
      </c>
      <c r="AU184" s="157" t="s">
        <v>272</v>
      </c>
      <c r="AY184" s="13" t="s">
        <v>271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3" t="s">
        <v>80</v>
      </c>
      <c r="BK184" s="158">
        <f>ROUND(I184*H184,2)</f>
        <v>0</v>
      </c>
      <c r="BL184" s="13" t="s">
        <v>348</v>
      </c>
      <c r="BM184" s="157" t="s">
        <v>717</v>
      </c>
    </row>
    <row r="185" spans="2:65" s="1" customFormat="1" ht="19.2">
      <c r="B185" s="28"/>
      <c r="D185" s="159" t="s">
        <v>280</v>
      </c>
      <c r="F185" s="160" t="s">
        <v>718</v>
      </c>
      <c r="I185" s="119"/>
      <c r="L185" s="28"/>
      <c r="M185" s="161"/>
      <c r="T185" s="52"/>
      <c r="AT185" s="13" t="s">
        <v>280</v>
      </c>
      <c r="AU185" s="13" t="s">
        <v>272</v>
      </c>
    </row>
    <row r="186" spans="2:65" s="1" customFormat="1" ht="24.15" customHeight="1">
      <c r="B186" s="28"/>
      <c r="C186" s="162" t="s">
        <v>376</v>
      </c>
      <c r="D186" s="162" t="s">
        <v>335</v>
      </c>
      <c r="E186" s="163" t="s">
        <v>1982</v>
      </c>
      <c r="F186" s="164" t="s">
        <v>1983</v>
      </c>
      <c r="G186" s="165" t="s">
        <v>338</v>
      </c>
      <c r="H186" s="166">
        <v>1</v>
      </c>
      <c r="I186" s="167"/>
      <c r="J186" s="168">
        <f>ROUND(I186*H186,2)</f>
        <v>0</v>
      </c>
      <c r="K186" s="169"/>
      <c r="L186" s="170"/>
      <c r="M186" s="171" t="s">
        <v>1</v>
      </c>
      <c r="N186" s="172" t="s">
        <v>38</v>
      </c>
      <c r="P186" s="155">
        <f>O186*H186</f>
        <v>0</v>
      </c>
      <c r="Q186" s="155">
        <v>2.7000000000000001E-3</v>
      </c>
      <c r="R186" s="155">
        <f>Q186*H186</f>
        <v>2.7000000000000001E-3</v>
      </c>
      <c r="S186" s="155">
        <v>0</v>
      </c>
      <c r="T186" s="156">
        <f>S186*H186</f>
        <v>0</v>
      </c>
      <c r="AR186" s="157" t="s">
        <v>373</v>
      </c>
      <c r="AT186" s="157" t="s">
        <v>335</v>
      </c>
      <c r="AU186" s="157" t="s">
        <v>272</v>
      </c>
      <c r="AY186" s="13" t="s">
        <v>271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3" t="s">
        <v>80</v>
      </c>
      <c r="BK186" s="158">
        <f>ROUND(I186*H186,2)</f>
        <v>0</v>
      </c>
      <c r="BL186" s="13" t="s">
        <v>348</v>
      </c>
      <c r="BM186" s="157" t="s">
        <v>1984</v>
      </c>
    </row>
    <row r="187" spans="2:65" s="1" customFormat="1" ht="19.2">
      <c r="B187" s="28"/>
      <c r="D187" s="159" t="s">
        <v>280</v>
      </c>
      <c r="F187" s="160" t="s">
        <v>1983</v>
      </c>
      <c r="I187" s="119"/>
      <c r="L187" s="28"/>
      <c r="M187" s="161"/>
      <c r="T187" s="52"/>
      <c r="AT187" s="13" t="s">
        <v>280</v>
      </c>
      <c r="AU187" s="13" t="s">
        <v>272</v>
      </c>
    </row>
    <row r="188" spans="2:65" s="1" customFormat="1" ht="24.15" customHeight="1">
      <c r="B188" s="28"/>
      <c r="C188" s="162" t="s">
        <v>381</v>
      </c>
      <c r="D188" s="162" t="s">
        <v>335</v>
      </c>
      <c r="E188" s="163" t="s">
        <v>722</v>
      </c>
      <c r="F188" s="164" t="s">
        <v>723</v>
      </c>
      <c r="G188" s="165" t="s">
        <v>338</v>
      </c>
      <c r="H188" s="166">
        <v>1</v>
      </c>
      <c r="I188" s="167"/>
      <c r="J188" s="168">
        <f>ROUND(I188*H188,2)</f>
        <v>0</v>
      </c>
      <c r="K188" s="169"/>
      <c r="L188" s="170"/>
      <c r="M188" s="171" t="s">
        <v>1</v>
      </c>
      <c r="N188" s="172" t="s">
        <v>38</v>
      </c>
      <c r="P188" s="155">
        <f>O188*H188</f>
        <v>0</v>
      </c>
      <c r="Q188" s="155">
        <v>5.0299999999999997E-3</v>
      </c>
      <c r="R188" s="155">
        <f>Q188*H188</f>
        <v>5.0299999999999997E-3</v>
      </c>
      <c r="S188" s="155">
        <v>0</v>
      </c>
      <c r="T188" s="156">
        <f>S188*H188</f>
        <v>0</v>
      </c>
      <c r="AR188" s="157" t="s">
        <v>373</v>
      </c>
      <c r="AT188" s="157" t="s">
        <v>335</v>
      </c>
      <c r="AU188" s="157" t="s">
        <v>272</v>
      </c>
      <c r="AY188" s="13" t="s">
        <v>271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3" t="s">
        <v>80</v>
      </c>
      <c r="BK188" s="158">
        <f>ROUND(I188*H188,2)</f>
        <v>0</v>
      </c>
      <c r="BL188" s="13" t="s">
        <v>348</v>
      </c>
      <c r="BM188" s="157" t="s">
        <v>724</v>
      </c>
    </row>
    <row r="189" spans="2:65" s="1" customFormat="1" ht="19.2">
      <c r="B189" s="28"/>
      <c r="D189" s="159" t="s">
        <v>280</v>
      </c>
      <c r="F189" s="160" t="s">
        <v>723</v>
      </c>
      <c r="I189" s="119"/>
      <c r="L189" s="28"/>
      <c r="M189" s="161"/>
      <c r="T189" s="52"/>
      <c r="AT189" s="13" t="s">
        <v>280</v>
      </c>
      <c r="AU189" s="13" t="s">
        <v>272</v>
      </c>
    </row>
    <row r="190" spans="2:65" s="1" customFormat="1" ht="33" customHeight="1">
      <c r="B190" s="28"/>
      <c r="C190" s="146" t="s">
        <v>7</v>
      </c>
      <c r="D190" s="146" t="s">
        <v>274</v>
      </c>
      <c r="E190" s="147" t="s">
        <v>725</v>
      </c>
      <c r="F190" s="148" t="s">
        <v>726</v>
      </c>
      <c r="G190" s="149" t="s">
        <v>338</v>
      </c>
      <c r="H190" s="150">
        <v>4</v>
      </c>
      <c r="I190" s="151"/>
      <c r="J190" s="152">
        <f>ROUND(I190*H190,2)</f>
        <v>0</v>
      </c>
      <c r="K190" s="153"/>
      <c r="L190" s="28"/>
      <c r="M190" s="154" t="s">
        <v>1</v>
      </c>
      <c r="N190" s="115" t="s">
        <v>38</v>
      </c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AR190" s="157" t="s">
        <v>348</v>
      </c>
      <c r="AT190" s="157" t="s">
        <v>274</v>
      </c>
      <c r="AU190" s="157" t="s">
        <v>272</v>
      </c>
      <c r="AY190" s="13" t="s">
        <v>271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3" t="s">
        <v>80</v>
      </c>
      <c r="BK190" s="158">
        <f>ROUND(I190*H190,2)</f>
        <v>0</v>
      </c>
      <c r="BL190" s="13" t="s">
        <v>348</v>
      </c>
      <c r="BM190" s="157" t="s">
        <v>727</v>
      </c>
    </row>
    <row r="191" spans="2:65" s="1" customFormat="1" ht="19.2">
      <c r="B191" s="28"/>
      <c r="D191" s="159" t="s">
        <v>280</v>
      </c>
      <c r="F191" s="160" t="s">
        <v>726</v>
      </c>
      <c r="I191" s="119"/>
      <c r="L191" s="28"/>
      <c r="M191" s="161"/>
      <c r="T191" s="52"/>
      <c r="AT191" s="13" t="s">
        <v>280</v>
      </c>
      <c r="AU191" s="13" t="s">
        <v>272</v>
      </c>
    </row>
    <row r="192" spans="2:65" s="1" customFormat="1" ht="24.15" customHeight="1">
      <c r="B192" s="28"/>
      <c r="C192" s="162" t="s">
        <v>390</v>
      </c>
      <c r="D192" s="162" t="s">
        <v>335</v>
      </c>
      <c r="E192" s="163" t="s">
        <v>728</v>
      </c>
      <c r="F192" s="164" t="s">
        <v>729</v>
      </c>
      <c r="G192" s="165" t="s">
        <v>338</v>
      </c>
      <c r="H192" s="166">
        <v>4</v>
      </c>
      <c r="I192" s="167"/>
      <c r="J192" s="168">
        <f>ROUND(I192*H192,2)</f>
        <v>0</v>
      </c>
      <c r="K192" s="169"/>
      <c r="L192" s="170"/>
      <c r="M192" s="171" t="s">
        <v>1</v>
      </c>
      <c r="N192" s="172" t="s">
        <v>38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373</v>
      </c>
      <c r="AT192" s="157" t="s">
        <v>335</v>
      </c>
      <c r="AU192" s="157" t="s">
        <v>272</v>
      </c>
      <c r="AY192" s="13" t="s">
        <v>271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3" t="s">
        <v>80</v>
      </c>
      <c r="BK192" s="158">
        <f>ROUND(I192*H192,2)</f>
        <v>0</v>
      </c>
      <c r="BL192" s="13" t="s">
        <v>348</v>
      </c>
      <c r="BM192" s="157" t="s">
        <v>730</v>
      </c>
    </row>
    <row r="193" spans="2:65" s="1" customFormat="1" ht="19.2">
      <c r="B193" s="28"/>
      <c r="D193" s="159" t="s">
        <v>280</v>
      </c>
      <c r="F193" s="160" t="s">
        <v>729</v>
      </c>
      <c r="I193" s="119"/>
      <c r="L193" s="28"/>
      <c r="M193" s="161"/>
      <c r="T193" s="52"/>
      <c r="AT193" s="13" t="s">
        <v>280</v>
      </c>
      <c r="AU193" s="13" t="s">
        <v>272</v>
      </c>
    </row>
    <row r="194" spans="2:65" s="1" customFormat="1" ht="33" customHeight="1">
      <c r="B194" s="28"/>
      <c r="C194" s="146" t="s">
        <v>395</v>
      </c>
      <c r="D194" s="146" t="s">
        <v>274</v>
      </c>
      <c r="E194" s="147" t="s">
        <v>731</v>
      </c>
      <c r="F194" s="148" t="s">
        <v>732</v>
      </c>
      <c r="G194" s="149" t="s">
        <v>338</v>
      </c>
      <c r="H194" s="150">
        <v>1</v>
      </c>
      <c r="I194" s="151"/>
      <c r="J194" s="152">
        <f>ROUND(I194*H194,2)</f>
        <v>0</v>
      </c>
      <c r="K194" s="153"/>
      <c r="L194" s="28"/>
      <c r="M194" s="154" t="s">
        <v>1</v>
      </c>
      <c r="N194" s="115" t="s">
        <v>38</v>
      </c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AR194" s="157" t="s">
        <v>348</v>
      </c>
      <c r="AT194" s="157" t="s">
        <v>274</v>
      </c>
      <c r="AU194" s="157" t="s">
        <v>272</v>
      </c>
      <c r="AY194" s="13" t="s">
        <v>271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3" t="s">
        <v>80</v>
      </c>
      <c r="BK194" s="158">
        <f>ROUND(I194*H194,2)</f>
        <v>0</v>
      </c>
      <c r="BL194" s="13" t="s">
        <v>348</v>
      </c>
      <c r="BM194" s="157" t="s">
        <v>733</v>
      </c>
    </row>
    <row r="195" spans="2:65" s="1" customFormat="1" ht="19.2">
      <c r="B195" s="28"/>
      <c r="D195" s="159" t="s">
        <v>280</v>
      </c>
      <c r="F195" s="160" t="s">
        <v>734</v>
      </c>
      <c r="I195" s="119"/>
      <c r="L195" s="28"/>
      <c r="M195" s="161"/>
      <c r="T195" s="52"/>
      <c r="AT195" s="13" t="s">
        <v>280</v>
      </c>
      <c r="AU195" s="13" t="s">
        <v>272</v>
      </c>
    </row>
    <row r="196" spans="2:65" s="1" customFormat="1" ht="24.15" customHeight="1">
      <c r="B196" s="28"/>
      <c r="C196" s="162" t="s">
        <v>399</v>
      </c>
      <c r="D196" s="162" t="s">
        <v>335</v>
      </c>
      <c r="E196" s="163" t="s">
        <v>735</v>
      </c>
      <c r="F196" s="164" t="s">
        <v>736</v>
      </c>
      <c r="G196" s="165" t="s">
        <v>338</v>
      </c>
      <c r="H196" s="166">
        <v>1</v>
      </c>
      <c r="I196" s="167"/>
      <c r="J196" s="168">
        <f>ROUND(I196*H196,2)</f>
        <v>0</v>
      </c>
      <c r="K196" s="169"/>
      <c r="L196" s="170"/>
      <c r="M196" s="171" t="s">
        <v>1</v>
      </c>
      <c r="N196" s="172" t="s">
        <v>38</v>
      </c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AR196" s="157" t="s">
        <v>373</v>
      </c>
      <c r="AT196" s="157" t="s">
        <v>335</v>
      </c>
      <c r="AU196" s="157" t="s">
        <v>272</v>
      </c>
      <c r="AY196" s="13" t="s">
        <v>271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3" t="s">
        <v>80</v>
      </c>
      <c r="BK196" s="158">
        <f>ROUND(I196*H196,2)</f>
        <v>0</v>
      </c>
      <c r="BL196" s="13" t="s">
        <v>348</v>
      </c>
      <c r="BM196" s="157" t="s">
        <v>737</v>
      </c>
    </row>
    <row r="197" spans="2:65" s="1" customFormat="1" ht="19.2">
      <c r="B197" s="28"/>
      <c r="D197" s="159" t="s">
        <v>280</v>
      </c>
      <c r="F197" s="160" t="s">
        <v>736</v>
      </c>
      <c r="I197" s="119"/>
      <c r="L197" s="28"/>
      <c r="M197" s="161"/>
      <c r="T197" s="52"/>
      <c r="AT197" s="13" t="s">
        <v>280</v>
      </c>
      <c r="AU197" s="13" t="s">
        <v>272</v>
      </c>
    </row>
    <row r="198" spans="2:65" s="1" customFormat="1" ht="16.5" customHeight="1">
      <c r="B198" s="28"/>
      <c r="C198" s="146" t="s">
        <v>404</v>
      </c>
      <c r="D198" s="146" t="s">
        <v>274</v>
      </c>
      <c r="E198" s="147" t="s">
        <v>738</v>
      </c>
      <c r="F198" s="148" t="s">
        <v>739</v>
      </c>
      <c r="G198" s="149" t="s">
        <v>338</v>
      </c>
      <c r="H198" s="150">
        <v>1</v>
      </c>
      <c r="I198" s="151"/>
      <c r="J198" s="152">
        <f>ROUND(I198*H198,2)</f>
        <v>0</v>
      </c>
      <c r="K198" s="153"/>
      <c r="L198" s="28"/>
      <c r="M198" s="154" t="s">
        <v>1</v>
      </c>
      <c r="N198" s="115" t="s">
        <v>38</v>
      </c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AR198" s="157" t="s">
        <v>348</v>
      </c>
      <c r="AT198" s="157" t="s">
        <v>274</v>
      </c>
      <c r="AU198" s="157" t="s">
        <v>272</v>
      </c>
      <c r="AY198" s="13" t="s">
        <v>271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3" t="s">
        <v>80</v>
      </c>
      <c r="BK198" s="158">
        <f>ROUND(I198*H198,2)</f>
        <v>0</v>
      </c>
      <c r="BL198" s="13" t="s">
        <v>348</v>
      </c>
      <c r="BM198" s="157" t="s">
        <v>740</v>
      </c>
    </row>
    <row r="199" spans="2:65" s="1" customFormat="1" ht="19.2">
      <c r="B199" s="28"/>
      <c r="D199" s="159" t="s">
        <v>280</v>
      </c>
      <c r="F199" s="160" t="s">
        <v>741</v>
      </c>
      <c r="I199" s="119"/>
      <c r="L199" s="28"/>
      <c r="M199" s="161"/>
      <c r="T199" s="52"/>
      <c r="AT199" s="13" t="s">
        <v>280</v>
      </c>
      <c r="AU199" s="13" t="s">
        <v>272</v>
      </c>
    </row>
    <row r="200" spans="2:65" s="1" customFormat="1" ht="33" customHeight="1">
      <c r="B200" s="28"/>
      <c r="C200" s="162" t="s">
        <v>409</v>
      </c>
      <c r="D200" s="162" t="s">
        <v>335</v>
      </c>
      <c r="E200" s="163" t="s">
        <v>742</v>
      </c>
      <c r="F200" s="164" t="s">
        <v>743</v>
      </c>
      <c r="G200" s="165" t="s">
        <v>338</v>
      </c>
      <c r="H200" s="166">
        <v>1</v>
      </c>
      <c r="I200" s="167"/>
      <c r="J200" s="168">
        <f>ROUND(I200*H200,2)</f>
        <v>0</v>
      </c>
      <c r="K200" s="169"/>
      <c r="L200" s="170"/>
      <c r="M200" s="171" t="s">
        <v>1</v>
      </c>
      <c r="N200" s="172" t="s">
        <v>38</v>
      </c>
      <c r="P200" s="155">
        <f>O200*H200</f>
        <v>0</v>
      </c>
      <c r="Q200" s="155">
        <v>5.0000000000000002E-5</v>
      </c>
      <c r="R200" s="155">
        <f>Q200*H200</f>
        <v>5.0000000000000002E-5</v>
      </c>
      <c r="S200" s="155">
        <v>0</v>
      </c>
      <c r="T200" s="156">
        <f>S200*H200</f>
        <v>0</v>
      </c>
      <c r="AR200" s="157" t="s">
        <v>373</v>
      </c>
      <c r="AT200" s="157" t="s">
        <v>335</v>
      </c>
      <c r="AU200" s="157" t="s">
        <v>272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348</v>
      </c>
      <c r="BM200" s="157" t="s">
        <v>744</v>
      </c>
    </row>
    <row r="201" spans="2:65" s="1" customFormat="1" ht="19.2">
      <c r="B201" s="28"/>
      <c r="D201" s="159" t="s">
        <v>280</v>
      </c>
      <c r="F201" s="160" t="s">
        <v>743</v>
      </c>
      <c r="I201" s="119"/>
      <c r="L201" s="28"/>
      <c r="M201" s="161"/>
      <c r="T201" s="52"/>
      <c r="AT201" s="13" t="s">
        <v>280</v>
      </c>
      <c r="AU201" s="13" t="s">
        <v>272</v>
      </c>
    </row>
    <row r="202" spans="2:65" s="1" customFormat="1" ht="24.15" customHeight="1">
      <c r="B202" s="28"/>
      <c r="C202" s="146" t="s">
        <v>415</v>
      </c>
      <c r="D202" s="146" t="s">
        <v>274</v>
      </c>
      <c r="E202" s="147" t="s">
        <v>745</v>
      </c>
      <c r="F202" s="148" t="s">
        <v>746</v>
      </c>
      <c r="G202" s="149" t="s">
        <v>412</v>
      </c>
      <c r="H202" s="150">
        <v>10</v>
      </c>
      <c r="I202" s="151"/>
      <c r="J202" s="152">
        <f>ROUND(I202*H202,2)</f>
        <v>0</v>
      </c>
      <c r="K202" s="153"/>
      <c r="L202" s="28"/>
      <c r="M202" s="154" t="s">
        <v>1</v>
      </c>
      <c r="N202" s="115" t="s">
        <v>38</v>
      </c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AR202" s="157" t="s">
        <v>348</v>
      </c>
      <c r="AT202" s="157" t="s">
        <v>274</v>
      </c>
      <c r="AU202" s="157" t="s">
        <v>272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747</v>
      </c>
    </row>
    <row r="203" spans="2:65" s="1" customFormat="1" ht="28.8">
      <c r="B203" s="28"/>
      <c r="D203" s="159" t="s">
        <v>280</v>
      </c>
      <c r="F203" s="160" t="s">
        <v>748</v>
      </c>
      <c r="I203" s="119"/>
      <c r="L203" s="28"/>
      <c r="M203" s="161"/>
      <c r="T203" s="52"/>
      <c r="AT203" s="13" t="s">
        <v>280</v>
      </c>
      <c r="AU203" s="13" t="s">
        <v>272</v>
      </c>
    </row>
    <row r="204" spans="2:65" s="1" customFormat="1" ht="37.799999999999997" customHeight="1">
      <c r="B204" s="28"/>
      <c r="C204" s="162" t="s">
        <v>419</v>
      </c>
      <c r="D204" s="162" t="s">
        <v>335</v>
      </c>
      <c r="E204" s="163" t="s">
        <v>749</v>
      </c>
      <c r="F204" s="164" t="s">
        <v>750</v>
      </c>
      <c r="G204" s="165" t="s">
        <v>412</v>
      </c>
      <c r="H204" s="166">
        <v>6</v>
      </c>
      <c r="I204" s="167"/>
      <c r="J204" s="168">
        <f>ROUND(I204*H204,2)</f>
        <v>0</v>
      </c>
      <c r="K204" s="169"/>
      <c r="L204" s="170"/>
      <c r="M204" s="171" t="s">
        <v>1</v>
      </c>
      <c r="N204" s="172" t="s">
        <v>38</v>
      </c>
      <c r="P204" s="155">
        <f>O204*H204</f>
        <v>0</v>
      </c>
      <c r="Q204" s="155">
        <v>6.9999999999999994E-5</v>
      </c>
      <c r="R204" s="155">
        <f>Q204*H204</f>
        <v>4.1999999999999996E-4</v>
      </c>
      <c r="S204" s="155">
        <v>0</v>
      </c>
      <c r="T204" s="156">
        <f>S204*H204</f>
        <v>0</v>
      </c>
      <c r="AR204" s="157" t="s">
        <v>373</v>
      </c>
      <c r="AT204" s="157" t="s">
        <v>335</v>
      </c>
      <c r="AU204" s="157" t="s">
        <v>272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751</v>
      </c>
    </row>
    <row r="205" spans="2:65" s="1" customFormat="1" ht="28.8">
      <c r="B205" s="28"/>
      <c r="D205" s="159" t="s">
        <v>280</v>
      </c>
      <c r="F205" s="160" t="s">
        <v>750</v>
      </c>
      <c r="I205" s="119"/>
      <c r="L205" s="28"/>
      <c r="M205" s="161"/>
      <c r="T205" s="52"/>
      <c r="AT205" s="13" t="s">
        <v>280</v>
      </c>
      <c r="AU205" s="13" t="s">
        <v>272</v>
      </c>
    </row>
    <row r="206" spans="2:65" s="1" customFormat="1" ht="33" customHeight="1">
      <c r="B206" s="28"/>
      <c r="C206" s="162" t="s">
        <v>423</v>
      </c>
      <c r="D206" s="162" t="s">
        <v>335</v>
      </c>
      <c r="E206" s="163" t="s">
        <v>752</v>
      </c>
      <c r="F206" s="164" t="s">
        <v>753</v>
      </c>
      <c r="G206" s="165" t="s">
        <v>412</v>
      </c>
      <c r="H206" s="166">
        <v>2</v>
      </c>
      <c r="I206" s="167"/>
      <c r="J206" s="168">
        <f>ROUND(I206*H206,2)</f>
        <v>0</v>
      </c>
      <c r="K206" s="169"/>
      <c r="L206" s="170"/>
      <c r="M206" s="171" t="s">
        <v>1</v>
      </c>
      <c r="N206" s="172" t="s">
        <v>38</v>
      </c>
      <c r="P206" s="155">
        <f>O206*H206</f>
        <v>0</v>
      </c>
      <c r="Q206" s="155">
        <v>6.9999999999999994E-5</v>
      </c>
      <c r="R206" s="155">
        <f>Q206*H206</f>
        <v>1.3999999999999999E-4</v>
      </c>
      <c r="S206" s="155">
        <v>0</v>
      </c>
      <c r="T206" s="156">
        <f>S206*H206</f>
        <v>0</v>
      </c>
      <c r="AR206" s="157" t="s">
        <v>373</v>
      </c>
      <c r="AT206" s="157" t="s">
        <v>335</v>
      </c>
      <c r="AU206" s="157" t="s">
        <v>272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754</v>
      </c>
    </row>
    <row r="207" spans="2:65" s="1" customFormat="1" ht="19.2">
      <c r="B207" s="28"/>
      <c r="D207" s="159" t="s">
        <v>280</v>
      </c>
      <c r="F207" s="160" t="s">
        <v>753</v>
      </c>
      <c r="I207" s="119"/>
      <c r="L207" s="28"/>
      <c r="M207" s="161"/>
      <c r="T207" s="52"/>
      <c r="AT207" s="13" t="s">
        <v>280</v>
      </c>
      <c r="AU207" s="13" t="s">
        <v>272</v>
      </c>
    </row>
    <row r="208" spans="2:65" s="1" customFormat="1" ht="37.799999999999997" customHeight="1">
      <c r="B208" s="28"/>
      <c r="C208" s="162" t="s">
        <v>428</v>
      </c>
      <c r="D208" s="162" t="s">
        <v>335</v>
      </c>
      <c r="E208" s="163" t="s">
        <v>755</v>
      </c>
      <c r="F208" s="164" t="s">
        <v>756</v>
      </c>
      <c r="G208" s="165" t="s">
        <v>412</v>
      </c>
      <c r="H208" s="166">
        <v>2</v>
      </c>
      <c r="I208" s="167"/>
      <c r="J208" s="168">
        <f>ROUND(I208*H208,2)</f>
        <v>0</v>
      </c>
      <c r="K208" s="169"/>
      <c r="L208" s="170"/>
      <c r="M208" s="171" t="s">
        <v>1</v>
      </c>
      <c r="N208" s="172" t="s">
        <v>38</v>
      </c>
      <c r="P208" s="155">
        <f>O208*H208</f>
        <v>0</v>
      </c>
      <c r="Q208" s="155">
        <v>6.9999999999999994E-5</v>
      </c>
      <c r="R208" s="155">
        <f>Q208*H208</f>
        <v>1.3999999999999999E-4</v>
      </c>
      <c r="S208" s="155">
        <v>0</v>
      </c>
      <c r="T208" s="156">
        <f>S208*H208</f>
        <v>0</v>
      </c>
      <c r="AR208" s="157" t="s">
        <v>373</v>
      </c>
      <c r="AT208" s="157" t="s">
        <v>335</v>
      </c>
      <c r="AU208" s="157" t="s">
        <v>272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757</v>
      </c>
    </row>
    <row r="209" spans="2:65" s="1" customFormat="1" ht="19.2">
      <c r="B209" s="28"/>
      <c r="D209" s="159" t="s">
        <v>280</v>
      </c>
      <c r="F209" s="160" t="s">
        <v>756</v>
      </c>
      <c r="I209" s="119"/>
      <c r="L209" s="28"/>
      <c r="M209" s="161"/>
      <c r="T209" s="52"/>
      <c r="AT209" s="13" t="s">
        <v>280</v>
      </c>
      <c r="AU209" s="13" t="s">
        <v>272</v>
      </c>
    </row>
    <row r="210" spans="2:65" s="1" customFormat="1" ht="24.15" customHeight="1">
      <c r="B210" s="28"/>
      <c r="C210" s="146" t="s">
        <v>432</v>
      </c>
      <c r="D210" s="146" t="s">
        <v>274</v>
      </c>
      <c r="E210" s="147" t="s">
        <v>758</v>
      </c>
      <c r="F210" s="148" t="s">
        <v>759</v>
      </c>
      <c r="G210" s="149" t="s">
        <v>338</v>
      </c>
      <c r="H210" s="150">
        <v>1</v>
      </c>
      <c r="I210" s="151"/>
      <c r="J210" s="152">
        <f>ROUND(I210*H210,2)</f>
        <v>0</v>
      </c>
      <c r="K210" s="153"/>
      <c r="L210" s="28"/>
      <c r="M210" s="154" t="s">
        <v>1</v>
      </c>
      <c r="N210" s="115" t="s">
        <v>38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348</v>
      </c>
      <c r="AT210" s="157" t="s">
        <v>274</v>
      </c>
      <c r="AU210" s="157" t="s">
        <v>272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760</v>
      </c>
    </row>
    <row r="211" spans="2:65" s="1" customFormat="1" ht="28.8">
      <c r="B211" s="28"/>
      <c r="D211" s="159" t="s">
        <v>280</v>
      </c>
      <c r="F211" s="160" t="s">
        <v>761</v>
      </c>
      <c r="I211" s="119"/>
      <c r="L211" s="28"/>
      <c r="M211" s="161"/>
      <c r="T211" s="52"/>
      <c r="AT211" s="13" t="s">
        <v>280</v>
      </c>
      <c r="AU211" s="13" t="s">
        <v>272</v>
      </c>
    </row>
    <row r="212" spans="2:65" s="1" customFormat="1" ht="16.5" customHeight="1">
      <c r="B212" s="28"/>
      <c r="C212" s="162" t="s">
        <v>373</v>
      </c>
      <c r="D212" s="162" t="s">
        <v>335</v>
      </c>
      <c r="E212" s="163" t="s">
        <v>762</v>
      </c>
      <c r="F212" s="164" t="s">
        <v>763</v>
      </c>
      <c r="G212" s="165" t="s">
        <v>338</v>
      </c>
      <c r="H212" s="166">
        <v>1</v>
      </c>
      <c r="I212" s="167"/>
      <c r="J212" s="168">
        <f>ROUND(I212*H212,2)</f>
        <v>0</v>
      </c>
      <c r="K212" s="169"/>
      <c r="L212" s="170"/>
      <c r="M212" s="171" t="s">
        <v>1</v>
      </c>
      <c r="N212" s="172" t="s">
        <v>38</v>
      </c>
      <c r="P212" s="155">
        <f>O212*H212</f>
        <v>0</v>
      </c>
      <c r="Q212" s="155">
        <v>5.0000000000000002E-5</v>
      </c>
      <c r="R212" s="155">
        <f>Q212*H212</f>
        <v>5.0000000000000002E-5</v>
      </c>
      <c r="S212" s="155">
        <v>0</v>
      </c>
      <c r="T212" s="156">
        <f>S212*H212</f>
        <v>0</v>
      </c>
      <c r="AR212" s="157" t="s">
        <v>373</v>
      </c>
      <c r="AT212" s="157" t="s">
        <v>335</v>
      </c>
      <c r="AU212" s="157" t="s">
        <v>272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764</v>
      </c>
    </row>
    <row r="213" spans="2:65" s="1" customFormat="1" ht="10.199999999999999">
      <c r="B213" s="28"/>
      <c r="D213" s="159" t="s">
        <v>280</v>
      </c>
      <c r="F213" s="160" t="s">
        <v>763</v>
      </c>
      <c r="I213" s="119"/>
      <c r="L213" s="28"/>
      <c r="M213" s="161"/>
      <c r="T213" s="52"/>
      <c r="AT213" s="13" t="s">
        <v>280</v>
      </c>
      <c r="AU213" s="13" t="s">
        <v>272</v>
      </c>
    </row>
    <row r="214" spans="2:65" s="1" customFormat="1" ht="49.05" customHeight="1">
      <c r="B214" s="28"/>
      <c r="C214" s="146" t="s">
        <v>442</v>
      </c>
      <c r="D214" s="146" t="s">
        <v>274</v>
      </c>
      <c r="E214" s="147" t="s">
        <v>771</v>
      </c>
      <c r="F214" s="148" t="s">
        <v>772</v>
      </c>
      <c r="G214" s="149" t="s">
        <v>338</v>
      </c>
      <c r="H214" s="150">
        <v>1</v>
      </c>
      <c r="I214" s="151"/>
      <c r="J214" s="152">
        <f>ROUND(I214*H214,2)</f>
        <v>0</v>
      </c>
      <c r="K214" s="153"/>
      <c r="L214" s="28"/>
      <c r="M214" s="154" t="s">
        <v>1</v>
      </c>
      <c r="N214" s="115" t="s">
        <v>38</v>
      </c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AR214" s="157" t="s">
        <v>348</v>
      </c>
      <c r="AT214" s="157" t="s">
        <v>274</v>
      </c>
      <c r="AU214" s="157" t="s">
        <v>272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773</v>
      </c>
    </row>
    <row r="215" spans="2:65" s="1" customFormat="1" ht="28.8">
      <c r="B215" s="28"/>
      <c r="D215" s="159" t="s">
        <v>280</v>
      </c>
      <c r="F215" s="160" t="s">
        <v>772</v>
      </c>
      <c r="I215" s="119"/>
      <c r="L215" s="28"/>
      <c r="M215" s="161"/>
      <c r="T215" s="52"/>
      <c r="AT215" s="13" t="s">
        <v>280</v>
      </c>
      <c r="AU215" s="13" t="s">
        <v>272</v>
      </c>
    </row>
    <row r="216" spans="2:65" s="1" customFormat="1" ht="37.799999999999997" customHeight="1">
      <c r="B216" s="28"/>
      <c r="C216" s="162" t="s">
        <v>447</v>
      </c>
      <c r="D216" s="162" t="s">
        <v>335</v>
      </c>
      <c r="E216" s="163" t="s">
        <v>774</v>
      </c>
      <c r="F216" s="164" t="s">
        <v>775</v>
      </c>
      <c r="G216" s="165" t="s">
        <v>338</v>
      </c>
      <c r="H216" s="166">
        <v>1</v>
      </c>
      <c r="I216" s="167"/>
      <c r="J216" s="168">
        <f>ROUND(I216*H216,2)</f>
        <v>0</v>
      </c>
      <c r="K216" s="169"/>
      <c r="L216" s="170"/>
      <c r="M216" s="171" t="s">
        <v>1</v>
      </c>
      <c r="N216" s="172" t="s">
        <v>38</v>
      </c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AR216" s="157" t="s">
        <v>373</v>
      </c>
      <c r="AT216" s="157" t="s">
        <v>335</v>
      </c>
      <c r="AU216" s="157" t="s">
        <v>272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776</v>
      </c>
    </row>
    <row r="217" spans="2:65" s="1" customFormat="1" ht="28.8">
      <c r="B217" s="28"/>
      <c r="D217" s="159" t="s">
        <v>280</v>
      </c>
      <c r="F217" s="160" t="s">
        <v>775</v>
      </c>
      <c r="I217" s="119"/>
      <c r="L217" s="28"/>
      <c r="M217" s="161"/>
      <c r="T217" s="52"/>
      <c r="AT217" s="13" t="s">
        <v>280</v>
      </c>
      <c r="AU217" s="13" t="s">
        <v>272</v>
      </c>
    </row>
    <row r="218" spans="2:65" s="1" customFormat="1" ht="37.799999999999997" customHeight="1">
      <c r="B218" s="28"/>
      <c r="C218" s="146" t="s">
        <v>452</v>
      </c>
      <c r="D218" s="146" t="s">
        <v>274</v>
      </c>
      <c r="E218" s="147" t="s">
        <v>780</v>
      </c>
      <c r="F218" s="148" t="s">
        <v>781</v>
      </c>
      <c r="G218" s="149" t="s">
        <v>338</v>
      </c>
      <c r="H218" s="150">
        <v>2</v>
      </c>
      <c r="I218" s="151"/>
      <c r="J218" s="152">
        <f>ROUND(I218*H218,2)</f>
        <v>0</v>
      </c>
      <c r="K218" s="153"/>
      <c r="L218" s="28"/>
      <c r="M218" s="154" t="s">
        <v>1</v>
      </c>
      <c r="N218" s="115" t="s">
        <v>38</v>
      </c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AR218" s="157" t="s">
        <v>348</v>
      </c>
      <c r="AT218" s="157" t="s">
        <v>274</v>
      </c>
      <c r="AU218" s="157" t="s">
        <v>272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782</v>
      </c>
    </row>
    <row r="219" spans="2:65" s="1" customFormat="1" ht="19.2">
      <c r="B219" s="28"/>
      <c r="D219" s="159" t="s">
        <v>280</v>
      </c>
      <c r="F219" s="160" t="s">
        <v>781</v>
      </c>
      <c r="I219" s="119"/>
      <c r="L219" s="28"/>
      <c r="M219" s="161"/>
      <c r="T219" s="52"/>
      <c r="AT219" s="13" t="s">
        <v>280</v>
      </c>
      <c r="AU219" s="13" t="s">
        <v>272</v>
      </c>
    </row>
    <row r="220" spans="2:65" s="1" customFormat="1" ht="24.15" customHeight="1">
      <c r="B220" s="28"/>
      <c r="C220" s="162" t="s">
        <v>457</v>
      </c>
      <c r="D220" s="162" t="s">
        <v>335</v>
      </c>
      <c r="E220" s="163" t="s">
        <v>786</v>
      </c>
      <c r="F220" s="164" t="s">
        <v>787</v>
      </c>
      <c r="G220" s="165" t="s">
        <v>338</v>
      </c>
      <c r="H220" s="166">
        <v>2</v>
      </c>
      <c r="I220" s="167"/>
      <c r="J220" s="168">
        <f>ROUND(I220*H220,2)</f>
        <v>0</v>
      </c>
      <c r="K220" s="169"/>
      <c r="L220" s="170"/>
      <c r="M220" s="171" t="s">
        <v>1</v>
      </c>
      <c r="N220" s="172" t="s">
        <v>38</v>
      </c>
      <c r="P220" s="155">
        <f>O220*H220</f>
        <v>0</v>
      </c>
      <c r="Q220" s="155">
        <v>1E-4</v>
      </c>
      <c r="R220" s="155">
        <f>Q220*H220</f>
        <v>2.0000000000000001E-4</v>
      </c>
      <c r="S220" s="155">
        <v>0</v>
      </c>
      <c r="T220" s="156">
        <f>S220*H220</f>
        <v>0</v>
      </c>
      <c r="AR220" s="157" t="s">
        <v>373</v>
      </c>
      <c r="AT220" s="157" t="s">
        <v>335</v>
      </c>
      <c r="AU220" s="157" t="s">
        <v>272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788</v>
      </c>
    </row>
    <row r="221" spans="2:65" s="1" customFormat="1" ht="19.2">
      <c r="B221" s="28"/>
      <c r="D221" s="159" t="s">
        <v>280</v>
      </c>
      <c r="F221" s="160" t="s">
        <v>787</v>
      </c>
      <c r="I221" s="119"/>
      <c r="L221" s="28"/>
      <c r="M221" s="161"/>
      <c r="T221" s="52"/>
      <c r="AT221" s="13" t="s">
        <v>280</v>
      </c>
      <c r="AU221" s="13" t="s">
        <v>272</v>
      </c>
    </row>
    <row r="222" spans="2:65" s="1" customFormat="1" ht="33" customHeight="1">
      <c r="B222" s="28"/>
      <c r="C222" s="146" t="s">
        <v>461</v>
      </c>
      <c r="D222" s="146" t="s">
        <v>274</v>
      </c>
      <c r="E222" s="147" t="s">
        <v>792</v>
      </c>
      <c r="F222" s="148" t="s">
        <v>793</v>
      </c>
      <c r="G222" s="149" t="s">
        <v>338</v>
      </c>
      <c r="H222" s="150">
        <v>4</v>
      </c>
      <c r="I222" s="151"/>
      <c r="J222" s="152">
        <f>ROUND(I222*H222,2)</f>
        <v>0</v>
      </c>
      <c r="K222" s="153"/>
      <c r="L222" s="28"/>
      <c r="M222" s="154" t="s">
        <v>1</v>
      </c>
      <c r="N222" s="115" t="s">
        <v>38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AR222" s="157" t="s">
        <v>348</v>
      </c>
      <c r="AT222" s="157" t="s">
        <v>274</v>
      </c>
      <c r="AU222" s="157" t="s">
        <v>272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794</v>
      </c>
    </row>
    <row r="223" spans="2:65" s="1" customFormat="1" ht="28.8">
      <c r="B223" s="28"/>
      <c r="D223" s="159" t="s">
        <v>280</v>
      </c>
      <c r="F223" s="160" t="s">
        <v>795</v>
      </c>
      <c r="I223" s="119"/>
      <c r="L223" s="28"/>
      <c r="M223" s="161"/>
      <c r="T223" s="52"/>
      <c r="AT223" s="13" t="s">
        <v>280</v>
      </c>
      <c r="AU223" s="13" t="s">
        <v>272</v>
      </c>
    </row>
    <row r="224" spans="2:65" s="1" customFormat="1" ht="33" customHeight="1">
      <c r="B224" s="28"/>
      <c r="C224" s="162" t="s">
        <v>466</v>
      </c>
      <c r="D224" s="162" t="s">
        <v>335</v>
      </c>
      <c r="E224" s="163" t="s">
        <v>800</v>
      </c>
      <c r="F224" s="164" t="s">
        <v>801</v>
      </c>
      <c r="G224" s="165" t="s">
        <v>338</v>
      </c>
      <c r="H224" s="166">
        <v>4</v>
      </c>
      <c r="I224" s="167"/>
      <c r="J224" s="168">
        <f>ROUND(I224*H224,2)</f>
        <v>0</v>
      </c>
      <c r="K224" s="169"/>
      <c r="L224" s="170"/>
      <c r="M224" s="171" t="s">
        <v>1</v>
      </c>
      <c r="N224" s="172" t="s">
        <v>38</v>
      </c>
      <c r="P224" s="155">
        <f>O224*H224</f>
        <v>0</v>
      </c>
      <c r="Q224" s="155">
        <v>6.9999999999999994E-5</v>
      </c>
      <c r="R224" s="155">
        <f>Q224*H224</f>
        <v>2.7999999999999998E-4</v>
      </c>
      <c r="S224" s="155">
        <v>0</v>
      </c>
      <c r="T224" s="156">
        <f>S224*H224</f>
        <v>0</v>
      </c>
      <c r="AR224" s="157" t="s">
        <v>373</v>
      </c>
      <c r="AT224" s="157" t="s">
        <v>335</v>
      </c>
      <c r="AU224" s="157" t="s">
        <v>272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802</v>
      </c>
    </row>
    <row r="225" spans="2:65" s="1" customFormat="1" ht="19.2">
      <c r="B225" s="28"/>
      <c r="D225" s="159" t="s">
        <v>280</v>
      </c>
      <c r="F225" s="160" t="s">
        <v>801</v>
      </c>
      <c r="I225" s="119"/>
      <c r="L225" s="28"/>
      <c r="M225" s="161"/>
      <c r="T225" s="52"/>
      <c r="AT225" s="13" t="s">
        <v>280</v>
      </c>
      <c r="AU225" s="13" t="s">
        <v>272</v>
      </c>
    </row>
    <row r="226" spans="2:65" s="1" customFormat="1" ht="49.05" customHeight="1">
      <c r="B226" s="28"/>
      <c r="C226" s="146" t="s">
        <v>471</v>
      </c>
      <c r="D226" s="146" t="s">
        <v>274</v>
      </c>
      <c r="E226" s="147" t="s">
        <v>806</v>
      </c>
      <c r="F226" s="148" t="s">
        <v>807</v>
      </c>
      <c r="G226" s="149" t="s">
        <v>338</v>
      </c>
      <c r="H226" s="150">
        <v>2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AR226" s="157" t="s">
        <v>348</v>
      </c>
      <c r="AT226" s="157" t="s">
        <v>274</v>
      </c>
      <c r="AU226" s="157" t="s">
        <v>272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808</v>
      </c>
    </row>
    <row r="227" spans="2:65" s="1" customFormat="1" ht="28.8">
      <c r="B227" s="28"/>
      <c r="D227" s="159" t="s">
        <v>280</v>
      </c>
      <c r="F227" s="160" t="s">
        <v>807</v>
      </c>
      <c r="I227" s="119"/>
      <c r="L227" s="28"/>
      <c r="M227" s="161"/>
      <c r="T227" s="52"/>
      <c r="AT227" s="13" t="s">
        <v>280</v>
      </c>
      <c r="AU227" s="13" t="s">
        <v>272</v>
      </c>
    </row>
    <row r="228" spans="2:65" s="1" customFormat="1" ht="37.799999999999997" customHeight="1">
      <c r="B228" s="28"/>
      <c r="C228" s="162" t="s">
        <v>476</v>
      </c>
      <c r="D228" s="162" t="s">
        <v>335</v>
      </c>
      <c r="E228" s="163" t="s">
        <v>809</v>
      </c>
      <c r="F228" s="164" t="s">
        <v>810</v>
      </c>
      <c r="G228" s="165" t="s">
        <v>338</v>
      </c>
      <c r="H228" s="166">
        <v>2</v>
      </c>
      <c r="I228" s="167"/>
      <c r="J228" s="168">
        <f>ROUND(I228*H228,2)</f>
        <v>0</v>
      </c>
      <c r="K228" s="169"/>
      <c r="L228" s="170"/>
      <c r="M228" s="171" t="s">
        <v>1</v>
      </c>
      <c r="N228" s="172" t="s">
        <v>38</v>
      </c>
      <c r="P228" s="155">
        <f>O228*H228</f>
        <v>0</v>
      </c>
      <c r="Q228" s="155">
        <v>6.9999999999999994E-5</v>
      </c>
      <c r="R228" s="155">
        <f>Q228*H228</f>
        <v>1.3999999999999999E-4</v>
      </c>
      <c r="S228" s="155">
        <v>0</v>
      </c>
      <c r="T228" s="156">
        <f>S228*H228</f>
        <v>0</v>
      </c>
      <c r="AR228" s="157" t="s">
        <v>373</v>
      </c>
      <c r="AT228" s="157" t="s">
        <v>335</v>
      </c>
      <c r="AU228" s="157" t="s">
        <v>272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811</v>
      </c>
    </row>
    <row r="229" spans="2:65" s="1" customFormat="1" ht="19.2">
      <c r="B229" s="28"/>
      <c r="D229" s="159" t="s">
        <v>280</v>
      </c>
      <c r="F229" s="160" t="s">
        <v>810</v>
      </c>
      <c r="I229" s="119"/>
      <c r="L229" s="28"/>
      <c r="M229" s="161"/>
      <c r="T229" s="52"/>
      <c r="AT229" s="13" t="s">
        <v>280</v>
      </c>
      <c r="AU229" s="13" t="s">
        <v>272</v>
      </c>
    </row>
    <row r="230" spans="2:65" s="1" customFormat="1" ht="24.15" customHeight="1">
      <c r="B230" s="28"/>
      <c r="C230" s="162" t="s">
        <v>480</v>
      </c>
      <c r="D230" s="162" t="s">
        <v>335</v>
      </c>
      <c r="E230" s="163" t="s">
        <v>1311</v>
      </c>
      <c r="F230" s="164" t="s">
        <v>1312</v>
      </c>
      <c r="G230" s="165" t="s">
        <v>338</v>
      </c>
      <c r="H230" s="166">
        <v>2</v>
      </c>
      <c r="I230" s="167"/>
      <c r="J230" s="168">
        <f>ROUND(I230*H230,2)</f>
        <v>0</v>
      </c>
      <c r="K230" s="169"/>
      <c r="L230" s="170"/>
      <c r="M230" s="171" t="s">
        <v>1</v>
      </c>
      <c r="N230" s="172" t="s">
        <v>38</v>
      </c>
      <c r="P230" s="155">
        <f>O230*H230</f>
        <v>0</v>
      </c>
      <c r="Q230" s="155">
        <v>1.0000000000000001E-5</v>
      </c>
      <c r="R230" s="155">
        <f>Q230*H230</f>
        <v>2.0000000000000002E-5</v>
      </c>
      <c r="S230" s="155">
        <v>0</v>
      </c>
      <c r="T230" s="156">
        <f>S230*H230</f>
        <v>0</v>
      </c>
      <c r="AR230" s="157" t="s">
        <v>373</v>
      </c>
      <c r="AT230" s="157" t="s">
        <v>335</v>
      </c>
      <c r="AU230" s="157" t="s">
        <v>272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348</v>
      </c>
      <c r="BM230" s="157" t="s">
        <v>1700</v>
      </c>
    </row>
    <row r="231" spans="2:65" s="1" customFormat="1" ht="10.199999999999999">
      <c r="B231" s="28"/>
      <c r="D231" s="159" t="s">
        <v>280</v>
      </c>
      <c r="F231" s="160" t="s">
        <v>1312</v>
      </c>
      <c r="I231" s="119"/>
      <c r="L231" s="28"/>
      <c r="M231" s="161"/>
      <c r="T231" s="52"/>
      <c r="AT231" s="13" t="s">
        <v>280</v>
      </c>
      <c r="AU231" s="13" t="s">
        <v>272</v>
      </c>
    </row>
    <row r="232" spans="2:65" s="1" customFormat="1" ht="21.75" customHeight="1">
      <c r="B232" s="28"/>
      <c r="C232" s="162" t="s">
        <v>485</v>
      </c>
      <c r="D232" s="162" t="s">
        <v>335</v>
      </c>
      <c r="E232" s="163" t="s">
        <v>1528</v>
      </c>
      <c r="F232" s="164" t="s">
        <v>1529</v>
      </c>
      <c r="G232" s="165" t="s">
        <v>338</v>
      </c>
      <c r="H232" s="166">
        <v>2</v>
      </c>
      <c r="I232" s="167"/>
      <c r="J232" s="168">
        <f>ROUND(I232*H232,2)</f>
        <v>0</v>
      </c>
      <c r="K232" s="169"/>
      <c r="L232" s="170"/>
      <c r="M232" s="171" t="s">
        <v>1</v>
      </c>
      <c r="N232" s="172" t="s">
        <v>38</v>
      </c>
      <c r="P232" s="155">
        <f>O232*H232</f>
        <v>0</v>
      </c>
      <c r="Q232" s="155">
        <v>3.0000000000000001E-5</v>
      </c>
      <c r="R232" s="155">
        <f>Q232*H232</f>
        <v>6.0000000000000002E-5</v>
      </c>
      <c r="S232" s="155">
        <v>0</v>
      </c>
      <c r="T232" s="156">
        <f>S232*H232</f>
        <v>0</v>
      </c>
      <c r="AR232" s="157" t="s">
        <v>373</v>
      </c>
      <c r="AT232" s="157" t="s">
        <v>335</v>
      </c>
      <c r="AU232" s="157" t="s">
        <v>272</v>
      </c>
      <c r="AY232" s="13" t="s">
        <v>271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3" t="s">
        <v>80</v>
      </c>
      <c r="BK232" s="158">
        <f>ROUND(I232*H232,2)</f>
        <v>0</v>
      </c>
      <c r="BL232" s="13" t="s">
        <v>348</v>
      </c>
      <c r="BM232" s="157" t="s">
        <v>1530</v>
      </c>
    </row>
    <row r="233" spans="2:65" s="1" customFormat="1" ht="10.199999999999999">
      <c r="B233" s="28"/>
      <c r="D233" s="159" t="s">
        <v>280</v>
      </c>
      <c r="F233" s="160" t="s">
        <v>1529</v>
      </c>
      <c r="I233" s="119"/>
      <c r="L233" s="28"/>
      <c r="M233" s="161"/>
      <c r="T233" s="52"/>
      <c r="AT233" s="13" t="s">
        <v>280</v>
      </c>
      <c r="AU233" s="13" t="s">
        <v>272</v>
      </c>
    </row>
    <row r="234" spans="2:65" s="1" customFormat="1" ht="16.5" customHeight="1">
      <c r="B234" s="28"/>
      <c r="C234" s="146" t="s">
        <v>490</v>
      </c>
      <c r="D234" s="146" t="s">
        <v>274</v>
      </c>
      <c r="E234" s="147" t="s">
        <v>858</v>
      </c>
      <c r="F234" s="148" t="s">
        <v>859</v>
      </c>
      <c r="G234" s="149" t="s">
        <v>338</v>
      </c>
      <c r="H234" s="150">
        <v>10</v>
      </c>
      <c r="I234" s="151"/>
      <c r="J234" s="152">
        <f>ROUND(I234*H234,2)</f>
        <v>0</v>
      </c>
      <c r="K234" s="153"/>
      <c r="L234" s="28"/>
      <c r="M234" s="154" t="s">
        <v>1</v>
      </c>
      <c r="N234" s="115" t="s">
        <v>38</v>
      </c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AR234" s="157" t="s">
        <v>348</v>
      </c>
      <c r="AT234" s="157" t="s">
        <v>274</v>
      </c>
      <c r="AU234" s="157" t="s">
        <v>272</v>
      </c>
      <c r="AY234" s="13" t="s">
        <v>271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3" t="s">
        <v>80</v>
      </c>
      <c r="BK234" s="158">
        <f>ROUND(I234*H234,2)</f>
        <v>0</v>
      </c>
      <c r="BL234" s="13" t="s">
        <v>348</v>
      </c>
      <c r="BM234" s="157" t="s">
        <v>860</v>
      </c>
    </row>
    <row r="235" spans="2:65" s="1" customFormat="1" ht="28.8">
      <c r="B235" s="28"/>
      <c r="D235" s="159" t="s">
        <v>280</v>
      </c>
      <c r="F235" s="160" t="s">
        <v>861</v>
      </c>
      <c r="I235" s="119"/>
      <c r="L235" s="28"/>
      <c r="M235" s="161"/>
      <c r="T235" s="52"/>
      <c r="AT235" s="13" t="s">
        <v>280</v>
      </c>
      <c r="AU235" s="13" t="s">
        <v>272</v>
      </c>
    </row>
    <row r="236" spans="2:65" s="1" customFormat="1" ht="21.75" customHeight="1">
      <c r="B236" s="28"/>
      <c r="C236" s="162" t="s">
        <v>494</v>
      </c>
      <c r="D236" s="162" t="s">
        <v>335</v>
      </c>
      <c r="E236" s="163" t="s">
        <v>862</v>
      </c>
      <c r="F236" s="164" t="s">
        <v>863</v>
      </c>
      <c r="G236" s="165" t="s">
        <v>338</v>
      </c>
      <c r="H236" s="166">
        <v>9</v>
      </c>
      <c r="I236" s="167"/>
      <c r="J236" s="168">
        <f>ROUND(I236*H236,2)</f>
        <v>0</v>
      </c>
      <c r="K236" s="169"/>
      <c r="L236" s="170"/>
      <c r="M236" s="171" t="s">
        <v>1</v>
      </c>
      <c r="N236" s="172" t="s">
        <v>38</v>
      </c>
      <c r="P236" s="155">
        <f>O236*H236</f>
        <v>0</v>
      </c>
      <c r="Q236" s="155">
        <v>4.0000000000000003E-5</v>
      </c>
      <c r="R236" s="155">
        <f>Q236*H236</f>
        <v>3.6000000000000002E-4</v>
      </c>
      <c r="S236" s="155">
        <v>0</v>
      </c>
      <c r="T236" s="156">
        <f>S236*H236</f>
        <v>0</v>
      </c>
      <c r="AR236" s="157" t="s">
        <v>373</v>
      </c>
      <c r="AT236" s="157" t="s">
        <v>335</v>
      </c>
      <c r="AU236" s="157" t="s">
        <v>272</v>
      </c>
      <c r="AY236" s="13" t="s">
        <v>271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3" t="s">
        <v>80</v>
      </c>
      <c r="BK236" s="158">
        <f>ROUND(I236*H236,2)</f>
        <v>0</v>
      </c>
      <c r="BL236" s="13" t="s">
        <v>348</v>
      </c>
      <c r="BM236" s="157" t="s">
        <v>864</v>
      </c>
    </row>
    <row r="237" spans="2:65" s="1" customFormat="1" ht="10.199999999999999">
      <c r="B237" s="28"/>
      <c r="D237" s="159" t="s">
        <v>280</v>
      </c>
      <c r="F237" s="160" t="s">
        <v>863</v>
      </c>
      <c r="I237" s="119"/>
      <c r="L237" s="28"/>
      <c r="M237" s="161"/>
      <c r="T237" s="52"/>
      <c r="AT237" s="13" t="s">
        <v>280</v>
      </c>
      <c r="AU237" s="13" t="s">
        <v>272</v>
      </c>
    </row>
    <row r="238" spans="2:65" s="1" customFormat="1" ht="24.15" customHeight="1">
      <c r="B238" s="28"/>
      <c r="C238" s="162" t="s">
        <v>499</v>
      </c>
      <c r="D238" s="162" t="s">
        <v>335</v>
      </c>
      <c r="E238" s="163" t="s">
        <v>865</v>
      </c>
      <c r="F238" s="164" t="s">
        <v>866</v>
      </c>
      <c r="G238" s="165" t="s">
        <v>338</v>
      </c>
      <c r="H238" s="166">
        <v>1</v>
      </c>
      <c r="I238" s="167"/>
      <c r="J238" s="168">
        <f>ROUND(I238*H238,2)</f>
        <v>0</v>
      </c>
      <c r="K238" s="169"/>
      <c r="L238" s="170"/>
      <c r="M238" s="171" t="s">
        <v>1</v>
      </c>
      <c r="N238" s="172" t="s">
        <v>38</v>
      </c>
      <c r="P238" s="155">
        <f>O238*H238</f>
        <v>0</v>
      </c>
      <c r="Q238" s="155">
        <v>5.0000000000000002E-5</v>
      </c>
      <c r="R238" s="155">
        <f>Q238*H238</f>
        <v>5.0000000000000002E-5</v>
      </c>
      <c r="S238" s="155">
        <v>0</v>
      </c>
      <c r="T238" s="156">
        <f>S238*H238</f>
        <v>0</v>
      </c>
      <c r="AR238" s="157" t="s">
        <v>373</v>
      </c>
      <c r="AT238" s="157" t="s">
        <v>335</v>
      </c>
      <c r="AU238" s="157" t="s">
        <v>272</v>
      </c>
      <c r="AY238" s="13" t="s">
        <v>271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3" t="s">
        <v>80</v>
      </c>
      <c r="BK238" s="158">
        <f>ROUND(I238*H238,2)</f>
        <v>0</v>
      </c>
      <c r="BL238" s="13" t="s">
        <v>348</v>
      </c>
      <c r="BM238" s="157" t="s">
        <v>867</v>
      </c>
    </row>
    <row r="239" spans="2:65" s="1" customFormat="1" ht="10.199999999999999">
      <c r="B239" s="28"/>
      <c r="D239" s="159" t="s">
        <v>280</v>
      </c>
      <c r="F239" s="160" t="s">
        <v>866</v>
      </c>
      <c r="I239" s="119"/>
      <c r="L239" s="28"/>
      <c r="M239" s="161"/>
      <c r="T239" s="52"/>
      <c r="AT239" s="13" t="s">
        <v>280</v>
      </c>
      <c r="AU239" s="13" t="s">
        <v>272</v>
      </c>
    </row>
    <row r="240" spans="2:65" s="1" customFormat="1" ht="33" customHeight="1">
      <c r="B240" s="28"/>
      <c r="C240" s="146" t="s">
        <v>504</v>
      </c>
      <c r="D240" s="146" t="s">
        <v>274</v>
      </c>
      <c r="E240" s="147" t="s">
        <v>905</v>
      </c>
      <c r="F240" s="148" t="s">
        <v>906</v>
      </c>
      <c r="G240" s="149" t="s">
        <v>412</v>
      </c>
      <c r="H240" s="150">
        <v>120</v>
      </c>
      <c r="I240" s="151"/>
      <c r="J240" s="152">
        <f>ROUND(I240*H240,2)</f>
        <v>0</v>
      </c>
      <c r="K240" s="153"/>
      <c r="L240" s="28"/>
      <c r="M240" s="154" t="s">
        <v>1</v>
      </c>
      <c r="N240" s="115" t="s">
        <v>38</v>
      </c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AR240" s="157" t="s">
        <v>348</v>
      </c>
      <c r="AT240" s="157" t="s">
        <v>274</v>
      </c>
      <c r="AU240" s="157" t="s">
        <v>272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907</v>
      </c>
    </row>
    <row r="241" spans="2:65" s="1" customFormat="1" ht="48">
      <c r="B241" s="28"/>
      <c r="D241" s="159" t="s">
        <v>280</v>
      </c>
      <c r="F241" s="160" t="s">
        <v>908</v>
      </c>
      <c r="I241" s="119"/>
      <c r="L241" s="28"/>
      <c r="M241" s="161"/>
      <c r="T241" s="52"/>
      <c r="AT241" s="13" t="s">
        <v>280</v>
      </c>
      <c r="AU241" s="13" t="s">
        <v>272</v>
      </c>
    </row>
    <row r="242" spans="2:65" s="1" customFormat="1" ht="24.15" customHeight="1">
      <c r="B242" s="28"/>
      <c r="C242" s="162" t="s">
        <v>511</v>
      </c>
      <c r="D242" s="162" t="s">
        <v>335</v>
      </c>
      <c r="E242" s="163" t="s">
        <v>910</v>
      </c>
      <c r="F242" s="164" t="s">
        <v>911</v>
      </c>
      <c r="G242" s="165" t="s">
        <v>412</v>
      </c>
      <c r="H242" s="166">
        <v>120</v>
      </c>
      <c r="I242" s="167"/>
      <c r="J242" s="168">
        <f>ROUND(I242*H242,2)</f>
        <v>0</v>
      </c>
      <c r="K242" s="169"/>
      <c r="L242" s="170"/>
      <c r="M242" s="171" t="s">
        <v>1</v>
      </c>
      <c r="N242" s="172" t="s">
        <v>38</v>
      </c>
      <c r="P242" s="155">
        <f>O242*H242</f>
        <v>0</v>
      </c>
      <c r="Q242" s="155">
        <v>1.7000000000000001E-4</v>
      </c>
      <c r="R242" s="155">
        <f>Q242*H242</f>
        <v>2.0400000000000001E-2</v>
      </c>
      <c r="S242" s="155">
        <v>0</v>
      </c>
      <c r="T242" s="156">
        <f>S242*H242</f>
        <v>0</v>
      </c>
      <c r="AR242" s="157" t="s">
        <v>373</v>
      </c>
      <c r="AT242" s="157" t="s">
        <v>335</v>
      </c>
      <c r="AU242" s="157" t="s">
        <v>272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348</v>
      </c>
      <c r="BM242" s="157" t="s">
        <v>912</v>
      </c>
    </row>
    <row r="243" spans="2:65" s="1" customFormat="1" ht="19.2">
      <c r="B243" s="28"/>
      <c r="D243" s="159" t="s">
        <v>280</v>
      </c>
      <c r="F243" s="160" t="s">
        <v>911</v>
      </c>
      <c r="I243" s="119"/>
      <c r="L243" s="28"/>
      <c r="M243" s="161"/>
      <c r="T243" s="52"/>
      <c r="AT243" s="13" t="s">
        <v>280</v>
      </c>
      <c r="AU243" s="13" t="s">
        <v>272</v>
      </c>
    </row>
    <row r="244" spans="2:65" s="1" customFormat="1" ht="33" customHeight="1">
      <c r="B244" s="28"/>
      <c r="C244" s="146" t="s">
        <v>516</v>
      </c>
      <c r="D244" s="146" t="s">
        <v>274</v>
      </c>
      <c r="E244" s="147" t="s">
        <v>914</v>
      </c>
      <c r="F244" s="148" t="s">
        <v>915</v>
      </c>
      <c r="G244" s="149" t="s">
        <v>412</v>
      </c>
      <c r="H244" s="150">
        <v>20</v>
      </c>
      <c r="I244" s="151"/>
      <c r="J244" s="152">
        <f>ROUND(I244*H244,2)</f>
        <v>0</v>
      </c>
      <c r="K244" s="153"/>
      <c r="L244" s="28"/>
      <c r="M244" s="154" t="s">
        <v>1</v>
      </c>
      <c r="N244" s="115" t="s">
        <v>38</v>
      </c>
      <c r="P244" s="155">
        <f>O244*H244</f>
        <v>0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AR244" s="157" t="s">
        <v>348</v>
      </c>
      <c r="AT244" s="157" t="s">
        <v>274</v>
      </c>
      <c r="AU244" s="157" t="s">
        <v>272</v>
      </c>
      <c r="AY244" s="13" t="s">
        <v>271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3" t="s">
        <v>80</v>
      </c>
      <c r="BK244" s="158">
        <f>ROUND(I244*H244,2)</f>
        <v>0</v>
      </c>
      <c r="BL244" s="13" t="s">
        <v>348</v>
      </c>
      <c r="BM244" s="157" t="s">
        <v>916</v>
      </c>
    </row>
    <row r="245" spans="2:65" s="1" customFormat="1" ht="28.8">
      <c r="B245" s="28"/>
      <c r="D245" s="159" t="s">
        <v>280</v>
      </c>
      <c r="F245" s="160" t="s">
        <v>917</v>
      </c>
      <c r="I245" s="119"/>
      <c r="L245" s="28"/>
      <c r="M245" s="161"/>
      <c r="T245" s="52"/>
      <c r="AT245" s="13" t="s">
        <v>280</v>
      </c>
      <c r="AU245" s="13" t="s">
        <v>272</v>
      </c>
    </row>
    <row r="246" spans="2:65" s="1" customFormat="1" ht="24.15" customHeight="1">
      <c r="B246" s="28"/>
      <c r="C246" s="162" t="s">
        <v>521</v>
      </c>
      <c r="D246" s="162" t="s">
        <v>335</v>
      </c>
      <c r="E246" s="163" t="s">
        <v>919</v>
      </c>
      <c r="F246" s="164" t="s">
        <v>920</v>
      </c>
      <c r="G246" s="165" t="s">
        <v>412</v>
      </c>
      <c r="H246" s="166">
        <v>20</v>
      </c>
      <c r="I246" s="167"/>
      <c r="J246" s="168">
        <f>ROUND(I246*H246,2)</f>
        <v>0</v>
      </c>
      <c r="K246" s="169"/>
      <c r="L246" s="170"/>
      <c r="M246" s="171" t="s">
        <v>1</v>
      </c>
      <c r="N246" s="172" t="s">
        <v>38</v>
      </c>
      <c r="P246" s="155">
        <f>O246*H246</f>
        <v>0</v>
      </c>
      <c r="Q246" s="155">
        <v>6.9999999999999994E-5</v>
      </c>
      <c r="R246" s="155">
        <f>Q246*H246</f>
        <v>1.3999999999999998E-3</v>
      </c>
      <c r="S246" s="155">
        <v>0</v>
      </c>
      <c r="T246" s="156">
        <f>S246*H246</f>
        <v>0</v>
      </c>
      <c r="AR246" s="157" t="s">
        <v>373</v>
      </c>
      <c r="AT246" s="157" t="s">
        <v>335</v>
      </c>
      <c r="AU246" s="157" t="s">
        <v>272</v>
      </c>
      <c r="AY246" s="13" t="s">
        <v>271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3" t="s">
        <v>80</v>
      </c>
      <c r="BK246" s="158">
        <f>ROUND(I246*H246,2)</f>
        <v>0</v>
      </c>
      <c r="BL246" s="13" t="s">
        <v>348</v>
      </c>
      <c r="BM246" s="157" t="s">
        <v>921</v>
      </c>
    </row>
    <row r="247" spans="2:65" s="1" customFormat="1" ht="19.2">
      <c r="B247" s="28"/>
      <c r="D247" s="159" t="s">
        <v>280</v>
      </c>
      <c r="F247" s="160" t="s">
        <v>920</v>
      </c>
      <c r="I247" s="119"/>
      <c r="L247" s="28"/>
      <c r="M247" s="161"/>
      <c r="T247" s="52"/>
      <c r="AT247" s="13" t="s">
        <v>280</v>
      </c>
      <c r="AU247" s="13" t="s">
        <v>272</v>
      </c>
    </row>
    <row r="248" spans="2:65" s="1" customFormat="1" ht="24.15" customHeight="1">
      <c r="B248" s="28"/>
      <c r="C248" s="146" t="s">
        <v>526</v>
      </c>
      <c r="D248" s="146" t="s">
        <v>274</v>
      </c>
      <c r="E248" s="147" t="s">
        <v>935</v>
      </c>
      <c r="F248" s="148" t="s">
        <v>936</v>
      </c>
      <c r="G248" s="149" t="s">
        <v>338</v>
      </c>
      <c r="H248" s="150">
        <v>1</v>
      </c>
      <c r="I248" s="151"/>
      <c r="J248" s="152">
        <f>ROUND(I248*H248,2)</f>
        <v>0</v>
      </c>
      <c r="K248" s="153"/>
      <c r="L248" s="28"/>
      <c r="M248" s="154" t="s">
        <v>1</v>
      </c>
      <c r="N248" s="115" t="s">
        <v>38</v>
      </c>
      <c r="P248" s="155">
        <f>O248*H248</f>
        <v>0</v>
      </c>
      <c r="Q248" s="155">
        <v>0</v>
      </c>
      <c r="R248" s="155">
        <f>Q248*H248</f>
        <v>0</v>
      </c>
      <c r="S248" s="155">
        <v>5.0000000000000002E-5</v>
      </c>
      <c r="T248" s="156">
        <f>S248*H248</f>
        <v>5.0000000000000002E-5</v>
      </c>
      <c r="AR248" s="157" t="s">
        <v>348</v>
      </c>
      <c r="AT248" s="157" t="s">
        <v>274</v>
      </c>
      <c r="AU248" s="157" t="s">
        <v>272</v>
      </c>
      <c r="AY248" s="13" t="s">
        <v>271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3" t="s">
        <v>80</v>
      </c>
      <c r="BK248" s="158">
        <f>ROUND(I248*H248,2)</f>
        <v>0</v>
      </c>
      <c r="BL248" s="13" t="s">
        <v>348</v>
      </c>
      <c r="BM248" s="157" t="s">
        <v>937</v>
      </c>
    </row>
    <row r="249" spans="2:65" s="1" customFormat="1" ht="76.8">
      <c r="B249" s="28"/>
      <c r="D249" s="159" t="s">
        <v>280</v>
      </c>
      <c r="F249" s="160" t="s">
        <v>938</v>
      </c>
      <c r="I249" s="119"/>
      <c r="L249" s="28"/>
      <c r="M249" s="161"/>
      <c r="T249" s="52"/>
      <c r="AT249" s="13" t="s">
        <v>280</v>
      </c>
      <c r="AU249" s="13" t="s">
        <v>272</v>
      </c>
    </row>
    <row r="250" spans="2:65" s="1" customFormat="1" ht="37.799999999999997" customHeight="1">
      <c r="B250" s="28"/>
      <c r="C250" s="146" t="s">
        <v>530</v>
      </c>
      <c r="D250" s="146" t="s">
        <v>274</v>
      </c>
      <c r="E250" s="147" t="s">
        <v>940</v>
      </c>
      <c r="F250" s="148" t="s">
        <v>941</v>
      </c>
      <c r="G250" s="149" t="s">
        <v>338</v>
      </c>
      <c r="H250" s="150">
        <v>1</v>
      </c>
      <c r="I250" s="151"/>
      <c r="J250" s="152">
        <f>ROUND(I250*H250,2)</f>
        <v>0</v>
      </c>
      <c r="K250" s="153"/>
      <c r="L250" s="28"/>
      <c r="M250" s="154" t="s">
        <v>1</v>
      </c>
      <c r="N250" s="115" t="s">
        <v>38</v>
      </c>
      <c r="P250" s="155">
        <f>O250*H250</f>
        <v>0</v>
      </c>
      <c r="Q250" s="155">
        <v>0</v>
      </c>
      <c r="R250" s="155">
        <f>Q250*H250</f>
        <v>0</v>
      </c>
      <c r="S250" s="155">
        <v>5.0000000000000002E-5</v>
      </c>
      <c r="T250" s="156">
        <f>S250*H250</f>
        <v>5.0000000000000002E-5</v>
      </c>
      <c r="AR250" s="157" t="s">
        <v>348</v>
      </c>
      <c r="AT250" s="157" t="s">
        <v>274</v>
      </c>
      <c r="AU250" s="157" t="s">
        <v>272</v>
      </c>
      <c r="AY250" s="13" t="s">
        <v>271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3" t="s">
        <v>80</v>
      </c>
      <c r="BK250" s="158">
        <f>ROUND(I250*H250,2)</f>
        <v>0</v>
      </c>
      <c r="BL250" s="13" t="s">
        <v>348</v>
      </c>
      <c r="BM250" s="157" t="s">
        <v>942</v>
      </c>
    </row>
    <row r="251" spans="2:65" s="1" customFormat="1" ht="86.4">
      <c r="B251" s="28"/>
      <c r="D251" s="159" t="s">
        <v>280</v>
      </c>
      <c r="F251" s="160" t="s">
        <v>943</v>
      </c>
      <c r="I251" s="119"/>
      <c r="L251" s="28"/>
      <c r="M251" s="161"/>
      <c r="T251" s="52"/>
      <c r="AT251" s="13" t="s">
        <v>280</v>
      </c>
      <c r="AU251" s="13" t="s">
        <v>272</v>
      </c>
    </row>
    <row r="252" spans="2:65" s="1" customFormat="1" ht="21.75" customHeight="1">
      <c r="B252" s="28"/>
      <c r="C252" s="146" t="s">
        <v>535</v>
      </c>
      <c r="D252" s="146" t="s">
        <v>274</v>
      </c>
      <c r="E252" s="147" t="s">
        <v>945</v>
      </c>
      <c r="F252" s="148" t="s">
        <v>946</v>
      </c>
      <c r="G252" s="149" t="s">
        <v>338</v>
      </c>
      <c r="H252" s="150">
        <v>1</v>
      </c>
      <c r="I252" s="151"/>
      <c r="J252" s="152">
        <f>ROUND(I252*H252,2)</f>
        <v>0</v>
      </c>
      <c r="K252" s="153"/>
      <c r="L252" s="28"/>
      <c r="M252" s="154" t="s">
        <v>1</v>
      </c>
      <c r="N252" s="115" t="s">
        <v>38</v>
      </c>
      <c r="P252" s="155">
        <f>O252*H252</f>
        <v>0</v>
      </c>
      <c r="Q252" s="155">
        <v>0</v>
      </c>
      <c r="R252" s="155">
        <f>Q252*H252</f>
        <v>0</v>
      </c>
      <c r="S252" s="155">
        <v>5.0000000000000002E-5</v>
      </c>
      <c r="T252" s="156">
        <f>S252*H252</f>
        <v>5.0000000000000002E-5</v>
      </c>
      <c r="AR252" s="157" t="s">
        <v>348</v>
      </c>
      <c r="AT252" s="157" t="s">
        <v>274</v>
      </c>
      <c r="AU252" s="157" t="s">
        <v>272</v>
      </c>
      <c r="AY252" s="13" t="s">
        <v>271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3" t="s">
        <v>80</v>
      </c>
      <c r="BK252" s="158">
        <f>ROUND(I252*H252,2)</f>
        <v>0</v>
      </c>
      <c r="BL252" s="13" t="s">
        <v>348</v>
      </c>
      <c r="BM252" s="157" t="s">
        <v>947</v>
      </c>
    </row>
    <row r="253" spans="2:65" s="1" customFormat="1" ht="10.199999999999999">
      <c r="B253" s="28"/>
      <c r="D253" s="159" t="s">
        <v>280</v>
      </c>
      <c r="F253" s="160" t="s">
        <v>946</v>
      </c>
      <c r="I253" s="119"/>
      <c r="L253" s="28"/>
      <c r="M253" s="161"/>
      <c r="T253" s="52"/>
      <c r="AT253" s="13" t="s">
        <v>280</v>
      </c>
      <c r="AU253" s="13" t="s">
        <v>272</v>
      </c>
    </row>
    <row r="254" spans="2:65" s="1" customFormat="1" ht="16.5" customHeight="1">
      <c r="B254" s="28"/>
      <c r="C254" s="162" t="s">
        <v>541</v>
      </c>
      <c r="D254" s="162" t="s">
        <v>335</v>
      </c>
      <c r="E254" s="163" t="s">
        <v>949</v>
      </c>
      <c r="F254" s="164" t="s">
        <v>950</v>
      </c>
      <c r="G254" s="165" t="s">
        <v>412</v>
      </c>
      <c r="H254" s="166">
        <v>1</v>
      </c>
      <c r="I254" s="167"/>
      <c r="J254" s="168">
        <f>ROUND(I254*H254,2)</f>
        <v>0</v>
      </c>
      <c r="K254" s="169"/>
      <c r="L254" s="170"/>
      <c r="M254" s="171" t="s">
        <v>1</v>
      </c>
      <c r="N254" s="172" t="s">
        <v>38</v>
      </c>
      <c r="P254" s="155">
        <f>O254*H254</f>
        <v>0</v>
      </c>
      <c r="Q254" s="155">
        <v>6.9999999999999994E-5</v>
      </c>
      <c r="R254" s="155">
        <f>Q254*H254</f>
        <v>6.9999999999999994E-5</v>
      </c>
      <c r="S254" s="155">
        <v>0</v>
      </c>
      <c r="T254" s="156">
        <f>S254*H254</f>
        <v>0</v>
      </c>
      <c r="AR254" s="157" t="s">
        <v>373</v>
      </c>
      <c r="AT254" s="157" t="s">
        <v>335</v>
      </c>
      <c r="AU254" s="157" t="s">
        <v>272</v>
      </c>
      <c r="AY254" s="13" t="s">
        <v>271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3" t="s">
        <v>80</v>
      </c>
      <c r="BK254" s="158">
        <f>ROUND(I254*H254,2)</f>
        <v>0</v>
      </c>
      <c r="BL254" s="13" t="s">
        <v>348</v>
      </c>
      <c r="BM254" s="157" t="s">
        <v>951</v>
      </c>
    </row>
    <row r="255" spans="2:65" s="1" customFormat="1" ht="10.199999999999999">
      <c r="B255" s="28"/>
      <c r="D255" s="159" t="s">
        <v>280</v>
      </c>
      <c r="F255" s="160" t="s">
        <v>950</v>
      </c>
      <c r="I255" s="119"/>
      <c r="L255" s="28"/>
      <c r="M255" s="161"/>
      <c r="T255" s="52"/>
      <c r="AT255" s="13" t="s">
        <v>280</v>
      </c>
      <c r="AU255" s="13" t="s">
        <v>272</v>
      </c>
    </row>
    <row r="256" spans="2:65" s="1" customFormat="1" ht="24.15" customHeight="1">
      <c r="B256" s="28"/>
      <c r="C256" s="146" t="s">
        <v>546</v>
      </c>
      <c r="D256" s="146" t="s">
        <v>274</v>
      </c>
      <c r="E256" s="147" t="s">
        <v>953</v>
      </c>
      <c r="F256" s="148" t="s">
        <v>954</v>
      </c>
      <c r="G256" s="149" t="s">
        <v>338</v>
      </c>
      <c r="H256" s="150">
        <v>15</v>
      </c>
      <c r="I256" s="151"/>
      <c r="J256" s="152">
        <f>ROUND(I256*H256,2)</f>
        <v>0</v>
      </c>
      <c r="K256" s="153"/>
      <c r="L256" s="28"/>
      <c r="M256" s="154" t="s">
        <v>1</v>
      </c>
      <c r="N256" s="115" t="s">
        <v>38</v>
      </c>
      <c r="P256" s="155">
        <f>O256*H256</f>
        <v>0</v>
      </c>
      <c r="Q256" s="155">
        <v>0</v>
      </c>
      <c r="R256" s="155">
        <f>Q256*H256</f>
        <v>0</v>
      </c>
      <c r="S256" s="155">
        <v>0</v>
      </c>
      <c r="T256" s="156">
        <f>S256*H256</f>
        <v>0</v>
      </c>
      <c r="AR256" s="157" t="s">
        <v>348</v>
      </c>
      <c r="AT256" s="157" t="s">
        <v>274</v>
      </c>
      <c r="AU256" s="157" t="s">
        <v>272</v>
      </c>
      <c r="AY256" s="13" t="s">
        <v>271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3" t="s">
        <v>80</v>
      </c>
      <c r="BK256" s="158">
        <f>ROUND(I256*H256,2)</f>
        <v>0</v>
      </c>
      <c r="BL256" s="13" t="s">
        <v>348</v>
      </c>
      <c r="BM256" s="157" t="s">
        <v>955</v>
      </c>
    </row>
    <row r="257" spans="2:65" s="1" customFormat="1" ht="19.2">
      <c r="B257" s="28"/>
      <c r="D257" s="159" t="s">
        <v>280</v>
      </c>
      <c r="F257" s="160" t="s">
        <v>956</v>
      </c>
      <c r="I257" s="119"/>
      <c r="L257" s="28"/>
      <c r="M257" s="161"/>
      <c r="T257" s="52"/>
      <c r="AT257" s="13" t="s">
        <v>280</v>
      </c>
      <c r="AU257" s="13" t="s">
        <v>272</v>
      </c>
    </row>
    <row r="258" spans="2:65" s="1" customFormat="1" ht="16.5" customHeight="1">
      <c r="B258" s="28"/>
      <c r="C258" s="162" t="s">
        <v>551</v>
      </c>
      <c r="D258" s="162" t="s">
        <v>335</v>
      </c>
      <c r="E258" s="163" t="s">
        <v>958</v>
      </c>
      <c r="F258" s="164" t="s">
        <v>959</v>
      </c>
      <c r="G258" s="165" t="s">
        <v>338</v>
      </c>
      <c r="H258" s="166">
        <v>15</v>
      </c>
      <c r="I258" s="167"/>
      <c r="J258" s="168">
        <f>ROUND(I258*H258,2)</f>
        <v>0</v>
      </c>
      <c r="K258" s="169"/>
      <c r="L258" s="170"/>
      <c r="M258" s="171" t="s">
        <v>1</v>
      </c>
      <c r="N258" s="172" t="s">
        <v>38</v>
      </c>
      <c r="P258" s="155">
        <f>O258*H258</f>
        <v>0</v>
      </c>
      <c r="Q258" s="155">
        <v>9.0000000000000006E-5</v>
      </c>
      <c r="R258" s="155">
        <f>Q258*H258</f>
        <v>1.3500000000000001E-3</v>
      </c>
      <c r="S258" s="155">
        <v>0</v>
      </c>
      <c r="T258" s="156">
        <f>S258*H258</f>
        <v>0</v>
      </c>
      <c r="AR258" s="157" t="s">
        <v>373</v>
      </c>
      <c r="AT258" s="157" t="s">
        <v>335</v>
      </c>
      <c r="AU258" s="157" t="s">
        <v>272</v>
      </c>
      <c r="AY258" s="13" t="s">
        <v>271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3" t="s">
        <v>80</v>
      </c>
      <c r="BK258" s="158">
        <f>ROUND(I258*H258,2)</f>
        <v>0</v>
      </c>
      <c r="BL258" s="13" t="s">
        <v>348</v>
      </c>
      <c r="BM258" s="157" t="s">
        <v>960</v>
      </c>
    </row>
    <row r="259" spans="2:65" s="1" customFormat="1" ht="10.199999999999999">
      <c r="B259" s="28"/>
      <c r="D259" s="159" t="s">
        <v>280</v>
      </c>
      <c r="F259" s="160" t="s">
        <v>959</v>
      </c>
      <c r="I259" s="119"/>
      <c r="L259" s="28"/>
      <c r="M259" s="161"/>
      <c r="T259" s="52"/>
      <c r="AT259" s="13" t="s">
        <v>280</v>
      </c>
      <c r="AU259" s="13" t="s">
        <v>272</v>
      </c>
    </row>
    <row r="260" spans="2:65" s="1" customFormat="1" ht="21.75" customHeight="1">
      <c r="B260" s="28"/>
      <c r="C260" s="146" t="s">
        <v>556</v>
      </c>
      <c r="D260" s="146" t="s">
        <v>274</v>
      </c>
      <c r="E260" s="147" t="s">
        <v>962</v>
      </c>
      <c r="F260" s="148" t="s">
        <v>963</v>
      </c>
      <c r="G260" s="149" t="s">
        <v>338</v>
      </c>
      <c r="H260" s="150">
        <v>1</v>
      </c>
      <c r="I260" s="151"/>
      <c r="J260" s="152">
        <f>ROUND(I260*H260,2)</f>
        <v>0</v>
      </c>
      <c r="K260" s="153"/>
      <c r="L260" s="28"/>
      <c r="M260" s="154" t="s">
        <v>1</v>
      </c>
      <c r="N260" s="115" t="s">
        <v>38</v>
      </c>
      <c r="P260" s="155">
        <f>O260*H260</f>
        <v>0</v>
      </c>
      <c r="Q260" s="155">
        <v>0</v>
      </c>
      <c r="R260" s="155">
        <f>Q260*H260</f>
        <v>0</v>
      </c>
      <c r="S260" s="155">
        <v>0</v>
      </c>
      <c r="T260" s="156">
        <f>S260*H260</f>
        <v>0</v>
      </c>
      <c r="AR260" s="157" t="s">
        <v>348</v>
      </c>
      <c r="AT260" s="157" t="s">
        <v>274</v>
      </c>
      <c r="AU260" s="157" t="s">
        <v>272</v>
      </c>
      <c r="AY260" s="13" t="s">
        <v>271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3" t="s">
        <v>80</v>
      </c>
      <c r="BK260" s="158">
        <f>ROUND(I260*H260,2)</f>
        <v>0</v>
      </c>
      <c r="BL260" s="13" t="s">
        <v>348</v>
      </c>
      <c r="BM260" s="157" t="s">
        <v>964</v>
      </c>
    </row>
    <row r="261" spans="2:65" s="1" customFormat="1" ht="19.2">
      <c r="B261" s="28"/>
      <c r="D261" s="159" t="s">
        <v>280</v>
      </c>
      <c r="F261" s="160" t="s">
        <v>965</v>
      </c>
      <c r="I261" s="119"/>
      <c r="L261" s="28"/>
      <c r="M261" s="161"/>
      <c r="T261" s="52"/>
      <c r="AT261" s="13" t="s">
        <v>280</v>
      </c>
      <c r="AU261" s="13" t="s">
        <v>272</v>
      </c>
    </row>
    <row r="262" spans="2:65" s="1" customFormat="1" ht="16.5" customHeight="1">
      <c r="B262" s="28"/>
      <c r="C262" s="146" t="s">
        <v>561</v>
      </c>
      <c r="D262" s="146" t="s">
        <v>274</v>
      </c>
      <c r="E262" s="147" t="s">
        <v>967</v>
      </c>
      <c r="F262" s="148" t="s">
        <v>968</v>
      </c>
      <c r="G262" s="149" t="s">
        <v>969</v>
      </c>
      <c r="H262" s="150">
        <v>1</v>
      </c>
      <c r="I262" s="151"/>
      <c r="J262" s="152">
        <f>ROUND(I262*H262,2)</f>
        <v>0</v>
      </c>
      <c r="K262" s="153"/>
      <c r="L262" s="28"/>
      <c r="M262" s="154" t="s">
        <v>1</v>
      </c>
      <c r="N262" s="115" t="s">
        <v>38</v>
      </c>
      <c r="P262" s="155">
        <f>O262*H262</f>
        <v>0</v>
      </c>
      <c r="Q262" s="155">
        <v>0</v>
      </c>
      <c r="R262" s="155">
        <f>Q262*H262</f>
        <v>0</v>
      </c>
      <c r="S262" s="155">
        <v>0</v>
      </c>
      <c r="T262" s="156">
        <f>S262*H262</f>
        <v>0</v>
      </c>
      <c r="AR262" s="157" t="s">
        <v>348</v>
      </c>
      <c r="AT262" s="157" t="s">
        <v>274</v>
      </c>
      <c r="AU262" s="157" t="s">
        <v>272</v>
      </c>
      <c r="AY262" s="13" t="s">
        <v>271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3" t="s">
        <v>80</v>
      </c>
      <c r="BK262" s="158">
        <f>ROUND(I262*H262,2)</f>
        <v>0</v>
      </c>
      <c r="BL262" s="13" t="s">
        <v>348</v>
      </c>
      <c r="BM262" s="157" t="s">
        <v>970</v>
      </c>
    </row>
    <row r="263" spans="2:65" s="1" customFormat="1" ht="10.199999999999999">
      <c r="B263" s="28"/>
      <c r="D263" s="159" t="s">
        <v>280</v>
      </c>
      <c r="F263" s="160" t="s">
        <v>968</v>
      </c>
      <c r="I263" s="119"/>
      <c r="L263" s="28"/>
      <c r="M263" s="161"/>
      <c r="T263" s="52"/>
      <c r="AT263" s="13" t="s">
        <v>280</v>
      </c>
      <c r="AU263" s="13" t="s">
        <v>272</v>
      </c>
    </row>
    <row r="264" spans="2:65" s="11" customFormat="1" ht="20.85" customHeight="1">
      <c r="B264" s="134"/>
      <c r="D264" s="135" t="s">
        <v>72</v>
      </c>
      <c r="E264" s="144" t="s">
        <v>971</v>
      </c>
      <c r="F264" s="144" t="s">
        <v>972</v>
      </c>
      <c r="I264" s="137"/>
      <c r="J264" s="145">
        <f>BK264</f>
        <v>0</v>
      </c>
      <c r="L264" s="134"/>
      <c r="M264" s="139"/>
      <c r="P264" s="140">
        <f>SUM(P265:P298)</f>
        <v>0</v>
      </c>
      <c r="R264" s="140">
        <f>SUM(R265:R298)</f>
        <v>2.1259999999999998E-2</v>
      </c>
      <c r="T264" s="141">
        <f>SUM(T265:T298)</f>
        <v>0</v>
      </c>
      <c r="AR264" s="135" t="s">
        <v>82</v>
      </c>
      <c r="AT264" s="142" t="s">
        <v>72</v>
      </c>
      <c r="AU264" s="142" t="s">
        <v>82</v>
      </c>
      <c r="AY264" s="135" t="s">
        <v>271</v>
      </c>
      <c r="BK264" s="143">
        <f>SUM(BK265:BK298)</f>
        <v>0</v>
      </c>
    </row>
    <row r="265" spans="2:65" s="1" customFormat="1" ht="33" customHeight="1">
      <c r="B265" s="28"/>
      <c r="C265" s="146" t="s">
        <v>566</v>
      </c>
      <c r="D265" s="146" t="s">
        <v>274</v>
      </c>
      <c r="E265" s="147" t="s">
        <v>974</v>
      </c>
      <c r="F265" s="148" t="s">
        <v>975</v>
      </c>
      <c r="G265" s="149" t="s">
        <v>412</v>
      </c>
      <c r="H265" s="150">
        <v>25</v>
      </c>
      <c r="I265" s="151"/>
      <c r="J265" s="152">
        <f>ROUND(I265*H265,2)</f>
        <v>0</v>
      </c>
      <c r="K265" s="153"/>
      <c r="L265" s="28"/>
      <c r="M265" s="154" t="s">
        <v>1</v>
      </c>
      <c r="N265" s="115" t="s">
        <v>38</v>
      </c>
      <c r="P265" s="155">
        <f>O265*H265</f>
        <v>0</v>
      </c>
      <c r="Q265" s="155">
        <v>0</v>
      </c>
      <c r="R265" s="155">
        <f>Q265*H265</f>
        <v>0</v>
      </c>
      <c r="S265" s="155">
        <v>0</v>
      </c>
      <c r="T265" s="156">
        <f>S265*H265</f>
        <v>0</v>
      </c>
      <c r="AR265" s="157" t="s">
        <v>348</v>
      </c>
      <c r="AT265" s="157" t="s">
        <v>274</v>
      </c>
      <c r="AU265" s="157" t="s">
        <v>272</v>
      </c>
      <c r="AY265" s="13" t="s">
        <v>271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3" t="s">
        <v>80</v>
      </c>
      <c r="BK265" s="158">
        <f>ROUND(I265*H265,2)</f>
        <v>0</v>
      </c>
      <c r="BL265" s="13" t="s">
        <v>348</v>
      </c>
      <c r="BM265" s="157" t="s">
        <v>976</v>
      </c>
    </row>
    <row r="266" spans="2:65" s="1" customFormat="1" ht="38.4">
      <c r="B266" s="28"/>
      <c r="D266" s="159" t="s">
        <v>280</v>
      </c>
      <c r="F266" s="160" t="s">
        <v>977</v>
      </c>
      <c r="I266" s="119"/>
      <c r="L266" s="28"/>
      <c r="M266" s="161"/>
      <c r="T266" s="52"/>
      <c r="AT266" s="13" t="s">
        <v>280</v>
      </c>
      <c r="AU266" s="13" t="s">
        <v>272</v>
      </c>
    </row>
    <row r="267" spans="2:65" s="1" customFormat="1" ht="33" customHeight="1">
      <c r="B267" s="28"/>
      <c r="C267" s="162" t="s">
        <v>571</v>
      </c>
      <c r="D267" s="162" t="s">
        <v>335</v>
      </c>
      <c r="E267" s="163" t="s">
        <v>979</v>
      </c>
      <c r="F267" s="164" t="s">
        <v>980</v>
      </c>
      <c r="G267" s="165" t="s">
        <v>412</v>
      </c>
      <c r="H267" s="166">
        <v>25</v>
      </c>
      <c r="I267" s="167"/>
      <c r="J267" s="168">
        <f>ROUND(I267*H267,2)</f>
        <v>0</v>
      </c>
      <c r="K267" s="169"/>
      <c r="L267" s="170"/>
      <c r="M267" s="171" t="s">
        <v>1</v>
      </c>
      <c r="N267" s="172" t="s">
        <v>38</v>
      </c>
      <c r="P267" s="155">
        <f>O267*H267</f>
        <v>0</v>
      </c>
      <c r="Q267" s="155">
        <v>5.2999999999999998E-4</v>
      </c>
      <c r="R267" s="155">
        <f>Q267*H267</f>
        <v>1.325E-2</v>
      </c>
      <c r="S267" s="155">
        <v>0</v>
      </c>
      <c r="T267" s="156">
        <f>S267*H267</f>
        <v>0</v>
      </c>
      <c r="AR267" s="157" t="s">
        <v>373</v>
      </c>
      <c r="AT267" s="157" t="s">
        <v>335</v>
      </c>
      <c r="AU267" s="157" t="s">
        <v>272</v>
      </c>
      <c r="AY267" s="13" t="s">
        <v>271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3" t="s">
        <v>80</v>
      </c>
      <c r="BK267" s="158">
        <f>ROUND(I267*H267,2)</f>
        <v>0</v>
      </c>
      <c r="BL267" s="13" t="s">
        <v>348</v>
      </c>
      <c r="BM267" s="157" t="s">
        <v>981</v>
      </c>
    </row>
    <row r="268" spans="2:65" s="1" customFormat="1" ht="19.2">
      <c r="B268" s="28"/>
      <c r="D268" s="159" t="s">
        <v>280</v>
      </c>
      <c r="F268" s="160" t="s">
        <v>980</v>
      </c>
      <c r="I268" s="119"/>
      <c r="L268" s="28"/>
      <c r="M268" s="161"/>
      <c r="T268" s="52"/>
      <c r="AT268" s="13" t="s">
        <v>280</v>
      </c>
      <c r="AU268" s="13" t="s">
        <v>272</v>
      </c>
    </row>
    <row r="269" spans="2:65" s="1" customFormat="1" ht="37.799999999999997" customHeight="1">
      <c r="B269" s="28"/>
      <c r="C269" s="146" t="s">
        <v>576</v>
      </c>
      <c r="D269" s="146" t="s">
        <v>274</v>
      </c>
      <c r="E269" s="147" t="s">
        <v>983</v>
      </c>
      <c r="F269" s="148" t="s">
        <v>984</v>
      </c>
      <c r="G269" s="149" t="s">
        <v>412</v>
      </c>
      <c r="H269" s="150">
        <v>25</v>
      </c>
      <c r="I269" s="151"/>
      <c r="J269" s="152">
        <f>ROUND(I269*H269,2)</f>
        <v>0</v>
      </c>
      <c r="K269" s="153"/>
      <c r="L269" s="28"/>
      <c r="M269" s="154" t="s">
        <v>1</v>
      </c>
      <c r="N269" s="115" t="s">
        <v>38</v>
      </c>
      <c r="P269" s="155">
        <f>O269*H269</f>
        <v>0</v>
      </c>
      <c r="Q269" s="155">
        <v>0</v>
      </c>
      <c r="R269" s="155">
        <f>Q269*H269</f>
        <v>0</v>
      </c>
      <c r="S269" s="155">
        <v>0</v>
      </c>
      <c r="T269" s="156">
        <f>S269*H269</f>
        <v>0</v>
      </c>
      <c r="AR269" s="157" t="s">
        <v>348</v>
      </c>
      <c r="AT269" s="157" t="s">
        <v>274</v>
      </c>
      <c r="AU269" s="157" t="s">
        <v>272</v>
      </c>
      <c r="AY269" s="13" t="s">
        <v>271</v>
      </c>
      <c r="BE269" s="158">
        <f>IF(N269="základní",J269,0)</f>
        <v>0</v>
      </c>
      <c r="BF269" s="158">
        <f>IF(N269="snížená",J269,0)</f>
        <v>0</v>
      </c>
      <c r="BG269" s="158">
        <f>IF(N269="zákl. přenesená",J269,0)</f>
        <v>0</v>
      </c>
      <c r="BH269" s="158">
        <f>IF(N269="sníž. přenesená",J269,0)</f>
        <v>0</v>
      </c>
      <c r="BI269" s="158">
        <f>IF(N269="nulová",J269,0)</f>
        <v>0</v>
      </c>
      <c r="BJ269" s="13" t="s">
        <v>80</v>
      </c>
      <c r="BK269" s="158">
        <f>ROUND(I269*H269,2)</f>
        <v>0</v>
      </c>
      <c r="BL269" s="13" t="s">
        <v>348</v>
      </c>
      <c r="BM269" s="157" t="s">
        <v>985</v>
      </c>
    </row>
    <row r="270" spans="2:65" s="1" customFormat="1" ht="48">
      <c r="B270" s="28"/>
      <c r="D270" s="159" t="s">
        <v>280</v>
      </c>
      <c r="F270" s="160" t="s">
        <v>986</v>
      </c>
      <c r="I270" s="119"/>
      <c r="L270" s="28"/>
      <c r="M270" s="161"/>
      <c r="T270" s="52"/>
      <c r="AT270" s="13" t="s">
        <v>280</v>
      </c>
      <c r="AU270" s="13" t="s">
        <v>272</v>
      </c>
    </row>
    <row r="271" spans="2:65" s="1" customFormat="1" ht="33" customHeight="1">
      <c r="B271" s="28"/>
      <c r="C271" s="162" t="s">
        <v>14</v>
      </c>
      <c r="D271" s="162" t="s">
        <v>335</v>
      </c>
      <c r="E271" s="163" t="s">
        <v>988</v>
      </c>
      <c r="F271" s="164" t="s">
        <v>989</v>
      </c>
      <c r="G271" s="165" t="s">
        <v>412</v>
      </c>
      <c r="H271" s="166">
        <v>25</v>
      </c>
      <c r="I271" s="167"/>
      <c r="J271" s="168">
        <f>ROUND(I271*H271,2)</f>
        <v>0</v>
      </c>
      <c r="K271" s="169"/>
      <c r="L271" s="170"/>
      <c r="M271" s="171" t="s">
        <v>1</v>
      </c>
      <c r="N271" s="172" t="s">
        <v>38</v>
      </c>
      <c r="P271" s="155">
        <f>O271*H271</f>
        <v>0</v>
      </c>
      <c r="Q271" s="155">
        <v>1.1E-4</v>
      </c>
      <c r="R271" s="155">
        <f>Q271*H271</f>
        <v>2.7500000000000003E-3</v>
      </c>
      <c r="S271" s="155">
        <v>0</v>
      </c>
      <c r="T271" s="156">
        <f>S271*H271</f>
        <v>0</v>
      </c>
      <c r="AR271" s="157" t="s">
        <v>373</v>
      </c>
      <c r="AT271" s="157" t="s">
        <v>335</v>
      </c>
      <c r="AU271" s="157" t="s">
        <v>272</v>
      </c>
      <c r="AY271" s="13" t="s">
        <v>271</v>
      </c>
      <c r="BE271" s="158">
        <f>IF(N271="základní",J271,0)</f>
        <v>0</v>
      </c>
      <c r="BF271" s="158">
        <f>IF(N271="snížená",J271,0)</f>
        <v>0</v>
      </c>
      <c r="BG271" s="158">
        <f>IF(N271="zákl. přenesená",J271,0)</f>
        <v>0</v>
      </c>
      <c r="BH271" s="158">
        <f>IF(N271="sníž. přenesená",J271,0)</f>
        <v>0</v>
      </c>
      <c r="BI271" s="158">
        <f>IF(N271="nulová",J271,0)</f>
        <v>0</v>
      </c>
      <c r="BJ271" s="13" t="s">
        <v>80</v>
      </c>
      <c r="BK271" s="158">
        <f>ROUND(I271*H271,2)</f>
        <v>0</v>
      </c>
      <c r="BL271" s="13" t="s">
        <v>348</v>
      </c>
      <c r="BM271" s="157" t="s">
        <v>990</v>
      </c>
    </row>
    <row r="272" spans="2:65" s="1" customFormat="1" ht="19.2">
      <c r="B272" s="28"/>
      <c r="D272" s="159" t="s">
        <v>280</v>
      </c>
      <c r="F272" s="160" t="s">
        <v>989</v>
      </c>
      <c r="I272" s="119"/>
      <c r="L272" s="28"/>
      <c r="M272" s="161"/>
      <c r="T272" s="52"/>
      <c r="AT272" s="13" t="s">
        <v>280</v>
      </c>
      <c r="AU272" s="13" t="s">
        <v>272</v>
      </c>
    </row>
    <row r="273" spans="2:65" s="1" customFormat="1" ht="24.15" customHeight="1">
      <c r="B273" s="28"/>
      <c r="C273" s="146" t="s">
        <v>586</v>
      </c>
      <c r="D273" s="146" t="s">
        <v>274</v>
      </c>
      <c r="E273" s="147" t="s">
        <v>992</v>
      </c>
      <c r="F273" s="148" t="s">
        <v>993</v>
      </c>
      <c r="G273" s="149" t="s">
        <v>338</v>
      </c>
      <c r="H273" s="150">
        <v>1</v>
      </c>
      <c r="I273" s="151"/>
      <c r="J273" s="152">
        <f>ROUND(I273*H273,2)</f>
        <v>0</v>
      </c>
      <c r="K273" s="153"/>
      <c r="L273" s="28"/>
      <c r="M273" s="154" t="s">
        <v>1</v>
      </c>
      <c r="N273" s="115" t="s">
        <v>38</v>
      </c>
      <c r="P273" s="155">
        <f>O273*H273</f>
        <v>0</v>
      </c>
      <c r="Q273" s="155">
        <v>0</v>
      </c>
      <c r="R273" s="155">
        <f>Q273*H273</f>
        <v>0</v>
      </c>
      <c r="S273" s="155">
        <v>0</v>
      </c>
      <c r="T273" s="156">
        <f>S273*H273</f>
        <v>0</v>
      </c>
      <c r="AR273" s="157" t="s">
        <v>348</v>
      </c>
      <c r="AT273" s="157" t="s">
        <v>274</v>
      </c>
      <c r="AU273" s="157" t="s">
        <v>272</v>
      </c>
      <c r="AY273" s="13" t="s">
        <v>271</v>
      </c>
      <c r="BE273" s="158">
        <f>IF(N273="základní",J273,0)</f>
        <v>0</v>
      </c>
      <c r="BF273" s="158">
        <f>IF(N273="snížená",J273,0)</f>
        <v>0</v>
      </c>
      <c r="BG273" s="158">
        <f>IF(N273="zákl. přenesená",J273,0)</f>
        <v>0</v>
      </c>
      <c r="BH273" s="158">
        <f>IF(N273="sníž. přenesená",J273,0)</f>
        <v>0</v>
      </c>
      <c r="BI273" s="158">
        <f>IF(N273="nulová",J273,0)</f>
        <v>0</v>
      </c>
      <c r="BJ273" s="13" t="s">
        <v>80</v>
      </c>
      <c r="BK273" s="158">
        <f>ROUND(I273*H273,2)</f>
        <v>0</v>
      </c>
      <c r="BL273" s="13" t="s">
        <v>348</v>
      </c>
      <c r="BM273" s="157" t="s">
        <v>994</v>
      </c>
    </row>
    <row r="274" spans="2:65" s="1" customFormat="1" ht="19.2">
      <c r="B274" s="28"/>
      <c r="D274" s="159" t="s">
        <v>280</v>
      </c>
      <c r="F274" s="160" t="s">
        <v>995</v>
      </c>
      <c r="I274" s="119"/>
      <c r="L274" s="28"/>
      <c r="M274" s="161"/>
      <c r="T274" s="52"/>
      <c r="AT274" s="13" t="s">
        <v>280</v>
      </c>
      <c r="AU274" s="13" t="s">
        <v>272</v>
      </c>
    </row>
    <row r="275" spans="2:65" s="1" customFormat="1" ht="24.15" customHeight="1">
      <c r="B275" s="28"/>
      <c r="C275" s="162" t="s">
        <v>591</v>
      </c>
      <c r="D275" s="162" t="s">
        <v>335</v>
      </c>
      <c r="E275" s="163" t="s">
        <v>1985</v>
      </c>
      <c r="F275" s="164" t="s">
        <v>1677</v>
      </c>
      <c r="G275" s="165" t="s">
        <v>338</v>
      </c>
      <c r="H275" s="166">
        <v>1</v>
      </c>
      <c r="I275" s="167"/>
      <c r="J275" s="168">
        <f>ROUND(I275*H275,2)</f>
        <v>0</v>
      </c>
      <c r="K275" s="169"/>
      <c r="L275" s="170"/>
      <c r="M275" s="171" t="s">
        <v>1</v>
      </c>
      <c r="N275" s="172" t="s">
        <v>38</v>
      </c>
      <c r="P275" s="155">
        <f>O275*H275</f>
        <v>0</v>
      </c>
      <c r="Q275" s="155">
        <v>1.0499999999999999E-3</v>
      </c>
      <c r="R275" s="155">
        <f>Q275*H275</f>
        <v>1.0499999999999999E-3</v>
      </c>
      <c r="S275" s="155">
        <v>0</v>
      </c>
      <c r="T275" s="156">
        <f>S275*H275</f>
        <v>0</v>
      </c>
      <c r="AR275" s="157" t="s">
        <v>373</v>
      </c>
      <c r="AT275" s="157" t="s">
        <v>335</v>
      </c>
      <c r="AU275" s="157" t="s">
        <v>272</v>
      </c>
      <c r="AY275" s="13" t="s">
        <v>271</v>
      </c>
      <c r="BE275" s="158">
        <f>IF(N275="základní",J275,0)</f>
        <v>0</v>
      </c>
      <c r="BF275" s="158">
        <f>IF(N275="snížená",J275,0)</f>
        <v>0</v>
      </c>
      <c r="BG275" s="158">
        <f>IF(N275="zákl. přenesená",J275,0)</f>
        <v>0</v>
      </c>
      <c r="BH275" s="158">
        <f>IF(N275="sníž. přenesená",J275,0)</f>
        <v>0</v>
      </c>
      <c r="BI275" s="158">
        <f>IF(N275="nulová",J275,0)</f>
        <v>0</v>
      </c>
      <c r="BJ275" s="13" t="s">
        <v>80</v>
      </c>
      <c r="BK275" s="158">
        <f>ROUND(I275*H275,2)</f>
        <v>0</v>
      </c>
      <c r="BL275" s="13" t="s">
        <v>348</v>
      </c>
      <c r="BM275" s="157" t="s">
        <v>1986</v>
      </c>
    </row>
    <row r="276" spans="2:65" s="1" customFormat="1" ht="19.2">
      <c r="B276" s="28"/>
      <c r="D276" s="159" t="s">
        <v>280</v>
      </c>
      <c r="F276" s="160" t="s">
        <v>1677</v>
      </c>
      <c r="I276" s="119"/>
      <c r="L276" s="28"/>
      <c r="M276" s="161"/>
      <c r="T276" s="52"/>
      <c r="AT276" s="13" t="s">
        <v>280</v>
      </c>
      <c r="AU276" s="13" t="s">
        <v>272</v>
      </c>
    </row>
    <row r="277" spans="2:65" s="1" customFormat="1" ht="33" customHeight="1">
      <c r="B277" s="28"/>
      <c r="C277" s="146" t="s">
        <v>596</v>
      </c>
      <c r="D277" s="146" t="s">
        <v>274</v>
      </c>
      <c r="E277" s="147" t="s">
        <v>1001</v>
      </c>
      <c r="F277" s="148" t="s">
        <v>1002</v>
      </c>
      <c r="G277" s="149" t="s">
        <v>338</v>
      </c>
      <c r="H277" s="150">
        <v>1</v>
      </c>
      <c r="I277" s="151"/>
      <c r="J277" s="152">
        <f>ROUND(I277*H277,2)</f>
        <v>0</v>
      </c>
      <c r="K277" s="153"/>
      <c r="L277" s="28"/>
      <c r="M277" s="154" t="s">
        <v>1</v>
      </c>
      <c r="N277" s="115" t="s">
        <v>38</v>
      </c>
      <c r="P277" s="155">
        <f>O277*H277</f>
        <v>0</v>
      </c>
      <c r="Q277" s="155">
        <v>0</v>
      </c>
      <c r="R277" s="155">
        <f>Q277*H277</f>
        <v>0</v>
      </c>
      <c r="S277" s="155">
        <v>0</v>
      </c>
      <c r="T277" s="156">
        <f>S277*H277</f>
        <v>0</v>
      </c>
      <c r="AR277" s="157" t="s">
        <v>348</v>
      </c>
      <c r="AT277" s="157" t="s">
        <v>274</v>
      </c>
      <c r="AU277" s="157" t="s">
        <v>272</v>
      </c>
      <c r="AY277" s="13" t="s">
        <v>271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3" t="s">
        <v>80</v>
      </c>
      <c r="BK277" s="158">
        <f>ROUND(I277*H277,2)</f>
        <v>0</v>
      </c>
      <c r="BL277" s="13" t="s">
        <v>348</v>
      </c>
      <c r="BM277" s="157" t="s">
        <v>1003</v>
      </c>
    </row>
    <row r="278" spans="2:65" s="1" customFormat="1" ht="28.8">
      <c r="B278" s="28"/>
      <c r="D278" s="159" t="s">
        <v>280</v>
      </c>
      <c r="F278" s="160" t="s">
        <v>1004</v>
      </c>
      <c r="I278" s="119"/>
      <c r="L278" s="28"/>
      <c r="M278" s="161"/>
      <c r="T278" s="52"/>
      <c r="AT278" s="13" t="s">
        <v>280</v>
      </c>
      <c r="AU278" s="13" t="s">
        <v>272</v>
      </c>
    </row>
    <row r="279" spans="2:65" s="1" customFormat="1" ht="24.15" customHeight="1">
      <c r="B279" s="28"/>
      <c r="C279" s="162" t="s">
        <v>601</v>
      </c>
      <c r="D279" s="162" t="s">
        <v>335</v>
      </c>
      <c r="E279" s="163" t="s">
        <v>1006</v>
      </c>
      <c r="F279" s="164" t="s">
        <v>1007</v>
      </c>
      <c r="G279" s="165" t="s">
        <v>692</v>
      </c>
      <c r="H279" s="166">
        <v>1</v>
      </c>
      <c r="I279" s="167"/>
      <c r="J279" s="168">
        <f>ROUND(I279*H279,2)</f>
        <v>0</v>
      </c>
      <c r="K279" s="169"/>
      <c r="L279" s="170"/>
      <c r="M279" s="171" t="s">
        <v>1</v>
      </c>
      <c r="N279" s="172" t="s">
        <v>38</v>
      </c>
      <c r="P279" s="155">
        <f>O279*H279</f>
        <v>0</v>
      </c>
      <c r="Q279" s="155">
        <v>5.9999999999999995E-4</v>
      </c>
      <c r="R279" s="155">
        <f>Q279*H279</f>
        <v>5.9999999999999995E-4</v>
      </c>
      <c r="S279" s="155">
        <v>0</v>
      </c>
      <c r="T279" s="156">
        <f>S279*H279</f>
        <v>0</v>
      </c>
      <c r="AR279" s="157" t="s">
        <v>373</v>
      </c>
      <c r="AT279" s="157" t="s">
        <v>335</v>
      </c>
      <c r="AU279" s="157" t="s">
        <v>272</v>
      </c>
      <c r="AY279" s="13" t="s">
        <v>271</v>
      </c>
      <c r="BE279" s="158">
        <f>IF(N279="základní",J279,0)</f>
        <v>0</v>
      </c>
      <c r="BF279" s="158">
        <f>IF(N279="snížená",J279,0)</f>
        <v>0</v>
      </c>
      <c r="BG279" s="158">
        <f>IF(N279="zákl. přenesená",J279,0)</f>
        <v>0</v>
      </c>
      <c r="BH279" s="158">
        <f>IF(N279="sníž. přenesená",J279,0)</f>
        <v>0</v>
      </c>
      <c r="BI279" s="158">
        <f>IF(N279="nulová",J279,0)</f>
        <v>0</v>
      </c>
      <c r="BJ279" s="13" t="s">
        <v>80</v>
      </c>
      <c r="BK279" s="158">
        <f>ROUND(I279*H279,2)</f>
        <v>0</v>
      </c>
      <c r="BL279" s="13" t="s">
        <v>348</v>
      </c>
      <c r="BM279" s="157" t="s">
        <v>1008</v>
      </c>
    </row>
    <row r="280" spans="2:65" s="1" customFormat="1" ht="19.2">
      <c r="B280" s="28"/>
      <c r="D280" s="159" t="s">
        <v>280</v>
      </c>
      <c r="F280" s="160" t="s">
        <v>1007</v>
      </c>
      <c r="I280" s="119"/>
      <c r="L280" s="28"/>
      <c r="M280" s="161"/>
      <c r="T280" s="52"/>
      <c r="AT280" s="13" t="s">
        <v>280</v>
      </c>
      <c r="AU280" s="13" t="s">
        <v>272</v>
      </c>
    </row>
    <row r="281" spans="2:65" s="1" customFormat="1" ht="21.75" customHeight="1">
      <c r="B281" s="28"/>
      <c r="C281" s="146" t="s">
        <v>605</v>
      </c>
      <c r="D281" s="146" t="s">
        <v>274</v>
      </c>
      <c r="E281" s="147" t="s">
        <v>1010</v>
      </c>
      <c r="F281" s="148" t="s">
        <v>1011</v>
      </c>
      <c r="G281" s="149" t="s">
        <v>338</v>
      </c>
      <c r="H281" s="150">
        <v>6</v>
      </c>
      <c r="I281" s="151"/>
      <c r="J281" s="152">
        <f>ROUND(I281*H281,2)</f>
        <v>0</v>
      </c>
      <c r="K281" s="153"/>
      <c r="L281" s="28"/>
      <c r="M281" s="154" t="s">
        <v>1</v>
      </c>
      <c r="N281" s="115" t="s">
        <v>38</v>
      </c>
      <c r="P281" s="155">
        <f>O281*H281</f>
        <v>0</v>
      </c>
      <c r="Q281" s="155">
        <v>0</v>
      </c>
      <c r="R281" s="155">
        <f>Q281*H281</f>
        <v>0</v>
      </c>
      <c r="S281" s="155">
        <v>0</v>
      </c>
      <c r="T281" s="156">
        <f>S281*H281</f>
        <v>0</v>
      </c>
      <c r="AR281" s="157" t="s">
        <v>348</v>
      </c>
      <c r="AT281" s="157" t="s">
        <v>274</v>
      </c>
      <c r="AU281" s="157" t="s">
        <v>272</v>
      </c>
      <c r="AY281" s="13" t="s">
        <v>271</v>
      </c>
      <c r="BE281" s="158">
        <f>IF(N281="základní",J281,0)</f>
        <v>0</v>
      </c>
      <c r="BF281" s="158">
        <f>IF(N281="snížená",J281,0)</f>
        <v>0</v>
      </c>
      <c r="BG281" s="158">
        <f>IF(N281="zákl. přenesená",J281,0)</f>
        <v>0</v>
      </c>
      <c r="BH281" s="158">
        <f>IF(N281="sníž. přenesená",J281,0)</f>
        <v>0</v>
      </c>
      <c r="BI281" s="158">
        <f>IF(N281="nulová",J281,0)</f>
        <v>0</v>
      </c>
      <c r="BJ281" s="13" t="s">
        <v>80</v>
      </c>
      <c r="BK281" s="158">
        <f>ROUND(I281*H281,2)</f>
        <v>0</v>
      </c>
      <c r="BL281" s="13" t="s">
        <v>348</v>
      </c>
      <c r="BM281" s="157" t="s">
        <v>1012</v>
      </c>
    </row>
    <row r="282" spans="2:65" s="1" customFormat="1" ht="28.8">
      <c r="B282" s="28"/>
      <c r="D282" s="159" t="s">
        <v>280</v>
      </c>
      <c r="F282" s="160" t="s">
        <v>1013</v>
      </c>
      <c r="I282" s="119"/>
      <c r="L282" s="28"/>
      <c r="M282" s="161"/>
      <c r="T282" s="52"/>
      <c r="AT282" s="13" t="s">
        <v>280</v>
      </c>
      <c r="AU282" s="13" t="s">
        <v>272</v>
      </c>
    </row>
    <row r="283" spans="2:65" s="1" customFormat="1" ht="16.5" customHeight="1">
      <c r="B283" s="28"/>
      <c r="C283" s="162" t="s">
        <v>607</v>
      </c>
      <c r="D283" s="162" t="s">
        <v>335</v>
      </c>
      <c r="E283" s="163" t="s">
        <v>1015</v>
      </c>
      <c r="F283" s="164" t="s">
        <v>1016</v>
      </c>
      <c r="G283" s="165" t="s">
        <v>338</v>
      </c>
      <c r="H283" s="166">
        <v>6</v>
      </c>
      <c r="I283" s="167"/>
      <c r="J283" s="168">
        <f>ROUND(I283*H283,2)</f>
        <v>0</v>
      </c>
      <c r="K283" s="169"/>
      <c r="L283" s="170"/>
      <c r="M283" s="171" t="s">
        <v>1</v>
      </c>
      <c r="N283" s="172" t="s">
        <v>38</v>
      </c>
      <c r="P283" s="155">
        <f>O283*H283</f>
        <v>0</v>
      </c>
      <c r="Q283" s="155">
        <v>1.0000000000000001E-5</v>
      </c>
      <c r="R283" s="155">
        <f>Q283*H283</f>
        <v>6.0000000000000008E-5</v>
      </c>
      <c r="S283" s="155">
        <v>0</v>
      </c>
      <c r="T283" s="156">
        <f>S283*H283</f>
        <v>0</v>
      </c>
      <c r="AR283" s="157" t="s">
        <v>373</v>
      </c>
      <c r="AT283" s="157" t="s">
        <v>335</v>
      </c>
      <c r="AU283" s="157" t="s">
        <v>272</v>
      </c>
      <c r="AY283" s="13" t="s">
        <v>271</v>
      </c>
      <c r="BE283" s="158">
        <f>IF(N283="základní",J283,0)</f>
        <v>0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3" t="s">
        <v>80</v>
      </c>
      <c r="BK283" s="158">
        <f>ROUND(I283*H283,2)</f>
        <v>0</v>
      </c>
      <c r="BL283" s="13" t="s">
        <v>348</v>
      </c>
      <c r="BM283" s="157" t="s">
        <v>1017</v>
      </c>
    </row>
    <row r="284" spans="2:65" s="1" customFormat="1" ht="10.199999999999999">
      <c r="B284" s="28"/>
      <c r="D284" s="159" t="s">
        <v>280</v>
      </c>
      <c r="F284" s="160" t="s">
        <v>1016</v>
      </c>
      <c r="I284" s="119"/>
      <c r="L284" s="28"/>
      <c r="M284" s="161"/>
      <c r="T284" s="52"/>
      <c r="AT284" s="13" t="s">
        <v>280</v>
      </c>
      <c r="AU284" s="13" t="s">
        <v>272</v>
      </c>
    </row>
    <row r="285" spans="2:65" s="1" customFormat="1" ht="24.15" customHeight="1">
      <c r="B285" s="28"/>
      <c r="C285" s="146" t="s">
        <v>611</v>
      </c>
      <c r="D285" s="146" t="s">
        <v>274</v>
      </c>
      <c r="E285" s="147" t="s">
        <v>1019</v>
      </c>
      <c r="F285" s="148" t="s">
        <v>1020</v>
      </c>
      <c r="G285" s="149" t="s">
        <v>412</v>
      </c>
      <c r="H285" s="150">
        <v>4</v>
      </c>
      <c r="I285" s="151"/>
      <c r="J285" s="152">
        <f>ROUND(I285*H285,2)</f>
        <v>0</v>
      </c>
      <c r="K285" s="153"/>
      <c r="L285" s="28"/>
      <c r="M285" s="154" t="s">
        <v>1</v>
      </c>
      <c r="N285" s="115" t="s">
        <v>38</v>
      </c>
      <c r="P285" s="155">
        <f>O285*H285</f>
        <v>0</v>
      </c>
      <c r="Q285" s="155">
        <v>0</v>
      </c>
      <c r="R285" s="155">
        <f>Q285*H285</f>
        <v>0</v>
      </c>
      <c r="S285" s="155">
        <v>0</v>
      </c>
      <c r="T285" s="156">
        <f>S285*H285</f>
        <v>0</v>
      </c>
      <c r="AR285" s="157" t="s">
        <v>348</v>
      </c>
      <c r="AT285" s="157" t="s">
        <v>274</v>
      </c>
      <c r="AU285" s="157" t="s">
        <v>272</v>
      </c>
      <c r="AY285" s="13" t="s">
        <v>271</v>
      </c>
      <c r="BE285" s="158">
        <f>IF(N285="základní",J285,0)</f>
        <v>0</v>
      </c>
      <c r="BF285" s="158">
        <f>IF(N285="snížená",J285,0)</f>
        <v>0</v>
      </c>
      <c r="BG285" s="158">
        <f>IF(N285="zákl. přenesená",J285,0)</f>
        <v>0</v>
      </c>
      <c r="BH285" s="158">
        <f>IF(N285="sníž. přenesená",J285,0)</f>
        <v>0</v>
      </c>
      <c r="BI285" s="158">
        <f>IF(N285="nulová",J285,0)</f>
        <v>0</v>
      </c>
      <c r="BJ285" s="13" t="s">
        <v>80</v>
      </c>
      <c r="BK285" s="158">
        <f>ROUND(I285*H285,2)</f>
        <v>0</v>
      </c>
      <c r="BL285" s="13" t="s">
        <v>348</v>
      </c>
      <c r="BM285" s="157" t="s">
        <v>1021</v>
      </c>
    </row>
    <row r="286" spans="2:65" s="1" customFormat="1" ht="28.8">
      <c r="B286" s="28"/>
      <c r="D286" s="159" t="s">
        <v>280</v>
      </c>
      <c r="F286" s="160" t="s">
        <v>1022</v>
      </c>
      <c r="I286" s="119"/>
      <c r="L286" s="28"/>
      <c r="M286" s="161"/>
      <c r="T286" s="52"/>
      <c r="AT286" s="13" t="s">
        <v>280</v>
      </c>
      <c r="AU286" s="13" t="s">
        <v>272</v>
      </c>
    </row>
    <row r="287" spans="2:65" s="1" customFormat="1" ht="16.5" customHeight="1">
      <c r="B287" s="28"/>
      <c r="C287" s="162" t="s">
        <v>615</v>
      </c>
      <c r="D287" s="162" t="s">
        <v>335</v>
      </c>
      <c r="E287" s="163" t="s">
        <v>1024</v>
      </c>
      <c r="F287" s="164" t="s">
        <v>1025</v>
      </c>
      <c r="G287" s="165" t="s">
        <v>412</v>
      </c>
      <c r="H287" s="166">
        <v>4</v>
      </c>
      <c r="I287" s="167"/>
      <c r="J287" s="168">
        <f>ROUND(I287*H287,2)</f>
        <v>0</v>
      </c>
      <c r="K287" s="169"/>
      <c r="L287" s="170"/>
      <c r="M287" s="171" t="s">
        <v>1</v>
      </c>
      <c r="N287" s="172" t="s">
        <v>38</v>
      </c>
      <c r="P287" s="155">
        <f>O287*H287</f>
        <v>0</v>
      </c>
      <c r="Q287" s="155">
        <v>5.4000000000000001E-4</v>
      </c>
      <c r="R287" s="155">
        <f>Q287*H287</f>
        <v>2.16E-3</v>
      </c>
      <c r="S287" s="155">
        <v>0</v>
      </c>
      <c r="T287" s="156">
        <f>S287*H287</f>
        <v>0</v>
      </c>
      <c r="AR287" s="157" t="s">
        <v>373</v>
      </c>
      <c r="AT287" s="157" t="s">
        <v>335</v>
      </c>
      <c r="AU287" s="157" t="s">
        <v>272</v>
      </c>
      <c r="AY287" s="13" t="s">
        <v>271</v>
      </c>
      <c r="BE287" s="158">
        <f>IF(N287="základní",J287,0)</f>
        <v>0</v>
      </c>
      <c r="BF287" s="158">
        <f>IF(N287="snížená",J287,0)</f>
        <v>0</v>
      </c>
      <c r="BG287" s="158">
        <f>IF(N287="zákl. přenesená",J287,0)</f>
        <v>0</v>
      </c>
      <c r="BH287" s="158">
        <f>IF(N287="sníž. přenesená",J287,0)</f>
        <v>0</v>
      </c>
      <c r="BI287" s="158">
        <f>IF(N287="nulová",J287,0)</f>
        <v>0</v>
      </c>
      <c r="BJ287" s="13" t="s">
        <v>80</v>
      </c>
      <c r="BK287" s="158">
        <f>ROUND(I287*H287,2)</f>
        <v>0</v>
      </c>
      <c r="BL287" s="13" t="s">
        <v>348</v>
      </c>
      <c r="BM287" s="157" t="s">
        <v>1026</v>
      </c>
    </row>
    <row r="288" spans="2:65" s="1" customFormat="1" ht="10.199999999999999">
      <c r="B288" s="28"/>
      <c r="D288" s="159" t="s">
        <v>280</v>
      </c>
      <c r="F288" s="160" t="s">
        <v>1025</v>
      </c>
      <c r="I288" s="119"/>
      <c r="L288" s="28"/>
      <c r="M288" s="161"/>
      <c r="T288" s="52"/>
      <c r="AT288" s="13" t="s">
        <v>280</v>
      </c>
      <c r="AU288" s="13" t="s">
        <v>272</v>
      </c>
    </row>
    <row r="289" spans="2:65" s="1" customFormat="1" ht="24.15" customHeight="1">
      <c r="B289" s="28"/>
      <c r="C289" s="162" t="s">
        <v>622</v>
      </c>
      <c r="D289" s="162" t="s">
        <v>335</v>
      </c>
      <c r="E289" s="163" t="s">
        <v>1028</v>
      </c>
      <c r="F289" s="164" t="s">
        <v>1029</v>
      </c>
      <c r="G289" s="165" t="s">
        <v>338</v>
      </c>
      <c r="H289" s="166">
        <v>2</v>
      </c>
      <c r="I289" s="167"/>
      <c r="J289" s="168">
        <f>ROUND(I289*H289,2)</f>
        <v>0</v>
      </c>
      <c r="K289" s="169"/>
      <c r="L289" s="170"/>
      <c r="M289" s="171" t="s">
        <v>1</v>
      </c>
      <c r="N289" s="172" t="s">
        <v>38</v>
      </c>
      <c r="P289" s="155">
        <f>O289*H289</f>
        <v>0</v>
      </c>
      <c r="Q289" s="155">
        <v>1.0000000000000001E-5</v>
      </c>
      <c r="R289" s="155">
        <f>Q289*H289</f>
        <v>2.0000000000000002E-5</v>
      </c>
      <c r="S289" s="155">
        <v>0</v>
      </c>
      <c r="T289" s="156">
        <f>S289*H289</f>
        <v>0</v>
      </c>
      <c r="AR289" s="157" t="s">
        <v>373</v>
      </c>
      <c r="AT289" s="157" t="s">
        <v>335</v>
      </c>
      <c r="AU289" s="157" t="s">
        <v>272</v>
      </c>
      <c r="AY289" s="13" t="s">
        <v>271</v>
      </c>
      <c r="BE289" s="158">
        <f>IF(N289="základní",J289,0)</f>
        <v>0</v>
      </c>
      <c r="BF289" s="158">
        <f>IF(N289="snížená",J289,0)</f>
        <v>0</v>
      </c>
      <c r="BG289" s="158">
        <f>IF(N289="zákl. přenesená",J289,0)</f>
        <v>0</v>
      </c>
      <c r="BH289" s="158">
        <f>IF(N289="sníž. přenesená",J289,0)</f>
        <v>0</v>
      </c>
      <c r="BI289" s="158">
        <f>IF(N289="nulová",J289,0)</f>
        <v>0</v>
      </c>
      <c r="BJ289" s="13" t="s">
        <v>80</v>
      </c>
      <c r="BK289" s="158">
        <f>ROUND(I289*H289,2)</f>
        <v>0</v>
      </c>
      <c r="BL289" s="13" t="s">
        <v>348</v>
      </c>
      <c r="BM289" s="157" t="s">
        <v>1030</v>
      </c>
    </row>
    <row r="290" spans="2:65" s="1" customFormat="1" ht="10.199999999999999">
      <c r="B290" s="28"/>
      <c r="D290" s="159" t="s">
        <v>280</v>
      </c>
      <c r="F290" s="160" t="s">
        <v>1029</v>
      </c>
      <c r="I290" s="119"/>
      <c r="L290" s="28"/>
      <c r="M290" s="161"/>
      <c r="T290" s="52"/>
      <c r="AT290" s="13" t="s">
        <v>280</v>
      </c>
      <c r="AU290" s="13" t="s">
        <v>272</v>
      </c>
    </row>
    <row r="291" spans="2:65" s="1" customFormat="1" ht="24.15" customHeight="1">
      <c r="B291" s="28"/>
      <c r="C291" s="162" t="s">
        <v>875</v>
      </c>
      <c r="D291" s="162" t="s">
        <v>335</v>
      </c>
      <c r="E291" s="163" t="s">
        <v>1032</v>
      </c>
      <c r="F291" s="164" t="s">
        <v>1033</v>
      </c>
      <c r="G291" s="165" t="s">
        <v>338</v>
      </c>
      <c r="H291" s="166">
        <v>2</v>
      </c>
      <c r="I291" s="167"/>
      <c r="J291" s="168">
        <f>ROUND(I291*H291,2)</f>
        <v>0</v>
      </c>
      <c r="K291" s="169"/>
      <c r="L291" s="170"/>
      <c r="M291" s="171" t="s">
        <v>1</v>
      </c>
      <c r="N291" s="172" t="s">
        <v>38</v>
      </c>
      <c r="P291" s="155">
        <f>O291*H291</f>
        <v>0</v>
      </c>
      <c r="Q291" s="155">
        <v>1.0000000000000001E-5</v>
      </c>
      <c r="R291" s="155">
        <f>Q291*H291</f>
        <v>2.0000000000000002E-5</v>
      </c>
      <c r="S291" s="155">
        <v>0</v>
      </c>
      <c r="T291" s="156">
        <f>S291*H291</f>
        <v>0</v>
      </c>
      <c r="AR291" s="157" t="s">
        <v>373</v>
      </c>
      <c r="AT291" s="157" t="s">
        <v>335</v>
      </c>
      <c r="AU291" s="157" t="s">
        <v>272</v>
      </c>
      <c r="AY291" s="13" t="s">
        <v>271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3" t="s">
        <v>80</v>
      </c>
      <c r="BK291" s="158">
        <f>ROUND(I291*H291,2)</f>
        <v>0</v>
      </c>
      <c r="BL291" s="13" t="s">
        <v>348</v>
      </c>
      <c r="BM291" s="157" t="s">
        <v>1034</v>
      </c>
    </row>
    <row r="292" spans="2:65" s="1" customFormat="1" ht="10.199999999999999">
      <c r="B292" s="28"/>
      <c r="D292" s="159" t="s">
        <v>280</v>
      </c>
      <c r="F292" s="160" t="s">
        <v>1033</v>
      </c>
      <c r="I292" s="119"/>
      <c r="L292" s="28"/>
      <c r="M292" s="161"/>
      <c r="T292" s="52"/>
      <c r="AT292" s="13" t="s">
        <v>280</v>
      </c>
      <c r="AU292" s="13" t="s">
        <v>272</v>
      </c>
    </row>
    <row r="293" spans="2:65" s="1" customFormat="1" ht="21.75" customHeight="1">
      <c r="B293" s="28"/>
      <c r="C293" s="146" t="s">
        <v>879</v>
      </c>
      <c r="D293" s="146" t="s">
        <v>274</v>
      </c>
      <c r="E293" s="147" t="s">
        <v>1036</v>
      </c>
      <c r="F293" s="148" t="s">
        <v>1037</v>
      </c>
      <c r="G293" s="149" t="s">
        <v>412</v>
      </c>
      <c r="H293" s="150">
        <v>2</v>
      </c>
      <c r="I293" s="151"/>
      <c r="J293" s="152">
        <f>ROUND(I293*H293,2)</f>
        <v>0</v>
      </c>
      <c r="K293" s="153"/>
      <c r="L293" s="28"/>
      <c r="M293" s="154" t="s">
        <v>1</v>
      </c>
      <c r="N293" s="115" t="s">
        <v>38</v>
      </c>
      <c r="P293" s="155">
        <f>O293*H293</f>
        <v>0</v>
      </c>
      <c r="Q293" s="155">
        <v>0</v>
      </c>
      <c r="R293" s="155">
        <f>Q293*H293</f>
        <v>0</v>
      </c>
      <c r="S293" s="155">
        <v>0</v>
      </c>
      <c r="T293" s="156">
        <f>S293*H293</f>
        <v>0</v>
      </c>
      <c r="AR293" s="157" t="s">
        <v>348</v>
      </c>
      <c r="AT293" s="157" t="s">
        <v>274</v>
      </c>
      <c r="AU293" s="157" t="s">
        <v>272</v>
      </c>
      <c r="AY293" s="13" t="s">
        <v>271</v>
      </c>
      <c r="BE293" s="158">
        <f>IF(N293="základní",J293,0)</f>
        <v>0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3" t="s">
        <v>80</v>
      </c>
      <c r="BK293" s="158">
        <f>ROUND(I293*H293,2)</f>
        <v>0</v>
      </c>
      <c r="BL293" s="13" t="s">
        <v>348</v>
      </c>
      <c r="BM293" s="157" t="s">
        <v>1038</v>
      </c>
    </row>
    <row r="294" spans="2:65" s="1" customFormat="1" ht="28.8">
      <c r="B294" s="28"/>
      <c r="D294" s="159" t="s">
        <v>280</v>
      </c>
      <c r="F294" s="160" t="s">
        <v>1039</v>
      </c>
      <c r="I294" s="119"/>
      <c r="L294" s="28"/>
      <c r="M294" s="161"/>
      <c r="T294" s="52"/>
      <c r="AT294" s="13" t="s">
        <v>280</v>
      </c>
      <c r="AU294" s="13" t="s">
        <v>272</v>
      </c>
    </row>
    <row r="295" spans="2:65" s="1" customFormat="1" ht="24.15" customHeight="1">
      <c r="B295" s="28"/>
      <c r="C295" s="146" t="s">
        <v>883</v>
      </c>
      <c r="D295" s="146" t="s">
        <v>274</v>
      </c>
      <c r="E295" s="147" t="s">
        <v>953</v>
      </c>
      <c r="F295" s="148" t="s">
        <v>954</v>
      </c>
      <c r="G295" s="149" t="s">
        <v>338</v>
      </c>
      <c r="H295" s="150">
        <v>15</v>
      </c>
      <c r="I295" s="151"/>
      <c r="J295" s="152">
        <f>ROUND(I295*H295,2)</f>
        <v>0</v>
      </c>
      <c r="K295" s="153"/>
      <c r="L295" s="28"/>
      <c r="M295" s="154" t="s">
        <v>1</v>
      </c>
      <c r="N295" s="115" t="s">
        <v>38</v>
      </c>
      <c r="P295" s="155">
        <f>O295*H295</f>
        <v>0</v>
      </c>
      <c r="Q295" s="155">
        <v>0</v>
      </c>
      <c r="R295" s="155">
        <f>Q295*H295</f>
        <v>0</v>
      </c>
      <c r="S295" s="155">
        <v>0</v>
      </c>
      <c r="T295" s="156">
        <f>S295*H295</f>
        <v>0</v>
      </c>
      <c r="AR295" s="157" t="s">
        <v>348</v>
      </c>
      <c r="AT295" s="157" t="s">
        <v>274</v>
      </c>
      <c r="AU295" s="157" t="s">
        <v>272</v>
      </c>
      <c r="AY295" s="13" t="s">
        <v>271</v>
      </c>
      <c r="BE295" s="158">
        <f>IF(N295="základní",J295,0)</f>
        <v>0</v>
      </c>
      <c r="BF295" s="158">
        <f>IF(N295="snížená",J295,0)</f>
        <v>0</v>
      </c>
      <c r="BG295" s="158">
        <f>IF(N295="zákl. přenesená",J295,0)</f>
        <v>0</v>
      </c>
      <c r="BH295" s="158">
        <f>IF(N295="sníž. přenesená",J295,0)</f>
        <v>0</v>
      </c>
      <c r="BI295" s="158">
        <f>IF(N295="nulová",J295,0)</f>
        <v>0</v>
      </c>
      <c r="BJ295" s="13" t="s">
        <v>80</v>
      </c>
      <c r="BK295" s="158">
        <f>ROUND(I295*H295,2)</f>
        <v>0</v>
      </c>
      <c r="BL295" s="13" t="s">
        <v>348</v>
      </c>
      <c r="BM295" s="157" t="s">
        <v>1045</v>
      </c>
    </row>
    <row r="296" spans="2:65" s="1" customFormat="1" ht="19.2">
      <c r="B296" s="28"/>
      <c r="D296" s="159" t="s">
        <v>280</v>
      </c>
      <c r="F296" s="160" t="s">
        <v>956</v>
      </c>
      <c r="I296" s="119"/>
      <c r="L296" s="28"/>
      <c r="M296" s="161"/>
      <c r="T296" s="52"/>
      <c r="AT296" s="13" t="s">
        <v>280</v>
      </c>
      <c r="AU296" s="13" t="s">
        <v>272</v>
      </c>
    </row>
    <row r="297" spans="2:65" s="1" customFormat="1" ht="16.5" customHeight="1">
      <c r="B297" s="28"/>
      <c r="C297" s="162" t="s">
        <v>887</v>
      </c>
      <c r="D297" s="162" t="s">
        <v>335</v>
      </c>
      <c r="E297" s="163" t="s">
        <v>958</v>
      </c>
      <c r="F297" s="164" t="s">
        <v>959</v>
      </c>
      <c r="G297" s="165" t="s">
        <v>338</v>
      </c>
      <c r="H297" s="166">
        <v>15</v>
      </c>
      <c r="I297" s="167"/>
      <c r="J297" s="168">
        <f>ROUND(I297*H297,2)</f>
        <v>0</v>
      </c>
      <c r="K297" s="169"/>
      <c r="L297" s="170"/>
      <c r="M297" s="171" t="s">
        <v>1</v>
      </c>
      <c r="N297" s="172" t="s">
        <v>38</v>
      </c>
      <c r="P297" s="155">
        <f>O297*H297</f>
        <v>0</v>
      </c>
      <c r="Q297" s="155">
        <v>9.0000000000000006E-5</v>
      </c>
      <c r="R297" s="155">
        <f>Q297*H297</f>
        <v>1.3500000000000001E-3</v>
      </c>
      <c r="S297" s="155">
        <v>0</v>
      </c>
      <c r="T297" s="156">
        <f>S297*H297</f>
        <v>0</v>
      </c>
      <c r="AR297" s="157" t="s">
        <v>373</v>
      </c>
      <c r="AT297" s="157" t="s">
        <v>335</v>
      </c>
      <c r="AU297" s="157" t="s">
        <v>272</v>
      </c>
      <c r="AY297" s="13" t="s">
        <v>271</v>
      </c>
      <c r="BE297" s="158">
        <f>IF(N297="základní",J297,0)</f>
        <v>0</v>
      </c>
      <c r="BF297" s="158">
        <f>IF(N297="snížená",J297,0)</f>
        <v>0</v>
      </c>
      <c r="BG297" s="158">
        <f>IF(N297="zákl. přenesená",J297,0)</f>
        <v>0</v>
      </c>
      <c r="BH297" s="158">
        <f>IF(N297="sníž. přenesená",J297,0)</f>
        <v>0</v>
      </c>
      <c r="BI297" s="158">
        <f>IF(N297="nulová",J297,0)</f>
        <v>0</v>
      </c>
      <c r="BJ297" s="13" t="s">
        <v>80</v>
      </c>
      <c r="BK297" s="158">
        <f>ROUND(I297*H297,2)</f>
        <v>0</v>
      </c>
      <c r="BL297" s="13" t="s">
        <v>348</v>
      </c>
      <c r="BM297" s="157" t="s">
        <v>1538</v>
      </c>
    </row>
    <row r="298" spans="2:65" s="1" customFormat="1" ht="10.199999999999999">
      <c r="B298" s="28"/>
      <c r="D298" s="159" t="s">
        <v>280</v>
      </c>
      <c r="F298" s="160" t="s">
        <v>959</v>
      </c>
      <c r="I298" s="119"/>
      <c r="L298" s="28"/>
      <c r="M298" s="161"/>
      <c r="T298" s="52"/>
      <c r="AT298" s="13" t="s">
        <v>280</v>
      </c>
      <c r="AU298" s="13" t="s">
        <v>272</v>
      </c>
    </row>
    <row r="299" spans="2:65" s="11" customFormat="1" ht="20.85" customHeight="1">
      <c r="B299" s="134"/>
      <c r="D299" s="135" t="s">
        <v>72</v>
      </c>
      <c r="E299" s="144" t="s">
        <v>1063</v>
      </c>
      <c r="F299" s="144" t="s">
        <v>1064</v>
      </c>
      <c r="I299" s="137"/>
      <c r="J299" s="145">
        <f>BK299</f>
        <v>0</v>
      </c>
      <c r="L299" s="134"/>
      <c r="M299" s="139"/>
      <c r="P299" s="140">
        <f>SUM(P300:P327)</f>
        <v>0</v>
      </c>
      <c r="R299" s="140">
        <f>SUM(R300:R327)</f>
        <v>1.1299999999999999E-2</v>
      </c>
      <c r="T299" s="141">
        <f>SUM(T300:T327)</f>
        <v>9.0000000000000011E-3</v>
      </c>
      <c r="AR299" s="135" t="s">
        <v>82</v>
      </c>
      <c r="AT299" s="142" t="s">
        <v>72</v>
      </c>
      <c r="AU299" s="142" t="s">
        <v>82</v>
      </c>
      <c r="AY299" s="135" t="s">
        <v>271</v>
      </c>
      <c r="BK299" s="143">
        <f>SUM(BK300:BK327)</f>
        <v>0</v>
      </c>
    </row>
    <row r="300" spans="2:65" s="1" customFormat="1" ht="24.15" customHeight="1">
      <c r="B300" s="28"/>
      <c r="C300" s="162" t="s">
        <v>891</v>
      </c>
      <c r="D300" s="162" t="s">
        <v>335</v>
      </c>
      <c r="E300" s="163" t="s">
        <v>1066</v>
      </c>
      <c r="F300" s="164" t="s">
        <v>1067</v>
      </c>
      <c r="G300" s="165" t="s">
        <v>338</v>
      </c>
      <c r="H300" s="166">
        <v>1</v>
      </c>
      <c r="I300" s="167"/>
      <c r="J300" s="168">
        <f>ROUND(I300*H300,2)</f>
        <v>0</v>
      </c>
      <c r="K300" s="169"/>
      <c r="L300" s="170"/>
      <c r="M300" s="171" t="s">
        <v>1</v>
      </c>
      <c r="N300" s="172" t="s">
        <v>38</v>
      </c>
      <c r="P300" s="155">
        <f>O300*H300</f>
        <v>0</v>
      </c>
      <c r="Q300" s="155">
        <v>0</v>
      </c>
      <c r="R300" s="155">
        <f>Q300*H300</f>
        <v>0</v>
      </c>
      <c r="S300" s="155">
        <v>0</v>
      </c>
      <c r="T300" s="156">
        <f>S300*H300</f>
        <v>0</v>
      </c>
      <c r="AR300" s="157" t="s">
        <v>373</v>
      </c>
      <c r="AT300" s="157" t="s">
        <v>335</v>
      </c>
      <c r="AU300" s="157" t="s">
        <v>272</v>
      </c>
      <c r="AY300" s="13" t="s">
        <v>271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3" t="s">
        <v>80</v>
      </c>
      <c r="BK300" s="158">
        <f>ROUND(I300*H300,2)</f>
        <v>0</v>
      </c>
      <c r="BL300" s="13" t="s">
        <v>348</v>
      </c>
      <c r="BM300" s="157" t="s">
        <v>1068</v>
      </c>
    </row>
    <row r="301" spans="2:65" s="1" customFormat="1" ht="19.2">
      <c r="B301" s="28"/>
      <c r="D301" s="159" t="s">
        <v>280</v>
      </c>
      <c r="F301" s="160" t="s">
        <v>1067</v>
      </c>
      <c r="I301" s="119"/>
      <c r="L301" s="28"/>
      <c r="M301" s="161"/>
      <c r="T301" s="52"/>
      <c r="AT301" s="13" t="s">
        <v>280</v>
      </c>
      <c r="AU301" s="13" t="s">
        <v>272</v>
      </c>
    </row>
    <row r="302" spans="2:65" s="1" customFormat="1" ht="33" customHeight="1">
      <c r="B302" s="28"/>
      <c r="C302" s="146" t="s">
        <v>895</v>
      </c>
      <c r="D302" s="146" t="s">
        <v>274</v>
      </c>
      <c r="E302" s="147" t="s">
        <v>725</v>
      </c>
      <c r="F302" s="148" t="s">
        <v>726</v>
      </c>
      <c r="G302" s="149" t="s">
        <v>338</v>
      </c>
      <c r="H302" s="150">
        <v>1</v>
      </c>
      <c r="I302" s="151"/>
      <c r="J302" s="152">
        <f>ROUND(I302*H302,2)</f>
        <v>0</v>
      </c>
      <c r="K302" s="153"/>
      <c r="L302" s="28"/>
      <c r="M302" s="154" t="s">
        <v>1</v>
      </c>
      <c r="N302" s="115" t="s">
        <v>38</v>
      </c>
      <c r="P302" s="155">
        <f>O302*H302</f>
        <v>0</v>
      </c>
      <c r="Q302" s="155">
        <v>0</v>
      </c>
      <c r="R302" s="155">
        <f>Q302*H302</f>
        <v>0</v>
      </c>
      <c r="S302" s="155">
        <v>0</v>
      </c>
      <c r="T302" s="156">
        <f>S302*H302</f>
        <v>0</v>
      </c>
      <c r="AR302" s="157" t="s">
        <v>348</v>
      </c>
      <c r="AT302" s="157" t="s">
        <v>274</v>
      </c>
      <c r="AU302" s="157" t="s">
        <v>272</v>
      </c>
      <c r="AY302" s="13" t="s">
        <v>271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3" t="s">
        <v>80</v>
      </c>
      <c r="BK302" s="158">
        <f>ROUND(I302*H302,2)</f>
        <v>0</v>
      </c>
      <c r="BL302" s="13" t="s">
        <v>348</v>
      </c>
      <c r="BM302" s="157" t="s">
        <v>1070</v>
      </c>
    </row>
    <row r="303" spans="2:65" s="1" customFormat="1" ht="19.2">
      <c r="B303" s="28"/>
      <c r="D303" s="159" t="s">
        <v>280</v>
      </c>
      <c r="F303" s="160" t="s">
        <v>726</v>
      </c>
      <c r="I303" s="119"/>
      <c r="L303" s="28"/>
      <c r="M303" s="161"/>
      <c r="T303" s="52"/>
      <c r="AT303" s="13" t="s">
        <v>280</v>
      </c>
      <c r="AU303" s="13" t="s">
        <v>272</v>
      </c>
    </row>
    <row r="304" spans="2:65" s="1" customFormat="1" ht="33" customHeight="1">
      <c r="B304" s="28"/>
      <c r="C304" s="146" t="s">
        <v>899</v>
      </c>
      <c r="D304" s="146" t="s">
        <v>274</v>
      </c>
      <c r="E304" s="147" t="s">
        <v>1072</v>
      </c>
      <c r="F304" s="148" t="s">
        <v>1073</v>
      </c>
      <c r="G304" s="149" t="s">
        <v>338</v>
      </c>
      <c r="H304" s="150">
        <v>2</v>
      </c>
      <c r="I304" s="151"/>
      <c r="J304" s="152">
        <f>ROUND(I304*H304,2)</f>
        <v>0</v>
      </c>
      <c r="K304" s="153"/>
      <c r="L304" s="28"/>
      <c r="M304" s="154" t="s">
        <v>1</v>
      </c>
      <c r="N304" s="115" t="s">
        <v>38</v>
      </c>
      <c r="P304" s="155">
        <f>O304*H304</f>
        <v>0</v>
      </c>
      <c r="Q304" s="155">
        <v>0</v>
      </c>
      <c r="R304" s="155">
        <f>Q304*H304</f>
        <v>0</v>
      </c>
      <c r="S304" s="155">
        <v>0</v>
      </c>
      <c r="T304" s="156">
        <f>S304*H304</f>
        <v>0</v>
      </c>
      <c r="AR304" s="157" t="s">
        <v>348</v>
      </c>
      <c r="AT304" s="157" t="s">
        <v>274</v>
      </c>
      <c r="AU304" s="157" t="s">
        <v>272</v>
      </c>
      <c r="AY304" s="13" t="s">
        <v>271</v>
      </c>
      <c r="BE304" s="158">
        <f>IF(N304="základní",J304,0)</f>
        <v>0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3" t="s">
        <v>80</v>
      </c>
      <c r="BK304" s="158">
        <f>ROUND(I304*H304,2)</f>
        <v>0</v>
      </c>
      <c r="BL304" s="13" t="s">
        <v>348</v>
      </c>
      <c r="BM304" s="157" t="s">
        <v>1074</v>
      </c>
    </row>
    <row r="305" spans="2:65" s="1" customFormat="1" ht="57.6">
      <c r="B305" s="28"/>
      <c r="D305" s="159" t="s">
        <v>280</v>
      </c>
      <c r="F305" s="160" t="s">
        <v>1075</v>
      </c>
      <c r="I305" s="119"/>
      <c r="L305" s="28"/>
      <c r="M305" s="161"/>
      <c r="T305" s="52"/>
      <c r="AT305" s="13" t="s">
        <v>280</v>
      </c>
      <c r="AU305" s="13" t="s">
        <v>272</v>
      </c>
    </row>
    <row r="306" spans="2:65" s="1" customFormat="1" ht="76.349999999999994" customHeight="1">
      <c r="B306" s="28"/>
      <c r="C306" s="162" t="s">
        <v>904</v>
      </c>
      <c r="D306" s="162" t="s">
        <v>335</v>
      </c>
      <c r="E306" s="163" t="s">
        <v>1539</v>
      </c>
      <c r="F306" s="164" t="s">
        <v>1540</v>
      </c>
      <c r="G306" s="165" t="s">
        <v>338</v>
      </c>
      <c r="H306" s="166">
        <v>2</v>
      </c>
      <c r="I306" s="167"/>
      <c r="J306" s="168">
        <f>ROUND(I306*H306,2)</f>
        <v>0</v>
      </c>
      <c r="K306" s="169"/>
      <c r="L306" s="170"/>
      <c r="M306" s="171" t="s">
        <v>1</v>
      </c>
      <c r="N306" s="172" t="s">
        <v>38</v>
      </c>
      <c r="P306" s="155">
        <f>O306*H306</f>
        <v>0</v>
      </c>
      <c r="Q306" s="155">
        <v>2.5500000000000002E-3</v>
      </c>
      <c r="R306" s="155">
        <f>Q306*H306</f>
        <v>5.1000000000000004E-3</v>
      </c>
      <c r="S306" s="155">
        <v>0</v>
      </c>
      <c r="T306" s="156">
        <f>S306*H306</f>
        <v>0</v>
      </c>
      <c r="AR306" s="157" t="s">
        <v>373</v>
      </c>
      <c r="AT306" s="157" t="s">
        <v>335</v>
      </c>
      <c r="AU306" s="157" t="s">
        <v>272</v>
      </c>
      <c r="AY306" s="13" t="s">
        <v>271</v>
      </c>
      <c r="BE306" s="158">
        <f>IF(N306="základní",J306,0)</f>
        <v>0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3" t="s">
        <v>80</v>
      </c>
      <c r="BK306" s="158">
        <f>ROUND(I306*H306,2)</f>
        <v>0</v>
      </c>
      <c r="BL306" s="13" t="s">
        <v>348</v>
      </c>
      <c r="BM306" s="157" t="s">
        <v>1541</v>
      </c>
    </row>
    <row r="307" spans="2:65" s="1" customFormat="1" ht="96">
      <c r="B307" s="28"/>
      <c r="D307" s="159" t="s">
        <v>280</v>
      </c>
      <c r="F307" s="160" t="s">
        <v>1542</v>
      </c>
      <c r="I307" s="119"/>
      <c r="L307" s="28"/>
      <c r="M307" s="161"/>
      <c r="T307" s="52"/>
      <c r="AT307" s="13" t="s">
        <v>280</v>
      </c>
      <c r="AU307" s="13" t="s">
        <v>272</v>
      </c>
    </row>
    <row r="308" spans="2:65" s="1" customFormat="1" ht="24.15" customHeight="1">
      <c r="B308" s="28"/>
      <c r="C308" s="146" t="s">
        <v>909</v>
      </c>
      <c r="D308" s="146" t="s">
        <v>274</v>
      </c>
      <c r="E308" s="147" t="s">
        <v>1082</v>
      </c>
      <c r="F308" s="148" t="s">
        <v>1083</v>
      </c>
      <c r="G308" s="149" t="s">
        <v>338</v>
      </c>
      <c r="H308" s="150">
        <v>3</v>
      </c>
      <c r="I308" s="151"/>
      <c r="J308" s="152">
        <f>ROUND(I308*H308,2)</f>
        <v>0</v>
      </c>
      <c r="K308" s="153"/>
      <c r="L308" s="28"/>
      <c r="M308" s="154" t="s">
        <v>1</v>
      </c>
      <c r="N308" s="115" t="s">
        <v>38</v>
      </c>
      <c r="P308" s="155">
        <f>O308*H308</f>
        <v>0</v>
      </c>
      <c r="Q308" s="155">
        <v>0</v>
      </c>
      <c r="R308" s="155">
        <f>Q308*H308</f>
        <v>0</v>
      </c>
      <c r="S308" s="155">
        <v>0</v>
      </c>
      <c r="T308" s="156">
        <f>S308*H308</f>
        <v>0</v>
      </c>
      <c r="AR308" s="157" t="s">
        <v>348</v>
      </c>
      <c r="AT308" s="157" t="s">
        <v>274</v>
      </c>
      <c r="AU308" s="157" t="s">
        <v>272</v>
      </c>
      <c r="AY308" s="13" t="s">
        <v>271</v>
      </c>
      <c r="BE308" s="158">
        <f>IF(N308="základní",J308,0)</f>
        <v>0</v>
      </c>
      <c r="BF308" s="158">
        <f>IF(N308="snížená",J308,0)</f>
        <v>0</v>
      </c>
      <c r="BG308" s="158">
        <f>IF(N308="zákl. přenesená",J308,0)</f>
        <v>0</v>
      </c>
      <c r="BH308" s="158">
        <f>IF(N308="sníž. přenesená",J308,0)</f>
        <v>0</v>
      </c>
      <c r="BI308" s="158">
        <f>IF(N308="nulová",J308,0)</f>
        <v>0</v>
      </c>
      <c r="BJ308" s="13" t="s">
        <v>80</v>
      </c>
      <c r="BK308" s="158">
        <f>ROUND(I308*H308,2)</f>
        <v>0</v>
      </c>
      <c r="BL308" s="13" t="s">
        <v>348</v>
      </c>
      <c r="BM308" s="157" t="s">
        <v>1084</v>
      </c>
    </row>
    <row r="309" spans="2:65" s="1" customFormat="1" ht="38.4">
      <c r="B309" s="28"/>
      <c r="D309" s="159" t="s">
        <v>280</v>
      </c>
      <c r="F309" s="160" t="s">
        <v>1085</v>
      </c>
      <c r="I309" s="119"/>
      <c r="L309" s="28"/>
      <c r="M309" s="161"/>
      <c r="T309" s="52"/>
      <c r="AT309" s="13" t="s">
        <v>280</v>
      </c>
      <c r="AU309" s="13" t="s">
        <v>272</v>
      </c>
    </row>
    <row r="310" spans="2:65" s="1" customFormat="1" ht="24.15" customHeight="1">
      <c r="B310" s="28"/>
      <c r="C310" s="162" t="s">
        <v>913</v>
      </c>
      <c r="D310" s="162" t="s">
        <v>335</v>
      </c>
      <c r="E310" s="163" t="s">
        <v>1087</v>
      </c>
      <c r="F310" s="164" t="s">
        <v>1088</v>
      </c>
      <c r="G310" s="165" t="s">
        <v>338</v>
      </c>
      <c r="H310" s="166">
        <v>3</v>
      </c>
      <c r="I310" s="167"/>
      <c r="J310" s="168">
        <f>ROUND(I310*H310,2)</f>
        <v>0</v>
      </c>
      <c r="K310" s="169"/>
      <c r="L310" s="170"/>
      <c r="M310" s="171" t="s">
        <v>1</v>
      </c>
      <c r="N310" s="172" t="s">
        <v>38</v>
      </c>
      <c r="P310" s="155">
        <f>O310*H310</f>
        <v>0</v>
      </c>
      <c r="Q310" s="155">
        <v>1.4999999999999999E-4</v>
      </c>
      <c r="R310" s="155">
        <f>Q310*H310</f>
        <v>4.4999999999999999E-4</v>
      </c>
      <c r="S310" s="155">
        <v>0</v>
      </c>
      <c r="T310" s="156">
        <f>S310*H310</f>
        <v>0</v>
      </c>
      <c r="AR310" s="157" t="s">
        <v>373</v>
      </c>
      <c r="AT310" s="157" t="s">
        <v>335</v>
      </c>
      <c r="AU310" s="157" t="s">
        <v>272</v>
      </c>
      <c r="AY310" s="13" t="s">
        <v>271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3" t="s">
        <v>80</v>
      </c>
      <c r="BK310" s="158">
        <f>ROUND(I310*H310,2)</f>
        <v>0</v>
      </c>
      <c r="BL310" s="13" t="s">
        <v>348</v>
      </c>
      <c r="BM310" s="157" t="s">
        <v>1089</v>
      </c>
    </row>
    <row r="311" spans="2:65" s="1" customFormat="1" ht="19.2">
      <c r="B311" s="28"/>
      <c r="D311" s="159" t="s">
        <v>280</v>
      </c>
      <c r="F311" s="160" t="s">
        <v>1088</v>
      </c>
      <c r="I311" s="119"/>
      <c r="L311" s="28"/>
      <c r="M311" s="161"/>
      <c r="T311" s="52"/>
      <c r="AT311" s="13" t="s">
        <v>280</v>
      </c>
      <c r="AU311" s="13" t="s">
        <v>272</v>
      </c>
    </row>
    <row r="312" spans="2:65" s="1" customFormat="1" ht="24.15" customHeight="1">
      <c r="B312" s="28"/>
      <c r="C312" s="146" t="s">
        <v>918</v>
      </c>
      <c r="D312" s="146" t="s">
        <v>274</v>
      </c>
      <c r="E312" s="147" t="s">
        <v>1706</v>
      </c>
      <c r="F312" s="148" t="s">
        <v>1707</v>
      </c>
      <c r="G312" s="149" t="s">
        <v>338</v>
      </c>
      <c r="H312" s="150">
        <v>1</v>
      </c>
      <c r="I312" s="151"/>
      <c r="J312" s="152">
        <f>ROUND(I312*H312,2)</f>
        <v>0</v>
      </c>
      <c r="K312" s="153"/>
      <c r="L312" s="28"/>
      <c r="M312" s="154" t="s">
        <v>1</v>
      </c>
      <c r="N312" s="115" t="s">
        <v>38</v>
      </c>
      <c r="P312" s="155">
        <f>O312*H312</f>
        <v>0</v>
      </c>
      <c r="Q312" s="155">
        <v>0</v>
      </c>
      <c r="R312" s="155">
        <f>Q312*H312</f>
        <v>0</v>
      </c>
      <c r="S312" s="155">
        <v>0</v>
      </c>
      <c r="T312" s="156">
        <f>S312*H312</f>
        <v>0</v>
      </c>
      <c r="AR312" s="157" t="s">
        <v>348</v>
      </c>
      <c r="AT312" s="157" t="s">
        <v>274</v>
      </c>
      <c r="AU312" s="157" t="s">
        <v>272</v>
      </c>
      <c r="AY312" s="13" t="s">
        <v>271</v>
      </c>
      <c r="BE312" s="158">
        <f>IF(N312="základní",J312,0)</f>
        <v>0</v>
      </c>
      <c r="BF312" s="158">
        <f>IF(N312="snížená",J312,0)</f>
        <v>0</v>
      </c>
      <c r="BG312" s="158">
        <f>IF(N312="zákl. přenesená",J312,0)</f>
        <v>0</v>
      </c>
      <c r="BH312" s="158">
        <f>IF(N312="sníž. přenesená",J312,0)</f>
        <v>0</v>
      </c>
      <c r="BI312" s="158">
        <f>IF(N312="nulová",J312,0)</f>
        <v>0</v>
      </c>
      <c r="BJ312" s="13" t="s">
        <v>80</v>
      </c>
      <c r="BK312" s="158">
        <f>ROUND(I312*H312,2)</f>
        <v>0</v>
      </c>
      <c r="BL312" s="13" t="s">
        <v>348</v>
      </c>
      <c r="BM312" s="157" t="s">
        <v>1708</v>
      </c>
    </row>
    <row r="313" spans="2:65" s="1" customFormat="1" ht="28.8">
      <c r="B313" s="28"/>
      <c r="D313" s="159" t="s">
        <v>280</v>
      </c>
      <c r="F313" s="160" t="s">
        <v>1709</v>
      </c>
      <c r="I313" s="119"/>
      <c r="L313" s="28"/>
      <c r="M313" s="161"/>
      <c r="T313" s="52"/>
      <c r="AT313" s="13" t="s">
        <v>280</v>
      </c>
      <c r="AU313" s="13" t="s">
        <v>272</v>
      </c>
    </row>
    <row r="314" spans="2:65" s="1" customFormat="1" ht="24.15" customHeight="1">
      <c r="B314" s="28"/>
      <c r="C314" s="162" t="s">
        <v>922</v>
      </c>
      <c r="D314" s="162" t="s">
        <v>335</v>
      </c>
      <c r="E314" s="163" t="s">
        <v>1710</v>
      </c>
      <c r="F314" s="164" t="s">
        <v>1711</v>
      </c>
      <c r="G314" s="165" t="s">
        <v>338</v>
      </c>
      <c r="H314" s="166">
        <v>1</v>
      </c>
      <c r="I314" s="167"/>
      <c r="J314" s="168">
        <f>ROUND(I314*H314,2)</f>
        <v>0</v>
      </c>
      <c r="K314" s="169"/>
      <c r="L314" s="170"/>
      <c r="M314" s="171" t="s">
        <v>1</v>
      </c>
      <c r="N314" s="172" t="s">
        <v>38</v>
      </c>
      <c r="P314" s="155">
        <f>O314*H314</f>
        <v>0</v>
      </c>
      <c r="Q314" s="155">
        <v>4.0000000000000003E-5</v>
      </c>
      <c r="R314" s="155">
        <f>Q314*H314</f>
        <v>4.0000000000000003E-5</v>
      </c>
      <c r="S314" s="155">
        <v>0</v>
      </c>
      <c r="T314" s="156">
        <f>S314*H314</f>
        <v>0</v>
      </c>
      <c r="AR314" s="157" t="s">
        <v>373</v>
      </c>
      <c r="AT314" s="157" t="s">
        <v>335</v>
      </c>
      <c r="AU314" s="157" t="s">
        <v>272</v>
      </c>
      <c r="AY314" s="13" t="s">
        <v>271</v>
      </c>
      <c r="BE314" s="158">
        <f>IF(N314="základní",J314,0)</f>
        <v>0</v>
      </c>
      <c r="BF314" s="158">
        <f>IF(N314="snížená",J314,0)</f>
        <v>0</v>
      </c>
      <c r="BG314" s="158">
        <f>IF(N314="zákl. přenesená",J314,0)</f>
        <v>0</v>
      </c>
      <c r="BH314" s="158">
        <f>IF(N314="sníž. přenesená",J314,0)</f>
        <v>0</v>
      </c>
      <c r="BI314" s="158">
        <f>IF(N314="nulová",J314,0)</f>
        <v>0</v>
      </c>
      <c r="BJ314" s="13" t="s">
        <v>80</v>
      </c>
      <c r="BK314" s="158">
        <f>ROUND(I314*H314,2)</f>
        <v>0</v>
      </c>
      <c r="BL314" s="13" t="s">
        <v>348</v>
      </c>
      <c r="BM314" s="157" t="s">
        <v>1712</v>
      </c>
    </row>
    <row r="315" spans="2:65" s="1" customFormat="1" ht="10.199999999999999">
      <c r="B315" s="28"/>
      <c r="D315" s="159" t="s">
        <v>280</v>
      </c>
      <c r="F315" s="160" t="s">
        <v>1711</v>
      </c>
      <c r="I315" s="119"/>
      <c r="L315" s="28"/>
      <c r="M315" s="161"/>
      <c r="T315" s="52"/>
      <c r="AT315" s="13" t="s">
        <v>280</v>
      </c>
      <c r="AU315" s="13" t="s">
        <v>272</v>
      </c>
    </row>
    <row r="316" spans="2:65" s="1" customFormat="1" ht="24.15" customHeight="1">
      <c r="B316" s="28"/>
      <c r="C316" s="162" t="s">
        <v>926</v>
      </c>
      <c r="D316" s="162" t="s">
        <v>335</v>
      </c>
      <c r="E316" s="163" t="s">
        <v>1311</v>
      </c>
      <c r="F316" s="164" t="s">
        <v>1312</v>
      </c>
      <c r="G316" s="165" t="s">
        <v>338</v>
      </c>
      <c r="H316" s="166">
        <v>1</v>
      </c>
      <c r="I316" s="167"/>
      <c r="J316" s="168">
        <f>ROUND(I316*H316,2)</f>
        <v>0</v>
      </c>
      <c r="K316" s="169"/>
      <c r="L316" s="170"/>
      <c r="M316" s="171" t="s">
        <v>1</v>
      </c>
      <c r="N316" s="172" t="s">
        <v>38</v>
      </c>
      <c r="P316" s="155">
        <f>O316*H316</f>
        <v>0</v>
      </c>
      <c r="Q316" s="155">
        <v>1.0000000000000001E-5</v>
      </c>
      <c r="R316" s="155">
        <f>Q316*H316</f>
        <v>1.0000000000000001E-5</v>
      </c>
      <c r="S316" s="155">
        <v>0</v>
      </c>
      <c r="T316" s="156">
        <f>S316*H316</f>
        <v>0</v>
      </c>
      <c r="AR316" s="157" t="s">
        <v>373</v>
      </c>
      <c r="AT316" s="157" t="s">
        <v>335</v>
      </c>
      <c r="AU316" s="157" t="s">
        <v>272</v>
      </c>
      <c r="AY316" s="13" t="s">
        <v>271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3" t="s">
        <v>80</v>
      </c>
      <c r="BK316" s="158">
        <f>ROUND(I316*H316,2)</f>
        <v>0</v>
      </c>
      <c r="BL316" s="13" t="s">
        <v>348</v>
      </c>
      <c r="BM316" s="157" t="s">
        <v>1550</v>
      </c>
    </row>
    <row r="317" spans="2:65" s="1" customFormat="1" ht="10.199999999999999">
      <c r="B317" s="28"/>
      <c r="D317" s="159" t="s">
        <v>280</v>
      </c>
      <c r="F317" s="160" t="s">
        <v>1312</v>
      </c>
      <c r="I317" s="119"/>
      <c r="L317" s="28"/>
      <c r="M317" s="161"/>
      <c r="T317" s="52"/>
      <c r="AT317" s="13" t="s">
        <v>280</v>
      </c>
      <c r="AU317" s="13" t="s">
        <v>272</v>
      </c>
    </row>
    <row r="318" spans="2:65" s="1" customFormat="1" ht="24.15" customHeight="1">
      <c r="B318" s="28"/>
      <c r="C318" s="146" t="s">
        <v>930</v>
      </c>
      <c r="D318" s="146" t="s">
        <v>274</v>
      </c>
      <c r="E318" s="147" t="s">
        <v>1104</v>
      </c>
      <c r="F318" s="148" t="s">
        <v>1105</v>
      </c>
      <c r="G318" s="149" t="s">
        <v>412</v>
      </c>
      <c r="H318" s="150">
        <v>40</v>
      </c>
      <c r="I318" s="151"/>
      <c r="J318" s="152">
        <f>ROUND(I318*H318,2)</f>
        <v>0</v>
      </c>
      <c r="K318" s="153"/>
      <c r="L318" s="28"/>
      <c r="M318" s="154" t="s">
        <v>1</v>
      </c>
      <c r="N318" s="115" t="s">
        <v>38</v>
      </c>
      <c r="P318" s="155">
        <f>O318*H318</f>
        <v>0</v>
      </c>
      <c r="Q318" s="155">
        <v>0</v>
      </c>
      <c r="R318" s="155">
        <f>Q318*H318</f>
        <v>0</v>
      </c>
      <c r="S318" s="155">
        <v>0</v>
      </c>
      <c r="T318" s="156">
        <f>S318*H318</f>
        <v>0</v>
      </c>
      <c r="AR318" s="157" t="s">
        <v>348</v>
      </c>
      <c r="AT318" s="157" t="s">
        <v>274</v>
      </c>
      <c r="AU318" s="157" t="s">
        <v>272</v>
      </c>
      <c r="AY318" s="13" t="s">
        <v>271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3" t="s">
        <v>80</v>
      </c>
      <c r="BK318" s="158">
        <f>ROUND(I318*H318,2)</f>
        <v>0</v>
      </c>
      <c r="BL318" s="13" t="s">
        <v>348</v>
      </c>
      <c r="BM318" s="157" t="s">
        <v>1106</v>
      </c>
    </row>
    <row r="319" spans="2:65" s="1" customFormat="1" ht="28.8">
      <c r="B319" s="28"/>
      <c r="D319" s="159" t="s">
        <v>280</v>
      </c>
      <c r="F319" s="160" t="s">
        <v>1107</v>
      </c>
      <c r="I319" s="119"/>
      <c r="L319" s="28"/>
      <c r="M319" s="161"/>
      <c r="T319" s="52"/>
      <c r="AT319" s="13" t="s">
        <v>280</v>
      </c>
      <c r="AU319" s="13" t="s">
        <v>272</v>
      </c>
    </row>
    <row r="320" spans="2:65" s="1" customFormat="1" ht="24.15" customHeight="1">
      <c r="B320" s="28"/>
      <c r="C320" s="162" t="s">
        <v>934</v>
      </c>
      <c r="D320" s="162" t="s">
        <v>335</v>
      </c>
      <c r="E320" s="163" t="s">
        <v>1109</v>
      </c>
      <c r="F320" s="164" t="s">
        <v>1110</v>
      </c>
      <c r="G320" s="165" t="s">
        <v>412</v>
      </c>
      <c r="H320" s="166">
        <v>40</v>
      </c>
      <c r="I320" s="167"/>
      <c r="J320" s="168">
        <f>ROUND(I320*H320,2)</f>
        <v>0</v>
      </c>
      <c r="K320" s="169"/>
      <c r="L320" s="170"/>
      <c r="M320" s="171" t="s">
        <v>1</v>
      </c>
      <c r="N320" s="172" t="s">
        <v>38</v>
      </c>
      <c r="P320" s="155">
        <f>O320*H320</f>
        <v>0</v>
      </c>
      <c r="Q320" s="155">
        <v>1.2E-4</v>
      </c>
      <c r="R320" s="155">
        <f>Q320*H320</f>
        <v>4.8000000000000004E-3</v>
      </c>
      <c r="S320" s="155">
        <v>0</v>
      </c>
      <c r="T320" s="156">
        <f>S320*H320</f>
        <v>0</v>
      </c>
      <c r="AR320" s="157" t="s">
        <v>373</v>
      </c>
      <c r="AT320" s="157" t="s">
        <v>335</v>
      </c>
      <c r="AU320" s="157" t="s">
        <v>272</v>
      </c>
      <c r="AY320" s="13" t="s">
        <v>271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3" t="s">
        <v>80</v>
      </c>
      <c r="BK320" s="158">
        <f>ROUND(I320*H320,2)</f>
        <v>0</v>
      </c>
      <c r="BL320" s="13" t="s">
        <v>348</v>
      </c>
      <c r="BM320" s="157" t="s">
        <v>1111</v>
      </c>
    </row>
    <row r="321" spans="2:65" s="1" customFormat="1" ht="19.2">
      <c r="B321" s="28"/>
      <c r="D321" s="159" t="s">
        <v>280</v>
      </c>
      <c r="F321" s="160" t="s">
        <v>1110</v>
      </c>
      <c r="I321" s="119"/>
      <c r="L321" s="28"/>
      <c r="M321" s="161"/>
      <c r="T321" s="52"/>
      <c r="AT321" s="13" t="s">
        <v>280</v>
      </c>
      <c r="AU321" s="13" t="s">
        <v>272</v>
      </c>
    </row>
    <row r="322" spans="2:65" s="1" customFormat="1" ht="24.15" customHeight="1">
      <c r="B322" s="28"/>
      <c r="C322" s="146" t="s">
        <v>939</v>
      </c>
      <c r="D322" s="146" t="s">
        <v>274</v>
      </c>
      <c r="E322" s="147" t="s">
        <v>953</v>
      </c>
      <c r="F322" s="148" t="s">
        <v>954</v>
      </c>
      <c r="G322" s="149" t="s">
        <v>338</v>
      </c>
      <c r="H322" s="150">
        <v>10</v>
      </c>
      <c r="I322" s="151"/>
      <c r="J322" s="152">
        <f>ROUND(I322*H322,2)</f>
        <v>0</v>
      </c>
      <c r="K322" s="153"/>
      <c r="L322" s="28"/>
      <c r="M322" s="154" t="s">
        <v>1</v>
      </c>
      <c r="N322" s="115" t="s">
        <v>38</v>
      </c>
      <c r="P322" s="155">
        <f>O322*H322</f>
        <v>0</v>
      </c>
      <c r="Q322" s="155">
        <v>0</v>
      </c>
      <c r="R322" s="155">
        <f>Q322*H322</f>
        <v>0</v>
      </c>
      <c r="S322" s="155">
        <v>0</v>
      </c>
      <c r="T322" s="156">
        <f>S322*H322</f>
        <v>0</v>
      </c>
      <c r="AR322" s="157" t="s">
        <v>348</v>
      </c>
      <c r="AT322" s="157" t="s">
        <v>274</v>
      </c>
      <c r="AU322" s="157" t="s">
        <v>272</v>
      </c>
      <c r="AY322" s="13" t="s">
        <v>271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3" t="s">
        <v>80</v>
      </c>
      <c r="BK322" s="158">
        <f>ROUND(I322*H322,2)</f>
        <v>0</v>
      </c>
      <c r="BL322" s="13" t="s">
        <v>348</v>
      </c>
      <c r="BM322" s="157" t="s">
        <v>1113</v>
      </c>
    </row>
    <row r="323" spans="2:65" s="1" customFormat="1" ht="19.2">
      <c r="B323" s="28"/>
      <c r="D323" s="159" t="s">
        <v>280</v>
      </c>
      <c r="F323" s="160" t="s">
        <v>956</v>
      </c>
      <c r="I323" s="119"/>
      <c r="L323" s="28"/>
      <c r="M323" s="161"/>
      <c r="T323" s="52"/>
      <c r="AT323" s="13" t="s">
        <v>280</v>
      </c>
      <c r="AU323" s="13" t="s">
        <v>272</v>
      </c>
    </row>
    <row r="324" spans="2:65" s="1" customFormat="1" ht="16.5" customHeight="1">
      <c r="B324" s="28"/>
      <c r="C324" s="162" t="s">
        <v>944</v>
      </c>
      <c r="D324" s="162" t="s">
        <v>335</v>
      </c>
      <c r="E324" s="163" t="s">
        <v>958</v>
      </c>
      <c r="F324" s="164" t="s">
        <v>959</v>
      </c>
      <c r="G324" s="165" t="s">
        <v>338</v>
      </c>
      <c r="H324" s="166">
        <v>10</v>
      </c>
      <c r="I324" s="167"/>
      <c r="J324" s="168">
        <f>ROUND(I324*H324,2)</f>
        <v>0</v>
      </c>
      <c r="K324" s="169"/>
      <c r="L324" s="170"/>
      <c r="M324" s="171" t="s">
        <v>1</v>
      </c>
      <c r="N324" s="172" t="s">
        <v>38</v>
      </c>
      <c r="P324" s="155">
        <f>O324*H324</f>
        <v>0</v>
      </c>
      <c r="Q324" s="155">
        <v>9.0000000000000006E-5</v>
      </c>
      <c r="R324" s="155">
        <f>Q324*H324</f>
        <v>9.0000000000000008E-4</v>
      </c>
      <c r="S324" s="155">
        <v>0</v>
      </c>
      <c r="T324" s="156">
        <f>S324*H324</f>
        <v>0</v>
      </c>
      <c r="AR324" s="157" t="s">
        <v>373</v>
      </c>
      <c r="AT324" s="157" t="s">
        <v>335</v>
      </c>
      <c r="AU324" s="157" t="s">
        <v>272</v>
      </c>
      <c r="AY324" s="13" t="s">
        <v>271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3" t="s">
        <v>80</v>
      </c>
      <c r="BK324" s="158">
        <f>ROUND(I324*H324,2)</f>
        <v>0</v>
      </c>
      <c r="BL324" s="13" t="s">
        <v>348</v>
      </c>
      <c r="BM324" s="157" t="s">
        <v>1115</v>
      </c>
    </row>
    <row r="325" spans="2:65" s="1" customFormat="1" ht="10.199999999999999">
      <c r="B325" s="28"/>
      <c r="D325" s="159" t="s">
        <v>280</v>
      </c>
      <c r="F325" s="160" t="s">
        <v>959</v>
      </c>
      <c r="I325" s="119"/>
      <c r="L325" s="28"/>
      <c r="M325" s="161"/>
      <c r="T325" s="52"/>
      <c r="AT325" s="13" t="s">
        <v>280</v>
      </c>
      <c r="AU325" s="13" t="s">
        <v>272</v>
      </c>
    </row>
    <row r="326" spans="2:65" s="1" customFormat="1" ht="24.15" customHeight="1">
      <c r="B326" s="28"/>
      <c r="C326" s="146" t="s">
        <v>948</v>
      </c>
      <c r="D326" s="146" t="s">
        <v>274</v>
      </c>
      <c r="E326" s="147" t="s">
        <v>1117</v>
      </c>
      <c r="F326" s="148" t="s">
        <v>1118</v>
      </c>
      <c r="G326" s="149" t="s">
        <v>338</v>
      </c>
      <c r="H326" s="150">
        <v>3</v>
      </c>
      <c r="I326" s="151"/>
      <c r="J326" s="152">
        <f>ROUND(I326*H326,2)</f>
        <v>0</v>
      </c>
      <c r="K326" s="153"/>
      <c r="L326" s="28"/>
      <c r="M326" s="154" t="s">
        <v>1</v>
      </c>
      <c r="N326" s="115" t="s">
        <v>38</v>
      </c>
      <c r="P326" s="155">
        <f>O326*H326</f>
        <v>0</v>
      </c>
      <c r="Q326" s="155">
        <v>0</v>
      </c>
      <c r="R326" s="155">
        <f>Q326*H326</f>
        <v>0</v>
      </c>
      <c r="S326" s="155">
        <v>3.0000000000000001E-3</v>
      </c>
      <c r="T326" s="156">
        <f>S326*H326</f>
        <v>9.0000000000000011E-3</v>
      </c>
      <c r="AR326" s="157" t="s">
        <v>348</v>
      </c>
      <c r="AT326" s="157" t="s">
        <v>274</v>
      </c>
      <c r="AU326" s="157" t="s">
        <v>272</v>
      </c>
      <c r="AY326" s="13" t="s">
        <v>271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3" t="s">
        <v>80</v>
      </c>
      <c r="BK326" s="158">
        <f>ROUND(I326*H326,2)</f>
        <v>0</v>
      </c>
      <c r="BL326" s="13" t="s">
        <v>348</v>
      </c>
      <c r="BM326" s="157" t="s">
        <v>1119</v>
      </c>
    </row>
    <row r="327" spans="2:65" s="1" customFormat="1" ht="48">
      <c r="B327" s="28"/>
      <c r="D327" s="159" t="s">
        <v>280</v>
      </c>
      <c r="F327" s="160" t="s">
        <v>1120</v>
      </c>
      <c r="I327" s="119"/>
      <c r="L327" s="28"/>
      <c r="M327" s="161"/>
      <c r="T327" s="52"/>
      <c r="AT327" s="13" t="s">
        <v>280</v>
      </c>
      <c r="AU327" s="13" t="s">
        <v>272</v>
      </c>
    </row>
    <row r="328" spans="2:65" s="11" customFormat="1" ht="22.8" customHeight="1">
      <c r="B328" s="134"/>
      <c r="D328" s="135" t="s">
        <v>72</v>
      </c>
      <c r="E328" s="144" t="s">
        <v>1162</v>
      </c>
      <c r="F328" s="144" t="s">
        <v>1163</v>
      </c>
      <c r="I328" s="137"/>
      <c r="J328" s="145">
        <f>BK328</f>
        <v>0</v>
      </c>
      <c r="L328" s="134"/>
      <c r="M328" s="139"/>
      <c r="P328" s="140">
        <f>P329</f>
        <v>0</v>
      </c>
      <c r="R328" s="140">
        <f>R329</f>
        <v>2.453E-2</v>
      </c>
      <c r="T328" s="141">
        <f>T329</f>
        <v>1E-4</v>
      </c>
      <c r="AR328" s="135" t="s">
        <v>82</v>
      </c>
      <c r="AT328" s="142" t="s">
        <v>72</v>
      </c>
      <c r="AU328" s="142" t="s">
        <v>80</v>
      </c>
      <c r="AY328" s="135" t="s">
        <v>271</v>
      </c>
      <c r="BK328" s="143">
        <f>BK329</f>
        <v>0</v>
      </c>
    </row>
    <row r="329" spans="2:65" s="11" customFormat="1" ht="20.85" customHeight="1">
      <c r="B329" s="134"/>
      <c r="D329" s="135" t="s">
        <v>72</v>
      </c>
      <c r="E329" s="144" t="s">
        <v>1164</v>
      </c>
      <c r="F329" s="144" t="s">
        <v>1165</v>
      </c>
      <c r="I329" s="137"/>
      <c r="J329" s="145">
        <f>BK329</f>
        <v>0</v>
      </c>
      <c r="L329" s="134"/>
      <c r="M329" s="139"/>
      <c r="P329" s="140">
        <f>SUM(P330:P365)</f>
        <v>0</v>
      </c>
      <c r="R329" s="140">
        <f>SUM(R330:R365)</f>
        <v>2.453E-2</v>
      </c>
      <c r="T329" s="141">
        <f>SUM(T330:T365)</f>
        <v>1E-4</v>
      </c>
      <c r="AR329" s="135" t="s">
        <v>82</v>
      </c>
      <c r="AT329" s="142" t="s">
        <v>72</v>
      </c>
      <c r="AU329" s="142" t="s">
        <v>82</v>
      </c>
      <c r="AY329" s="135" t="s">
        <v>271</v>
      </c>
      <c r="BK329" s="143">
        <f>SUM(BK330:BK365)</f>
        <v>0</v>
      </c>
    </row>
    <row r="330" spans="2:65" s="1" customFormat="1" ht="24.15" customHeight="1">
      <c r="B330" s="28"/>
      <c r="C330" s="146" t="s">
        <v>952</v>
      </c>
      <c r="D330" s="146" t="s">
        <v>274</v>
      </c>
      <c r="E330" s="147" t="s">
        <v>1167</v>
      </c>
      <c r="F330" s="148" t="s">
        <v>1168</v>
      </c>
      <c r="G330" s="149" t="s">
        <v>338</v>
      </c>
      <c r="H330" s="150">
        <v>4</v>
      </c>
      <c r="I330" s="151"/>
      <c r="J330" s="152">
        <f>ROUND(I330*H330,2)</f>
        <v>0</v>
      </c>
      <c r="K330" s="153"/>
      <c r="L330" s="28"/>
      <c r="M330" s="154" t="s">
        <v>1</v>
      </c>
      <c r="N330" s="115" t="s">
        <v>38</v>
      </c>
      <c r="P330" s="155">
        <f>O330*H330</f>
        <v>0</v>
      </c>
      <c r="Q330" s="155">
        <v>0</v>
      </c>
      <c r="R330" s="155">
        <f>Q330*H330</f>
        <v>0</v>
      </c>
      <c r="S330" s="155">
        <v>0</v>
      </c>
      <c r="T330" s="156">
        <f>S330*H330</f>
        <v>0</v>
      </c>
      <c r="AR330" s="157" t="s">
        <v>348</v>
      </c>
      <c r="AT330" s="157" t="s">
        <v>274</v>
      </c>
      <c r="AU330" s="157" t="s">
        <v>272</v>
      </c>
      <c r="AY330" s="13" t="s">
        <v>271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3" t="s">
        <v>80</v>
      </c>
      <c r="BK330" s="158">
        <f>ROUND(I330*H330,2)</f>
        <v>0</v>
      </c>
      <c r="BL330" s="13" t="s">
        <v>348</v>
      </c>
      <c r="BM330" s="157" t="s">
        <v>1169</v>
      </c>
    </row>
    <row r="331" spans="2:65" s="1" customFormat="1" ht="19.2">
      <c r="B331" s="28"/>
      <c r="D331" s="159" t="s">
        <v>280</v>
      </c>
      <c r="F331" s="160" t="s">
        <v>1168</v>
      </c>
      <c r="I331" s="119"/>
      <c r="L331" s="28"/>
      <c r="M331" s="161"/>
      <c r="T331" s="52"/>
      <c r="AT331" s="13" t="s">
        <v>280</v>
      </c>
      <c r="AU331" s="13" t="s">
        <v>272</v>
      </c>
    </row>
    <row r="332" spans="2:65" s="1" customFormat="1" ht="24.15" customHeight="1">
      <c r="B332" s="28"/>
      <c r="C332" s="162" t="s">
        <v>957</v>
      </c>
      <c r="D332" s="162" t="s">
        <v>335</v>
      </c>
      <c r="E332" s="163" t="s">
        <v>1171</v>
      </c>
      <c r="F332" s="164" t="s">
        <v>1172</v>
      </c>
      <c r="G332" s="165" t="s">
        <v>338</v>
      </c>
      <c r="H332" s="166">
        <v>4</v>
      </c>
      <c r="I332" s="167"/>
      <c r="J332" s="168">
        <f>ROUND(I332*H332,2)</f>
        <v>0</v>
      </c>
      <c r="K332" s="169"/>
      <c r="L332" s="170"/>
      <c r="M332" s="171" t="s">
        <v>1</v>
      </c>
      <c r="N332" s="172" t="s">
        <v>38</v>
      </c>
      <c r="P332" s="155">
        <f>O332*H332</f>
        <v>0</v>
      </c>
      <c r="Q332" s="155">
        <v>2.0000000000000002E-5</v>
      </c>
      <c r="R332" s="155">
        <f>Q332*H332</f>
        <v>8.0000000000000007E-5</v>
      </c>
      <c r="S332" s="155">
        <v>0</v>
      </c>
      <c r="T332" s="156">
        <f>S332*H332</f>
        <v>0</v>
      </c>
      <c r="AR332" s="157" t="s">
        <v>373</v>
      </c>
      <c r="AT332" s="157" t="s">
        <v>335</v>
      </c>
      <c r="AU332" s="157" t="s">
        <v>272</v>
      </c>
      <c r="AY332" s="13" t="s">
        <v>271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3" t="s">
        <v>80</v>
      </c>
      <c r="BK332" s="158">
        <f>ROUND(I332*H332,2)</f>
        <v>0</v>
      </c>
      <c r="BL332" s="13" t="s">
        <v>348</v>
      </c>
      <c r="BM332" s="157" t="s">
        <v>1173</v>
      </c>
    </row>
    <row r="333" spans="2:65" s="1" customFormat="1" ht="19.2">
      <c r="B333" s="28"/>
      <c r="D333" s="159" t="s">
        <v>280</v>
      </c>
      <c r="F333" s="160" t="s">
        <v>1172</v>
      </c>
      <c r="I333" s="119"/>
      <c r="L333" s="28"/>
      <c r="M333" s="161"/>
      <c r="T333" s="52"/>
      <c r="AT333" s="13" t="s">
        <v>280</v>
      </c>
      <c r="AU333" s="13" t="s">
        <v>272</v>
      </c>
    </row>
    <row r="334" spans="2:65" s="1" customFormat="1" ht="24.15" customHeight="1">
      <c r="B334" s="28"/>
      <c r="C334" s="146" t="s">
        <v>961</v>
      </c>
      <c r="D334" s="146" t="s">
        <v>274</v>
      </c>
      <c r="E334" s="147" t="s">
        <v>1175</v>
      </c>
      <c r="F334" s="148" t="s">
        <v>1176</v>
      </c>
      <c r="G334" s="149" t="s">
        <v>338</v>
      </c>
      <c r="H334" s="150">
        <v>8</v>
      </c>
      <c r="I334" s="151"/>
      <c r="J334" s="152">
        <f>ROUND(I334*H334,2)</f>
        <v>0</v>
      </c>
      <c r="K334" s="153"/>
      <c r="L334" s="28"/>
      <c r="M334" s="154" t="s">
        <v>1</v>
      </c>
      <c r="N334" s="115" t="s">
        <v>38</v>
      </c>
      <c r="P334" s="155">
        <f>O334*H334</f>
        <v>0</v>
      </c>
      <c r="Q334" s="155">
        <v>0</v>
      </c>
      <c r="R334" s="155">
        <f>Q334*H334</f>
        <v>0</v>
      </c>
      <c r="S334" s="155">
        <v>0</v>
      </c>
      <c r="T334" s="156">
        <f>S334*H334</f>
        <v>0</v>
      </c>
      <c r="AR334" s="157" t="s">
        <v>348</v>
      </c>
      <c r="AT334" s="157" t="s">
        <v>274</v>
      </c>
      <c r="AU334" s="157" t="s">
        <v>272</v>
      </c>
      <c r="AY334" s="13" t="s">
        <v>271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3" t="s">
        <v>80</v>
      </c>
      <c r="BK334" s="158">
        <f>ROUND(I334*H334,2)</f>
        <v>0</v>
      </c>
      <c r="BL334" s="13" t="s">
        <v>348</v>
      </c>
      <c r="BM334" s="157" t="s">
        <v>1177</v>
      </c>
    </row>
    <row r="335" spans="2:65" s="1" customFormat="1" ht="19.2">
      <c r="B335" s="28"/>
      <c r="D335" s="159" t="s">
        <v>280</v>
      </c>
      <c r="F335" s="160" t="s">
        <v>1176</v>
      </c>
      <c r="I335" s="119"/>
      <c r="L335" s="28"/>
      <c r="M335" s="161"/>
      <c r="T335" s="52"/>
      <c r="AT335" s="13" t="s">
        <v>280</v>
      </c>
      <c r="AU335" s="13" t="s">
        <v>272</v>
      </c>
    </row>
    <row r="336" spans="2:65" s="1" customFormat="1" ht="24.15" customHeight="1">
      <c r="B336" s="28"/>
      <c r="C336" s="146" t="s">
        <v>966</v>
      </c>
      <c r="D336" s="146" t="s">
        <v>274</v>
      </c>
      <c r="E336" s="147" t="s">
        <v>1191</v>
      </c>
      <c r="F336" s="148" t="s">
        <v>1192</v>
      </c>
      <c r="G336" s="149" t="s">
        <v>338</v>
      </c>
      <c r="H336" s="150">
        <v>2</v>
      </c>
      <c r="I336" s="151"/>
      <c r="J336" s="152">
        <f>ROUND(I336*H336,2)</f>
        <v>0</v>
      </c>
      <c r="K336" s="153"/>
      <c r="L336" s="28"/>
      <c r="M336" s="154" t="s">
        <v>1</v>
      </c>
      <c r="N336" s="115" t="s">
        <v>38</v>
      </c>
      <c r="P336" s="155">
        <f>O336*H336</f>
        <v>0</v>
      </c>
      <c r="Q336" s="155">
        <v>0</v>
      </c>
      <c r="R336" s="155">
        <f>Q336*H336</f>
        <v>0</v>
      </c>
      <c r="S336" s="155">
        <v>0</v>
      </c>
      <c r="T336" s="156">
        <f>S336*H336</f>
        <v>0</v>
      </c>
      <c r="AR336" s="157" t="s">
        <v>348</v>
      </c>
      <c r="AT336" s="157" t="s">
        <v>274</v>
      </c>
      <c r="AU336" s="157" t="s">
        <v>272</v>
      </c>
      <c r="AY336" s="13" t="s">
        <v>271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3" t="s">
        <v>80</v>
      </c>
      <c r="BK336" s="158">
        <f>ROUND(I336*H336,2)</f>
        <v>0</v>
      </c>
      <c r="BL336" s="13" t="s">
        <v>348</v>
      </c>
      <c r="BM336" s="157" t="s">
        <v>1193</v>
      </c>
    </row>
    <row r="337" spans="2:65" s="1" customFormat="1" ht="19.2">
      <c r="B337" s="28"/>
      <c r="D337" s="159" t="s">
        <v>280</v>
      </c>
      <c r="F337" s="160" t="s">
        <v>1192</v>
      </c>
      <c r="I337" s="119"/>
      <c r="L337" s="28"/>
      <c r="M337" s="161"/>
      <c r="T337" s="52"/>
      <c r="AT337" s="13" t="s">
        <v>280</v>
      </c>
      <c r="AU337" s="13" t="s">
        <v>272</v>
      </c>
    </row>
    <row r="338" spans="2:65" s="1" customFormat="1" ht="33" customHeight="1">
      <c r="B338" s="28"/>
      <c r="C338" s="162" t="s">
        <v>973</v>
      </c>
      <c r="D338" s="162" t="s">
        <v>335</v>
      </c>
      <c r="E338" s="163" t="s">
        <v>1195</v>
      </c>
      <c r="F338" s="164" t="s">
        <v>1196</v>
      </c>
      <c r="G338" s="165" t="s">
        <v>338</v>
      </c>
      <c r="H338" s="166">
        <v>2</v>
      </c>
      <c r="I338" s="167"/>
      <c r="J338" s="168">
        <f>ROUND(I338*H338,2)</f>
        <v>0</v>
      </c>
      <c r="K338" s="169"/>
      <c r="L338" s="170"/>
      <c r="M338" s="171" t="s">
        <v>1</v>
      </c>
      <c r="N338" s="172" t="s">
        <v>38</v>
      </c>
      <c r="P338" s="155">
        <f>O338*H338</f>
        <v>0</v>
      </c>
      <c r="Q338" s="155">
        <v>1E-4</v>
      </c>
      <c r="R338" s="155">
        <f>Q338*H338</f>
        <v>2.0000000000000001E-4</v>
      </c>
      <c r="S338" s="155">
        <v>0</v>
      </c>
      <c r="T338" s="156">
        <f>S338*H338</f>
        <v>0</v>
      </c>
      <c r="AR338" s="157" t="s">
        <v>373</v>
      </c>
      <c r="AT338" s="157" t="s">
        <v>335</v>
      </c>
      <c r="AU338" s="157" t="s">
        <v>272</v>
      </c>
      <c r="AY338" s="13" t="s">
        <v>271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3" t="s">
        <v>80</v>
      </c>
      <c r="BK338" s="158">
        <f>ROUND(I338*H338,2)</f>
        <v>0</v>
      </c>
      <c r="BL338" s="13" t="s">
        <v>348</v>
      </c>
      <c r="BM338" s="157" t="s">
        <v>1197</v>
      </c>
    </row>
    <row r="339" spans="2:65" s="1" customFormat="1" ht="19.2">
      <c r="B339" s="28"/>
      <c r="D339" s="159" t="s">
        <v>280</v>
      </c>
      <c r="F339" s="160" t="s">
        <v>1196</v>
      </c>
      <c r="I339" s="119"/>
      <c r="L339" s="28"/>
      <c r="M339" s="161"/>
      <c r="T339" s="52"/>
      <c r="AT339" s="13" t="s">
        <v>280</v>
      </c>
      <c r="AU339" s="13" t="s">
        <v>272</v>
      </c>
    </row>
    <row r="340" spans="2:65" s="1" customFormat="1" ht="24.15" customHeight="1">
      <c r="B340" s="28"/>
      <c r="C340" s="146" t="s">
        <v>978</v>
      </c>
      <c r="D340" s="146" t="s">
        <v>274</v>
      </c>
      <c r="E340" s="147" t="s">
        <v>1199</v>
      </c>
      <c r="F340" s="148" t="s">
        <v>1200</v>
      </c>
      <c r="G340" s="149" t="s">
        <v>412</v>
      </c>
      <c r="H340" s="150">
        <v>340</v>
      </c>
      <c r="I340" s="151"/>
      <c r="J340" s="152">
        <f>ROUND(I340*H340,2)</f>
        <v>0</v>
      </c>
      <c r="K340" s="153"/>
      <c r="L340" s="28"/>
      <c r="M340" s="154" t="s">
        <v>1</v>
      </c>
      <c r="N340" s="115" t="s">
        <v>38</v>
      </c>
      <c r="P340" s="155">
        <f>O340*H340</f>
        <v>0</v>
      </c>
      <c r="Q340" s="155">
        <v>0</v>
      </c>
      <c r="R340" s="155">
        <f>Q340*H340</f>
        <v>0</v>
      </c>
      <c r="S340" s="155">
        <v>0</v>
      </c>
      <c r="T340" s="156">
        <f>S340*H340</f>
        <v>0</v>
      </c>
      <c r="AR340" s="157" t="s">
        <v>348</v>
      </c>
      <c r="AT340" s="157" t="s">
        <v>274</v>
      </c>
      <c r="AU340" s="157" t="s">
        <v>272</v>
      </c>
      <c r="AY340" s="13" t="s">
        <v>271</v>
      </c>
      <c r="BE340" s="158">
        <f>IF(N340="základní",J340,0)</f>
        <v>0</v>
      </c>
      <c r="BF340" s="158">
        <f>IF(N340="snížená",J340,0)</f>
        <v>0</v>
      </c>
      <c r="BG340" s="158">
        <f>IF(N340="zákl. přenesená",J340,0)</f>
        <v>0</v>
      </c>
      <c r="BH340" s="158">
        <f>IF(N340="sníž. přenesená",J340,0)</f>
        <v>0</v>
      </c>
      <c r="BI340" s="158">
        <f>IF(N340="nulová",J340,0)</f>
        <v>0</v>
      </c>
      <c r="BJ340" s="13" t="s">
        <v>80</v>
      </c>
      <c r="BK340" s="158">
        <f>ROUND(I340*H340,2)</f>
        <v>0</v>
      </c>
      <c r="BL340" s="13" t="s">
        <v>348</v>
      </c>
      <c r="BM340" s="157" t="s">
        <v>1201</v>
      </c>
    </row>
    <row r="341" spans="2:65" s="1" customFormat="1" ht="19.2">
      <c r="B341" s="28"/>
      <c r="D341" s="159" t="s">
        <v>280</v>
      </c>
      <c r="F341" s="160" t="s">
        <v>1200</v>
      </c>
      <c r="I341" s="119"/>
      <c r="L341" s="28"/>
      <c r="M341" s="161"/>
      <c r="T341" s="52"/>
      <c r="AT341" s="13" t="s">
        <v>280</v>
      </c>
      <c r="AU341" s="13" t="s">
        <v>272</v>
      </c>
    </row>
    <row r="342" spans="2:65" s="1" customFormat="1" ht="24.15" customHeight="1">
      <c r="B342" s="28"/>
      <c r="C342" s="162" t="s">
        <v>982</v>
      </c>
      <c r="D342" s="162" t="s">
        <v>335</v>
      </c>
      <c r="E342" s="163" t="s">
        <v>1203</v>
      </c>
      <c r="F342" s="164" t="s">
        <v>1204</v>
      </c>
      <c r="G342" s="165" t="s">
        <v>412</v>
      </c>
      <c r="H342" s="166">
        <v>340</v>
      </c>
      <c r="I342" s="167"/>
      <c r="J342" s="168">
        <f>ROUND(I342*H342,2)</f>
        <v>0</v>
      </c>
      <c r="K342" s="169"/>
      <c r="L342" s="170"/>
      <c r="M342" s="171" t="s">
        <v>1</v>
      </c>
      <c r="N342" s="172" t="s">
        <v>38</v>
      </c>
      <c r="P342" s="155">
        <f>O342*H342</f>
        <v>0</v>
      </c>
      <c r="Q342" s="155">
        <v>4.0000000000000003E-5</v>
      </c>
      <c r="R342" s="155">
        <f>Q342*H342</f>
        <v>1.3600000000000001E-2</v>
      </c>
      <c r="S342" s="155">
        <v>0</v>
      </c>
      <c r="T342" s="156">
        <f>S342*H342</f>
        <v>0</v>
      </c>
      <c r="AR342" s="157" t="s">
        <v>373</v>
      </c>
      <c r="AT342" s="157" t="s">
        <v>335</v>
      </c>
      <c r="AU342" s="157" t="s">
        <v>272</v>
      </c>
      <c r="AY342" s="13" t="s">
        <v>271</v>
      </c>
      <c r="BE342" s="158">
        <f>IF(N342="základní",J342,0)</f>
        <v>0</v>
      </c>
      <c r="BF342" s="158">
        <f>IF(N342="snížená",J342,0)</f>
        <v>0</v>
      </c>
      <c r="BG342" s="158">
        <f>IF(N342="zákl. přenesená",J342,0)</f>
        <v>0</v>
      </c>
      <c r="BH342" s="158">
        <f>IF(N342="sníž. přenesená",J342,0)</f>
        <v>0</v>
      </c>
      <c r="BI342" s="158">
        <f>IF(N342="nulová",J342,0)</f>
        <v>0</v>
      </c>
      <c r="BJ342" s="13" t="s">
        <v>80</v>
      </c>
      <c r="BK342" s="158">
        <f>ROUND(I342*H342,2)</f>
        <v>0</v>
      </c>
      <c r="BL342" s="13" t="s">
        <v>348</v>
      </c>
      <c r="BM342" s="157" t="s">
        <v>1205</v>
      </c>
    </row>
    <row r="343" spans="2:65" s="1" customFormat="1" ht="19.2">
      <c r="B343" s="28"/>
      <c r="D343" s="159" t="s">
        <v>280</v>
      </c>
      <c r="F343" s="160" t="s">
        <v>1204</v>
      </c>
      <c r="I343" s="119"/>
      <c r="L343" s="28"/>
      <c r="M343" s="161"/>
      <c r="T343" s="52"/>
      <c r="AT343" s="13" t="s">
        <v>280</v>
      </c>
      <c r="AU343" s="13" t="s">
        <v>272</v>
      </c>
    </row>
    <row r="344" spans="2:65" s="1" customFormat="1" ht="24.15" customHeight="1">
      <c r="B344" s="28"/>
      <c r="C344" s="146" t="s">
        <v>987</v>
      </c>
      <c r="D344" s="146" t="s">
        <v>274</v>
      </c>
      <c r="E344" s="147" t="s">
        <v>1207</v>
      </c>
      <c r="F344" s="148" t="s">
        <v>1208</v>
      </c>
      <c r="G344" s="149" t="s">
        <v>338</v>
      </c>
      <c r="H344" s="150">
        <v>4</v>
      </c>
      <c r="I344" s="151"/>
      <c r="J344" s="152">
        <f>ROUND(I344*H344,2)</f>
        <v>0</v>
      </c>
      <c r="K344" s="153"/>
      <c r="L344" s="28"/>
      <c r="M344" s="154" t="s">
        <v>1</v>
      </c>
      <c r="N344" s="115" t="s">
        <v>38</v>
      </c>
      <c r="P344" s="155">
        <f>O344*H344</f>
        <v>0</v>
      </c>
      <c r="Q344" s="155">
        <v>0</v>
      </c>
      <c r="R344" s="155">
        <f>Q344*H344</f>
        <v>0</v>
      </c>
      <c r="S344" s="155">
        <v>0</v>
      </c>
      <c r="T344" s="156">
        <f>S344*H344</f>
        <v>0</v>
      </c>
      <c r="AR344" s="157" t="s">
        <v>348</v>
      </c>
      <c r="AT344" s="157" t="s">
        <v>274</v>
      </c>
      <c r="AU344" s="157" t="s">
        <v>272</v>
      </c>
      <c r="AY344" s="13" t="s">
        <v>271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3" t="s">
        <v>80</v>
      </c>
      <c r="BK344" s="158">
        <f>ROUND(I344*H344,2)</f>
        <v>0</v>
      </c>
      <c r="BL344" s="13" t="s">
        <v>348</v>
      </c>
      <c r="BM344" s="157" t="s">
        <v>1209</v>
      </c>
    </row>
    <row r="345" spans="2:65" s="1" customFormat="1" ht="19.2">
      <c r="B345" s="28"/>
      <c r="D345" s="159" t="s">
        <v>280</v>
      </c>
      <c r="F345" s="160" t="s">
        <v>1210</v>
      </c>
      <c r="I345" s="119"/>
      <c r="L345" s="28"/>
      <c r="M345" s="161"/>
      <c r="T345" s="52"/>
      <c r="AT345" s="13" t="s">
        <v>280</v>
      </c>
      <c r="AU345" s="13" t="s">
        <v>272</v>
      </c>
    </row>
    <row r="346" spans="2:65" s="1" customFormat="1" ht="33" customHeight="1">
      <c r="B346" s="28"/>
      <c r="C346" s="146" t="s">
        <v>991</v>
      </c>
      <c r="D346" s="146" t="s">
        <v>274</v>
      </c>
      <c r="E346" s="147" t="s">
        <v>1229</v>
      </c>
      <c r="F346" s="148" t="s">
        <v>1230</v>
      </c>
      <c r="G346" s="149" t="s">
        <v>969</v>
      </c>
      <c r="H346" s="150">
        <v>1</v>
      </c>
      <c r="I346" s="151"/>
      <c r="J346" s="152">
        <f>ROUND(I346*H346,2)</f>
        <v>0</v>
      </c>
      <c r="K346" s="153"/>
      <c r="L346" s="28"/>
      <c r="M346" s="154" t="s">
        <v>1</v>
      </c>
      <c r="N346" s="115" t="s">
        <v>38</v>
      </c>
      <c r="P346" s="155">
        <f>O346*H346</f>
        <v>0</v>
      </c>
      <c r="Q346" s="155">
        <v>0</v>
      </c>
      <c r="R346" s="155">
        <f>Q346*H346</f>
        <v>0</v>
      </c>
      <c r="S346" s="155">
        <v>0</v>
      </c>
      <c r="T346" s="156">
        <f>S346*H346</f>
        <v>0</v>
      </c>
      <c r="AR346" s="157" t="s">
        <v>348</v>
      </c>
      <c r="AT346" s="157" t="s">
        <v>274</v>
      </c>
      <c r="AU346" s="157" t="s">
        <v>272</v>
      </c>
      <c r="AY346" s="13" t="s">
        <v>271</v>
      </c>
      <c r="BE346" s="158">
        <f>IF(N346="základní",J346,0)</f>
        <v>0</v>
      </c>
      <c r="BF346" s="158">
        <f>IF(N346="snížená",J346,0)</f>
        <v>0</v>
      </c>
      <c r="BG346" s="158">
        <f>IF(N346="zákl. přenesená",J346,0)</f>
        <v>0</v>
      </c>
      <c r="BH346" s="158">
        <f>IF(N346="sníž. přenesená",J346,0)</f>
        <v>0</v>
      </c>
      <c r="BI346" s="158">
        <f>IF(N346="nulová",J346,0)</f>
        <v>0</v>
      </c>
      <c r="BJ346" s="13" t="s">
        <v>80</v>
      </c>
      <c r="BK346" s="158">
        <f>ROUND(I346*H346,2)</f>
        <v>0</v>
      </c>
      <c r="BL346" s="13" t="s">
        <v>348</v>
      </c>
      <c r="BM346" s="157" t="s">
        <v>1231</v>
      </c>
    </row>
    <row r="347" spans="2:65" s="1" customFormat="1" ht="28.8">
      <c r="B347" s="28"/>
      <c r="D347" s="159" t="s">
        <v>280</v>
      </c>
      <c r="F347" s="160" t="s">
        <v>1232</v>
      </c>
      <c r="I347" s="119"/>
      <c r="L347" s="28"/>
      <c r="M347" s="161"/>
      <c r="T347" s="52"/>
      <c r="AT347" s="13" t="s">
        <v>280</v>
      </c>
      <c r="AU347" s="13" t="s">
        <v>272</v>
      </c>
    </row>
    <row r="348" spans="2:65" s="1" customFormat="1" ht="24.15" customHeight="1">
      <c r="B348" s="28"/>
      <c r="C348" s="146" t="s">
        <v>996</v>
      </c>
      <c r="D348" s="146" t="s">
        <v>274</v>
      </c>
      <c r="E348" s="147" t="s">
        <v>1404</v>
      </c>
      <c r="F348" s="148" t="s">
        <v>1405</v>
      </c>
      <c r="G348" s="149" t="s">
        <v>412</v>
      </c>
      <c r="H348" s="150">
        <v>70</v>
      </c>
      <c r="I348" s="151"/>
      <c r="J348" s="152">
        <f>ROUND(I348*H348,2)</f>
        <v>0</v>
      </c>
      <c r="K348" s="153"/>
      <c r="L348" s="28"/>
      <c r="M348" s="154" t="s">
        <v>1</v>
      </c>
      <c r="N348" s="115" t="s">
        <v>38</v>
      </c>
      <c r="P348" s="155">
        <f>O348*H348</f>
        <v>0</v>
      </c>
      <c r="Q348" s="155">
        <v>0</v>
      </c>
      <c r="R348" s="155">
        <f>Q348*H348</f>
        <v>0</v>
      </c>
      <c r="S348" s="155">
        <v>0</v>
      </c>
      <c r="T348" s="156">
        <f>S348*H348</f>
        <v>0</v>
      </c>
      <c r="AR348" s="157" t="s">
        <v>348</v>
      </c>
      <c r="AT348" s="157" t="s">
        <v>274</v>
      </c>
      <c r="AU348" s="157" t="s">
        <v>272</v>
      </c>
      <c r="AY348" s="13" t="s">
        <v>271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3" t="s">
        <v>80</v>
      </c>
      <c r="BK348" s="158">
        <f>ROUND(I348*H348,2)</f>
        <v>0</v>
      </c>
      <c r="BL348" s="13" t="s">
        <v>348</v>
      </c>
      <c r="BM348" s="157" t="s">
        <v>1987</v>
      </c>
    </row>
    <row r="349" spans="2:65" s="1" customFormat="1" ht="19.2">
      <c r="B349" s="28"/>
      <c r="D349" s="159" t="s">
        <v>280</v>
      </c>
      <c r="F349" s="160" t="s">
        <v>1407</v>
      </c>
      <c r="I349" s="119"/>
      <c r="L349" s="28"/>
      <c r="M349" s="161"/>
      <c r="T349" s="52"/>
      <c r="AT349" s="13" t="s">
        <v>280</v>
      </c>
      <c r="AU349" s="13" t="s">
        <v>272</v>
      </c>
    </row>
    <row r="350" spans="2:65" s="1" customFormat="1" ht="21.75" customHeight="1">
      <c r="B350" s="28"/>
      <c r="C350" s="146" t="s">
        <v>1000</v>
      </c>
      <c r="D350" s="146" t="s">
        <v>274</v>
      </c>
      <c r="E350" s="147" t="s">
        <v>1242</v>
      </c>
      <c r="F350" s="148" t="s">
        <v>1243</v>
      </c>
      <c r="G350" s="149" t="s">
        <v>338</v>
      </c>
      <c r="H350" s="150">
        <v>55</v>
      </c>
      <c r="I350" s="151"/>
      <c r="J350" s="152">
        <f>ROUND(I350*H350,2)</f>
        <v>0</v>
      </c>
      <c r="K350" s="153"/>
      <c r="L350" s="28"/>
      <c r="M350" s="154" t="s">
        <v>1</v>
      </c>
      <c r="N350" s="115" t="s">
        <v>38</v>
      </c>
      <c r="P350" s="155">
        <f>O350*H350</f>
        <v>0</v>
      </c>
      <c r="Q350" s="155">
        <v>0</v>
      </c>
      <c r="R350" s="155">
        <f>Q350*H350</f>
        <v>0</v>
      </c>
      <c r="S350" s="155">
        <v>0</v>
      </c>
      <c r="T350" s="156">
        <f>S350*H350</f>
        <v>0</v>
      </c>
      <c r="AR350" s="157" t="s">
        <v>348</v>
      </c>
      <c r="AT350" s="157" t="s">
        <v>274</v>
      </c>
      <c r="AU350" s="157" t="s">
        <v>272</v>
      </c>
      <c r="AY350" s="13" t="s">
        <v>271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3" t="s">
        <v>80</v>
      </c>
      <c r="BK350" s="158">
        <f>ROUND(I350*H350,2)</f>
        <v>0</v>
      </c>
      <c r="BL350" s="13" t="s">
        <v>348</v>
      </c>
      <c r="BM350" s="157" t="s">
        <v>1244</v>
      </c>
    </row>
    <row r="351" spans="2:65" s="1" customFormat="1" ht="10.199999999999999">
      <c r="B351" s="28"/>
      <c r="D351" s="159" t="s">
        <v>280</v>
      </c>
      <c r="F351" s="160" t="s">
        <v>1245</v>
      </c>
      <c r="I351" s="119"/>
      <c r="L351" s="28"/>
      <c r="M351" s="161"/>
      <c r="T351" s="52"/>
      <c r="AT351" s="13" t="s">
        <v>280</v>
      </c>
      <c r="AU351" s="13" t="s">
        <v>272</v>
      </c>
    </row>
    <row r="352" spans="2:65" s="1" customFormat="1" ht="16.5" customHeight="1">
      <c r="B352" s="28"/>
      <c r="C352" s="162" t="s">
        <v>1005</v>
      </c>
      <c r="D352" s="162" t="s">
        <v>335</v>
      </c>
      <c r="E352" s="163" t="s">
        <v>958</v>
      </c>
      <c r="F352" s="164" t="s">
        <v>959</v>
      </c>
      <c r="G352" s="165" t="s">
        <v>338</v>
      </c>
      <c r="H352" s="166">
        <v>55</v>
      </c>
      <c r="I352" s="167"/>
      <c r="J352" s="168">
        <f>ROUND(I352*H352,2)</f>
        <v>0</v>
      </c>
      <c r="K352" s="169"/>
      <c r="L352" s="170"/>
      <c r="M352" s="171" t="s">
        <v>1</v>
      </c>
      <c r="N352" s="172" t="s">
        <v>38</v>
      </c>
      <c r="P352" s="155">
        <f>O352*H352</f>
        <v>0</v>
      </c>
      <c r="Q352" s="155">
        <v>9.0000000000000006E-5</v>
      </c>
      <c r="R352" s="155">
        <f>Q352*H352</f>
        <v>4.9500000000000004E-3</v>
      </c>
      <c r="S352" s="155">
        <v>0</v>
      </c>
      <c r="T352" s="156">
        <f>S352*H352</f>
        <v>0</v>
      </c>
      <c r="AR352" s="157" t="s">
        <v>373</v>
      </c>
      <c r="AT352" s="157" t="s">
        <v>335</v>
      </c>
      <c r="AU352" s="157" t="s">
        <v>272</v>
      </c>
      <c r="AY352" s="13" t="s">
        <v>271</v>
      </c>
      <c r="BE352" s="158">
        <f>IF(N352="základní",J352,0)</f>
        <v>0</v>
      </c>
      <c r="BF352" s="158">
        <f>IF(N352="snížená",J352,0)</f>
        <v>0</v>
      </c>
      <c r="BG352" s="158">
        <f>IF(N352="zákl. přenesená",J352,0)</f>
        <v>0</v>
      </c>
      <c r="BH352" s="158">
        <f>IF(N352="sníž. přenesená",J352,0)</f>
        <v>0</v>
      </c>
      <c r="BI352" s="158">
        <f>IF(N352="nulová",J352,0)</f>
        <v>0</v>
      </c>
      <c r="BJ352" s="13" t="s">
        <v>80</v>
      </c>
      <c r="BK352" s="158">
        <f>ROUND(I352*H352,2)</f>
        <v>0</v>
      </c>
      <c r="BL352" s="13" t="s">
        <v>348</v>
      </c>
      <c r="BM352" s="157" t="s">
        <v>1247</v>
      </c>
    </row>
    <row r="353" spans="2:65" s="1" customFormat="1" ht="10.199999999999999">
      <c r="B353" s="28"/>
      <c r="D353" s="159" t="s">
        <v>280</v>
      </c>
      <c r="F353" s="160" t="s">
        <v>959</v>
      </c>
      <c r="I353" s="119"/>
      <c r="L353" s="28"/>
      <c r="M353" s="161"/>
      <c r="T353" s="52"/>
      <c r="AT353" s="13" t="s">
        <v>280</v>
      </c>
      <c r="AU353" s="13" t="s">
        <v>272</v>
      </c>
    </row>
    <row r="354" spans="2:65" s="1" customFormat="1" ht="24.15" customHeight="1">
      <c r="B354" s="28"/>
      <c r="C354" s="146" t="s">
        <v>1009</v>
      </c>
      <c r="D354" s="146" t="s">
        <v>274</v>
      </c>
      <c r="E354" s="147" t="s">
        <v>1249</v>
      </c>
      <c r="F354" s="148" t="s">
        <v>1250</v>
      </c>
      <c r="G354" s="149" t="s">
        <v>412</v>
      </c>
      <c r="H354" s="150">
        <v>10</v>
      </c>
      <c r="I354" s="151"/>
      <c r="J354" s="152">
        <f>ROUND(I354*H354,2)</f>
        <v>0</v>
      </c>
      <c r="K354" s="153"/>
      <c r="L354" s="28"/>
      <c r="M354" s="154" t="s">
        <v>1</v>
      </c>
      <c r="N354" s="115" t="s">
        <v>38</v>
      </c>
      <c r="P354" s="155">
        <f>O354*H354</f>
        <v>0</v>
      </c>
      <c r="Q354" s="155">
        <v>0</v>
      </c>
      <c r="R354" s="155">
        <f>Q354*H354</f>
        <v>0</v>
      </c>
      <c r="S354" s="155">
        <v>0</v>
      </c>
      <c r="T354" s="156">
        <f>S354*H354</f>
        <v>0</v>
      </c>
      <c r="AR354" s="157" t="s">
        <v>348</v>
      </c>
      <c r="AT354" s="157" t="s">
        <v>274</v>
      </c>
      <c r="AU354" s="157" t="s">
        <v>272</v>
      </c>
      <c r="AY354" s="13" t="s">
        <v>271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3" t="s">
        <v>80</v>
      </c>
      <c r="BK354" s="158">
        <f>ROUND(I354*H354,2)</f>
        <v>0</v>
      </c>
      <c r="BL354" s="13" t="s">
        <v>348</v>
      </c>
      <c r="BM354" s="157" t="s">
        <v>1251</v>
      </c>
    </row>
    <row r="355" spans="2:65" s="1" customFormat="1" ht="19.2">
      <c r="B355" s="28"/>
      <c r="D355" s="159" t="s">
        <v>280</v>
      </c>
      <c r="F355" s="160" t="s">
        <v>1252</v>
      </c>
      <c r="I355" s="119"/>
      <c r="L355" s="28"/>
      <c r="M355" s="161"/>
      <c r="T355" s="52"/>
      <c r="AT355" s="13" t="s">
        <v>280</v>
      </c>
      <c r="AU355" s="13" t="s">
        <v>272</v>
      </c>
    </row>
    <row r="356" spans="2:65" s="1" customFormat="1" ht="24.15" customHeight="1">
      <c r="B356" s="28"/>
      <c r="C356" s="162" t="s">
        <v>1014</v>
      </c>
      <c r="D356" s="162" t="s">
        <v>335</v>
      </c>
      <c r="E356" s="163" t="s">
        <v>927</v>
      </c>
      <c r="F356" s="164" t="s">
        <v>928</v>
      </c>
      <c r="G356" s="165" t="s">
        <v>412</v>
      </c>
      <c r="H356" s="166">
        <v>80</v>
      </c>
      <c r="I356" s="167"/>
      <c r="J356" s="168">
        <f>ROUND(I356*H356,2)</f>
        <v>0</v>
      </c>
      <c r="K356" s="169"/>
      <c r="L356" s="170"/>
      <c r="M356" s="171" t="s">
        <v>1</v>
      </c>
      <c r="N356" s="172" t="s">
        <v>38</v>
      </c>
      <c r="P356" s="155">
        <f>O356*H356</f>
        <v>0</v>
      </c>
      <c r="Q356" s="155">
        <v>6.9999999999999994E-5</v>
      </c>
      <c r="R356" s="155">
        <f>Q356*H356</f>
        <v>5.5999999999999991E-3</v>
      </c>
      <c r="S356" s="155">
        <v>0</v>
      </c>
      <c r="T356" s="156">
        <f>S356*H356</f>
        <v>0</v>
      </c>
      <c r="AR356" s="157" t="s">
        <v>373</v>
      </c>
      <c r="AT356" s="157" t="s">
        <v>335</v>
      </c>
      <c r="AU356" s="157" t="s">
        <v>272</v>
      </c>
      <c r="AY356" s="13" t="s">
        <v>271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3" t="s">
        <v>80</v>
      </c>
      <c r="BK356" s="158">
        <f>ROUND(I356*H356,2)</f>
        <v>0</v>
      </c>
      <c r="BL356" s="13" t="s">
        <v>348</v>
      </c>
      <c r="BM356" s="157" t="s">
        <v>1263</v>
      </c>
    </row>
    <row r="357" spans="2:65" s="1" customFormat="1" ht="10.199999999999999">
      <c r="B357" s="28"/>
      <c r="D357" s="159" t="s">
        <v>280</v>
      </c>
      <c r="F357" s="160" t="s">
        <v>928</v>
      </c>
      <c r="I357" s="119"/>
      <c r="L357" s="28"/>
      <c r="M357" s="161"/>
      <c r="T357" s="52"/>
      <c r="AT357" s="13" t="s">
        <v>280</v>
      </c>
      <c r="AU357" s="13" t="s">
        <v>272</v>
      </c>
    </row>
    <row r="358" spans="2:65" s="1" customFormat="1" ht="24.15" customHeight="1">
      <c r="B358" s="28"/>
      <c r="C358" s="146" t="s">
        <v>1018</v>
      </c>
      <c r="D358" s="146" t="s">
        <v>274</v>
      </c>
      <c r="E358" s="147" t="s">
        <v>1297</v>
      </c>
      <c r="F358" s="148" t="s">
        <v>1298</v>
      </c>
      <c r="G358" s="149" t="s">
        <v>338</v>
      </c>
      <c r="H358" s="150">
        <v>2</v>
      </c>
      <c r="I358" s="151"/>
      <c r="J358" s="152">
        <f>ROUND(I358*H358,2)</f>
        <v>0</v>
      </c>
      <c r="K358" s="153"/>
      <c r="L358" s="28"/>
      <c r="M358" s="154" t="s">
        <v>1</v>
      </c>
      <c r="N358" s="115" t="s">
        <v>38</v>
      </c>
      <c r="P358" s="155">
        <f>O358*H358</f>
        <v>0</v>
      </c>
      <c r="Q358" s="155">
        <v>0</v>
      </c>
      <c r="R358" s="155">
        <f>Q358*H358</f>
        <v>0</v>
      </c>
      <c r="S358" s="155">
        <v>0</v>
      </c>
      <c r="T358" s="156">
        <f>S358*H358</f>
        <v>0</v>
      </c>
      <c r="AR358" s="157" t="s">
        <v>348</v>
      </c>
      <c r="AT358" s="157" t="s">
        <v>274</v>
      </c>
      <c r="AU358" s="157" t="s">
        <v>272</v>
      </c>
      <c r="AY358" s="13" t="s">
        <v>271</v>
      </c>
      <c r="BE358" s="158">
        <f>IF(N358="základní",J358,0)</f>
        <v>0</v>
      </c>
      <c r="BF358" s="158">
        <f>IF(N358="snížená",J358,0)</f>
        <v>0</v>
      </c>
      <c r="BG358" s="158">
        <f>IF(N358="zákl. přenesená",J358,0)</f>
        <v>0</v>
      </c>
      <c r="BH358" s="158">
        <f>IF(N358="sníž. přenesená",J358,0)</f>
        <v>0</v>
      </c>
      <c r="BI358" s="158">
        <f>IF(N358="nulová",J358,0)</f>
        <v>0</v>
      </c>
      <c r="BJ358" s="13" t="s">
        <v>80</v>
      </c>
      <c r="BK358" s="158">
        <f>ROUND(I358*H358,2)</f>
        <v>0</v>
      </c>
      <c r="BL358" s="13" t="s">
        <v>348</v>
      </c>
      <c r="BM358" s="157" t="s">
        <v>1299</v>
      </c>
    </row>
    <row r="359" spans="2:65" s="1" customFormat="1" ht="19.2">
      <c r="B359" s="28"/>
      <c r="D359" s="159" t="s">
        <v>280</v>
      </c>
      <c r="F359" s="160" t="s">
        <v>1300</v>
      </c>
      <c r="I359" s="119"/>
      <c r="L359" s="28"/>
      <c r="M359" s="161"/>
      <c r="T359" s="52"/>
      <c r="AT359" s="13" t="s">
        <v>280</v>
      </c>
      <c r="AU359" s="13" t="s">
        <v>272</v>
      </c>
    </row>
    <row r="360" spans="2:65" s="1" customFormat="1" ht="24.15" customHeight="1">
      <c r="B360" s="28"/>
      <c r="C360" s="162" t="s">
        <v>1023</v>
      </c>
      <c r="D360" s="162" t="s">
        <v>335</v>
      </c>
      <c r="E360" s="163" t="s">
        <v>865</v>
      </c>
      <c r="F360" s="164" t="s">
        <v>866</v>
      </c>
      <c r="G360" s="165" t="s">
        <v>338</v>
      </c>
      <c r="H360" s="166">
        <v>2</v>
      </c>
      <c r="I360" s="167"/>
      <c r="J360" s="168">
        <f>ROUND(I360*H360,2)</f>
        <v>0</v>
      </c>
      <c r="K360" s="169"/>
      <c r="L360" s="170"/>
      <c r="M360" s="171" t="s">
        <v>1</v>
      </c>
      <c r="N360" s="172" t="s">
        <v>38</v>
      </c>
      <c r="P360" s="155">
        <f>O360*H360</f>
        <v>0</v>
      </c>
      <c r="Q360" s="155">
        <v>5.0000000000000002E-5</v>
      </c>
      <c r="R360" s="155">
        <f>Q360*H360</f>
        <v>1E-4</v>
      </c>
      <c r="S360" s="155">
        <v>0</v>
      </c>
      <c r="T360" s="156">
        <f>S360*H360</f>
        <v>0</v>
      </c>
      <c r="AR360" s="157" t="s">
        <v>373</v>
      </c>
      <c r="AT360" s="157" t="s">
        <v>335</v>
      </c>
      <c r="AU360" s="157" t="s">
        <v>272</v>
      </c>
      <c r="AY360" s="13" t="s">
        <v>271</v>
      </c>
      <c r="BE360" s="158">
        <f>IF(N360="základní",J360,0)</f>
        <v>0</v>
      </c>
      <c r="BF360" s="158">
        <f>IF(N360="snížená",J360,0)</f>
        <v>0</v>
      </c>
      <c r="BG360" s="158">
        <f>IF(N360="zákl. přenesená",J360,0)</f>
        <v>0</v>
      </c>
      <c r="BH360" s="158">
        <f>IF(N360="sníž. přenesená",J360,0)</f>
        <v>0</v>
      </c>
      <c r="BI360" s="158">
        <f>IF(N360="nulová",J360,0)</f>
        <v>0</v>
      </c>
      <c r="BJ360" s="13" t="s">
        <v>80</v>
      </c>
      <c r="BK360" s="158">
        <f>ROUND(I360*H360,2)</f>
        <v>0</v>
      </c>
      <c r="BL360" s="13" t="s">
        <v>348</v>
      </c>
      <c r="BM360" s="157" t="s">
        <v>1309</v>
      </c>
    </row>
    <row r="361" spans="2:65" s="1" customFormat="1" ht="10.199999999999999">
      <c r="B361" s="28"/>
      <c r="D361" s="159" t="s">
        <v>280</v>
      </c>
      <c r="F361" s="160" t="s">
        <v>866</v>
      </c>
      <c r="I361" s="119"/>
      <c r="L361" s="28"/>
      <c r="M361" s="161"/>
      <c r="T361" s="52"/>
      <c r="AT361" s="13" t="s">
        <v>280</v>
      </c>
      <c r="AU361" s="13" t="s">
        <v>272</v>
      </c>
    </row>
    <row r="362" spans="2:65" s="1" customFormat="1" ht="24.15" customHeight="1">
      <c r="B362" s="28"/>
      <c r="C362" s="146" t="s">
        <v>1027</v>
      </c>
      <c r="D362" s="146" t="s">
        <v>274</v>
      </c>
      <c r="E362" s="147" t="s">
        <v>1372</v>
      </c>
      <c r="F362" s="148" t="s">
        <v>1373</v>
      </c>
      <c r="G362" s="149" t="s">
        <v>338</v>
      </c>
      <c r="H362" s="150">
        <v>1</v>
      </c>
      <c r="I362" s="151"/>
      <c r="J362" s="152">
        <f>ROUND(I362*H362,2)</f>
        <v>0</v>
      </c>
      <c r="K362" s="153"/>
      <c r="L362" s="28"/>
      <c r="M362" s="154" t="s">
        <v>1</v>
      </c>
      <c r="N362" s="115" t="s">
        <v>38</v>
      </c>
      <c r="P362" s="155">
        <f>O362*H362</f>
        <v>0</v>
      </c>
      <c r="Q362" s="155">
        <v>0</v>
      </c>
      <c r="R362" s="155">
        <f>Q362*H362</f>
        <v>0</v>
      </c>
      <c r="S362" s="155">
        <v>5.0000000000000002E-5</v>
      </c>
      <c r="T362" s="156">
        <f>S362*H362</f>
        <v>5.0000000000000002E-5</v>
      </c>
      <c r="AR362" s="157" t="s">
        <v>348</v>
      </c>
      <c r="AT362" s="157" t="s">
        <v>274</v>
      </c>
      <c r="AU362" s="157" t="s">
        <v>272</v>
      </c>
      <c r="AY362" s="13" t="s">
        <v>271</v>
      </c>
      <c r="BE362" s="158">
        <f>IF(N362="základní",J362,0)</f>
        <v>0</v>
      </c>
      <c r="BF362" s="158">
        <f>IF(N362="snížená",J362,0)</f>
        <v>0</v>
      </c>
      <c r="BG362" s="158">
        <f>IF(N362="zákl. přenesená",J362,0)</f>
        <v>0</v>
      </c>
      <c r="BH362" s="158">
        <f>IF(N362="sníž. přenesená",J362,0)</f>
        <v>0</v>
      </c>
      <c r="BI362" s="158">
        <f>IF(N362="nulová",J362,0)</f>
        <v>0</v>
      </c>
      <c r="BJ362" s="13" t="s">
        <v>80</v>
      </c>
      <c r="BK362" s="158">
        <f>ROUND(I362*H362,2)</f>
        <v>0</v>
      </c>
      <c r="BL362" s="13" t="s">
        <v>348</v>
      </c>
      <c r="BM362" s="157" t="s">
        <v>1374</v>
      </c>
    </row>
    <row r="363" spans="2:65" s="1" customFormat="1" ht="67.2">
      <c r="B363" s="28"/>
      <c r="D363" s="159" t="s">
        <v>280</v>
      </c>
      <c r="F363" s="160" t="s">
        <v>1375</v>
      </c>
      <c r="I363" s="119"/>
      <c r="L363" s="28"/>
      <c r="M363" s="161"/>
      <c r="T363" s="52"/>
      <c r="AT363" s="13" t="s">
        <v>280</v>
      </c>
      <c r="AU363" s="13" t="s">
        <v>272</v>
      </c>
    </row>
    <row r="364" spans="2:65" s="1" customFormat="1" ht="37.799999999999997" customHeight="1">
      <c r="B364" s="28"/>
      <c r="C364" s="146" t="s">
        <v>1031</v>
      </c>
      <c r="D364" s="146" t="s">
        <v>274</v>
      </c>
      <c r="E364" s="147" t="s">
        <v>1377</v>
      </c>
      <c r="F364" s="148" t="s">
        <v>1378</v>
      </c>
      <c r="G364" s="149" t="s">
        <v>338</v>
      </c>
      <c r="H364" s="150">
        <v>1</v>
      </c>
      <c r="I364" s="151"/>
      <c r="J364" s="152">
        <f>ROUND(I364*H364,2)</f>
        <v>0</v>
      </c>
      <c r="K364" s="153"/>
      <c r="L364" s="28"/>
      <c r="M364" s="154" t="s">
        <v>1</v>
      </c>
      <c r="N364" s="115" t="s">
        <v>38</v>
      </c>
      <c r="P364" s="155">
        <f>O364*H364</f>
        <v>0</v>
      </c>
      <c r="Q364" s="155">
        <v>0</v>
      </c>
      <c r="R364" s="155">
        <f>Q364*H364</f>
        <v>0</v>
      </c>
      <c r="S364" s="155">
        <v>5.0000000000000002E-5</v>
      </c>
      <c r="T364" s="156">
        <f>S364*H364</f>
        <v>5.0000000000000002E-5</v>
      </c>
      <c r="AR364" s="157" t="s">
        <v>348</v>
      </c>
      <c r="AT364" s="157" t="s">
        <v>274</v>
      </c>
      <c r="AU364" s="157" t="s">
        <v>272</v>
      </c>
      <c r="AY364" s="13" t="s">
        <v>271</v>
      </c>
      <c r="BE364" s="158">
        <f>IF(N364="základní",J364,0)</f>
        <v>0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3" t="s">
        <v>80</v>
      </c>
      <c r="BK364" s="158">
        <f>ROUND(I364*H364,2)</f>
        <v>0</v>
      </c>
      <c r="BL364" s="13" t="s">
        <v>348</v>
      </c>
      <c r="BM364" s="157" t="s">
        <v>1379</v>
      </c>
    </row>
    <row r="365" spans="2:65" s="1" customFormat="1" ht="76.8">
      <c r="B365" s="28"/>
      <c r="D365" s="159" t="s">
        <v>280</v>
      </c>
      <c r="F365" s="160" t="s">
        <v>1380</v>
      </c>
      <c r="I365" s="119"/>
      <c r="L365" s="28"/>
      <c r="M365" s="161"/>
      <c r="T365" s="52"/>
      <c r="AT365" s="13" t="s">
        <v>280</v>
      </c>
      <c r="AU365" s="13" t="s">
        <v>272</v>
      </c>
    </row>
    <row r="366" spans="2:65" s="11" customFormat="1" ht="22.8" customHeight="1">
      <c r="B366" s="134"/>
      <c r="D366" s="135" t="s">
        <v>72</v>
      </c>
      <c r="E366" s="144" t="s">
        <v>1422</v>
      </c>
      <c r="F366" s="144" t="s">
        <v>620</v>
      </c>
      <c r="I366" s="137"/>
      <c r="J366" s="145">
        <f>BK366</f>
        <v>0</v>
      </c>
      <c r="L366" s="134"/>
      <c r="M366" s="139"/>
      <c r="P366" s="140">
        <f>SUM(P367:P382)</f>
        <v>0</v>
      </c>
      <c r="R366" s="140">
        <f>SUM(R367:R382)</f>
        <v>0</v>
      </c>
      <c r="T366" s="141">
        <f>SUM(T367:T382)</f>
        <v>0</v>
      </c>
      <c r="AR366" s="135" t="s">
        <v>82</v>
      </c>
      <c r="AT366" s="142" t="s">
        <v>72</v>
      </c>
      <c r="AU366" s="142" t="s">
        <v>80</v>
      </c>
      <c r="AY366" s="135" t="s">
        <v>271</v>
      </c>
      <c r="BK366" s="143">
        <f>SUM(BK367:BK382)</f>
        <v>0</v>
      </c>
    </row>
    <row r="367" spans="2:65" s="1" customFormat="1" ht="33" customHeight="1">
      <c r="B367" s="28"/>
      <c r="C367" s="146" t="s">
        <v>1035</v>
      </c>
      <c r="D367" s="146" t="s">
        <v>274</v>
      </c>
      <c r="E367" s="147" t="s">
        <v>1424</v>
      </c>
      <c r="F367" s="148" t="s">
        <v>1425</v>
      </c>
      <c r="G367" s="149" t="s">
        <v>969</v>
      </c>
      <c r="H367" s="150">
        <v>1</v>
      </c>
      <c r="I367" s="151"/>
      <c r="J367" s="152">
        <f>ROUND(I367*H367,2)</f>
        <v>0</v>
      </c>
      <c r="K367" s="153"/>
      <c r="L367" s="28"/>
      <c r="M367" s="154" t="s">
        <v>1</v>
      </c>
      <c r="N367" s="115" t="s">
        <v>38</v>
      </c>
      <c r="P367" s="155">
        <f>O367*H367</f>
        <v>0</v>
      </c>
      <c r="Q367" s="155">
        <v>0</v>
      </c>
      <c r="R367" s="155">
        <f>Q367*H367</f>
        <v>0</v>
      </c>
      <c r="S367" s="155">
        <v>0</v>
      </c>
      <c r="T367" s="156">
        <f>S367*H367</f>
        <v>0</v>
      </c>
      <c r="AR367" s="157" t="s">
        <v>348</v>
      </c>
      <c r="AT367" s="157" t="s">
        <v>274</v>
      </c>
      <c r="AU367" s="157" t="s">
        <v>82</v>
      </c>
      <c r="AY367" s="13" t="s">
        <v>271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3" t="s">
        <v>80</v>
      </c>
      <c r="BK367" s="158">
        <f>ROUND(I367*H367,2)</f>
        <v>0</v>
      </c>
      <c r="BL367" s="13" t="s">
        <v>348</v>
      </c>
      <c r="BM367" s="157" t="s">
        <v>1426</v>
      </c>
    </row>
    <row r="368" spans="2:65" s="1" customFormat="1" ht="38.4">
      <c r="B368" s="28"/>
      <c r="D368" s="159" t="s">
        <v>280</v>
      </c>
      <c r="F368" s="160" t="s">
        <v>1427</v>
      </c>
      <c r="I368" s="119"/>
      <c r="L368" s="28"/>
      <c r="M368" s="161"/>
      <c r="T368" s="52"/>
      <c r="AT368" s="13" t="s">
        <v>280</v>
      </c>
      <c r="AU368" s="13" t="s">
        <v>82</v>
      </c>
    </row>
    <row r="369" spans="2:65" s="1" customFormat="1" ht="24.15" customHeight="1">
      <c r="B369" s="28"/>
      <c r="C369" s="146" t="s">
        <v>1040</v>
      </c>
      <c r="D369" s="146" t="s">
        <v>274</v>
      </c>
      <c r="E369" s="147" t="s">
        <v>1429</v>
      </c>
      <c r="F369" s="148" t="s">
        <v>1430</v>
      </c>
      <c r="G369" s="149" t="s">
        <v>969</v>
      </c>
      <c r="H369" s="150">
        <v>1</v>
      </c>
      <c r="I369" s="151"/>
      <c r="J369" s="152">
        <f>ROUND(I369*H369,2)</f>
        <v>0</v>
      </c>
      <c r="K369" s="153"/>
      <c r="L369" s="28"/>
      <c r="M369" s="154" t="s">
        <v>1</v>
      </c>
      <c r="N369" s="115" t="s">
        <v>38</v>
      </c>
      <c r="P369" s="155">
        <f>O369*H369</f>
        <v>0</v>
      </c>
      <c r="Q369" s="155">
        <v>0</v>
      </c>
      <c r="R369" s="155">
        <f>Q369*H369</f>
        <v>0</v>
      </c>
      <c r="S369" s="155">
        <v>0</v>
      </c>
      <c r="T369" s="156">
        <f>S369*H369</f>
        <v>0</v>
      </c>
      <c r="AR369" s="157" t="s">
        <v>348</v>
      </c>
      <c r="AT369" s="157" t="s">
        <v>274</v>
      </c>
      <c r="AU369" s="157" t="s">
        <v>82</v>
      </c>
      <c r="AY369" s="13" t="s">
        <v>271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3" t="s">
        <v>80</v>
      </c>
      <c r="BK369" s="158">
        <f>ROUND(I369*H369,2)</f>
        <v>0</v>
      </c>
      <c r="BL369" s="13" t="s">
        <v>348</v>
      </c>
      <c r="BM369" s="157" t="s">
        <v>1431</v>
      </c>
    </row>
    <row r="370" spans="2:65" s="1" customFormat="1" ht="38.4">
      <c r="B370" s="28"/>
      <c r="D370" s="159" t="s">
        <v>280</v>
      </c>
      <c r="F370" s="160" t="s">
        <v>1427</v>
      </c>
      <c r="I370" s="119"/>
      <c r="L370" s="28"/>
      <c r="M370" s="161"/>
      <c r="T370" s="52"/>
      <c r="AT370" s="13" t="s">
        <v>280</v>
      </c>
      <c r="AU370" s="13" t="s">
        <v>82</v>
      </c>
    </row>
    <row r="371" spans="2:65" s="1" customFormat="1" ht="33" customHeight="1">
      <c r="B371" s="28"/>
      <c r="C371" s="146" t="s">
        <v>1044</v>
      </c>
      <c r="D371" s="146" t="s">
        <v>274</v>
      </c>
      <c r="E371" s="147" t="s">
        <v>1433</v>
      </c>
      <c r="F371" s="148" t="s">
        <v>1434</v>
      </c>
      <c r="G371" s="149" t="s">
        <v>969</v>
      </c>
      <c r="H371" s="150">
        <v>1</v>
      </c>
      <c r="I371" s="151"/>
      <c r="J371" s="152">
        <f>ROUND(I371*H371,2)</f>
        <v>0</v>
      </c>
      <c r="K371" s="153"/>
      <c r="L371" s="28"/>
      <c r="M371" s="154" t="s">
        <v>1</v>
      </c>
      <c r="N371" s="115" t="s">
        <v>38</v>
      </c>
      <c r="P371" s="155">
        <f>O371*H371</f>
        <v>0</v>
      </c>
      <c r="Q371" s="155">
        <v>0</v>
      </c>
      <c r="R371" s="155">
        <f>Q371*H371</f>
        <v>0</v>
      </c>
      <c r="S371" s="155">
        <v>0</v>
      </c>
      <c r="T371" s="156">
        <f>S371*H371</f>
        <v>0</v>
      </c>
      <c r="AR371" s="157" t="s">
        <v>348</v>
      </c>
      <c r="AT371" s="157" t="s">
        <v>274</v>
      </c>
      <c r="AU371" s="157" t="s">
        <v>82</v>
      </c>
      <c r="AY371" s="13" t="s">
        <v>271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3" t="s">
        <v>80</v>
      </c>
      <c r="BK371" s="158">
        <f>ROUND(I371*H371,2)</f>
        <v>0</v>
      </c>
      <c r="BL371" s="13" t="s">
        <v>348</v>
      </c>
      <c r="BM371" s="157" t="s">
        <v>1435</v>
      </c>
    </row>
    <row r="372" spans="2:65" s="1" customFormat="1" ht="28.8">
      <c r="B372" s="28"/>
      <c r="D372" s="159" t="s">
        <v>280</v>
      </c>
      <c r="F372" s="160" t="s">
        <v>1436</v>
      </c>
      <c r="I372" s="119"/>
      <c r="L372" s="28"/>
      <c r="M372" s="161"/>
      <c r="T372" s="52"/>
      <c r="AT372" s="13" t="s">
        <v>280</v>
      </c>
      <c r="AU372" s="13" t="s">
        <v>82</v>
      </c>
    </row>
    <row r="373" spans="2:65" s="1" customFormat="1" ht="24.15" customHeight="1">
      <c r="B373" s="28"/>
      <c r="C373" s="146" t="s">
        <v>1046</v>
      </c>
      <c r="D373" s="146" t="s">
        <v>274</v>
      </c>
      <c r="E373" s="147" t="s">
        <v>1438</v>
      </c>
      <c r="F373" s="148" t="s">
        <v>1439</v>
      </c>
      <c r="G373" s="149" t="s">
        <v>338</v>
      </c>
      <c r="H373" s="150">
        <v>1</v>
      </c>
      <c r="I373" s="151"/>
      <c r="J373" s="152">
        <f>ROUND(I373*H373,2)</f>
        <v>0</v>
      </c>
      <c r="K373" s="153"/>
      <c r="L373" s="28"/>
      <c r="M373" s="154" t="s">
        <v>1</v>
      </c>
      <c r="N373" s="115" t="s">
        <v>38</v>
      </c>
      <c r="P373" s="155">
        <f>O373*H373</f>
        <v>0</v>
      </c>
      <c r="Q373" s="155">
        <v>0</v>
      </c>
      <c r="R373" s="155">
        <f>Q373*H373</f>
        <v>0</v>
      </c>
      <c r="S373" s="155">
        <v>0</v>
      </c>
      <c r="T373" s="156">
        <f>S373*H373</f>
        <v>0</v>
      </c>
      <c r="AR373" s="157" t="s">
        <v>348</v>
      </c>
      <c r="AT373" s="157" t="s">
        <v>274</v>
      </c>
      <c r="AU373" s="157" t="s">
        <v>82</v>
      </c>
      <c r="AY373" s="13" t="s">
        <v>271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3" t="s">
        <v>80</v>
      </c>
      <c r="BK373" s="158">
        <f>ROUND(I373*H373,2)</f>
        <v>0</v>
      </c>
      <c r="BL373" s="13" t="s">
        <v>348</v>
      </c>
      <c r="BM373" s="157" t="s">
        <v>1440</v>
      </c>
    </row>
    <row r="374" spans="2:65" s="1" customFormat="1" ht="38.4">
      <c r="B374" s="28"/>
      <c r="D374" s="159" t="s">
        <v>280</v>
      </c>
      <c r="F374" s="160" t="s">
        <v>1441</v>
      </c>
      <c r="I374" s="119"/>
      <c r="L374" s="28"/>
      <c r="M374" s="161"/>
      <c r="T374" s="52"/>
      <c r="AT374" s="13" t="s">
        <v>280</v>
      </c>
      <c r="AU374" s="13" t="s">
        <v>82</v>
      </c>
    </row>
    <row r="375" spans="2:65" s="1" customFormat="1" ht="24.15" customHeight="1">
      <c r="B375" s="28"/>
      <c r="C375" s="146" t="s">
        <v>1050</v>
      </c>
      <c r="D375" s="146" t="s">
        <v>274</v>
      </c>
      <c r="E375" s="147" t="s">
        <v>1443</v>
      </c>
      <c r="F375" s="148" t="s">
        <v>1444</v>
      </c>
      <c r="G375" s="149" t="s">
        <v>969</v>
      </c>
      <c r="H375" s="150">
        <v>1</v>
      </c>
      <c r="I375" s="151"/>
      <c r="J375" s="152">
        <f>ROUND(I375*H375,2)</f>
        <v>0</v>
      </c>
      <c r="K375" s="153"/>
      <c r="L375" s="28"/>
      <c r="M375" s="154" t="s">
        <v>1</v>
      </c>
      <c r="N375" s="115" t="s">
        <v>38</v>
      </c>
      <c r="P375" s="155">
        <f>O375*H375</f>
        <v>0</v>
      </c>
      <c r="Q375" s="155">
        <v>0</v>
      </c>
      <c r="R375" s="155">
        <f>Q375*H375</f>
        <v>0</v>
      </c>
      <c r="S375" s="155">
        <v>0</v>
      </c>
      <c r="T375" s="156">
        <f>S375*H375</f>
        <v>0</v>
      </c>
      <c r="AR375" s="157" t="s">
        <v>348</v>
      </c>
      <c r="AT375" s="157" t="s">
        <v>274</v>
      </c>
      <c r="AU375" s="157" t="s">
        <v>82</v>
      </c>
      <c r="AY375" s="13" t="s">
        <v>271</v>
      </c>
      <c r="BE375" s="158">
        <f>IF(N375="základní",J375,0)</f>
        <v>0</v>
      </c>
      <c r="BF375" s="158">
        <f>IF(N375="snížená",J375,0)</f>
        <v>0</v>
      </c>
      <c r="BG375" s="158">
        <f>IF(N375="zákl. přenesená",J375,0)</f>
        <v>0</v>
      </c>
      <c r="BH375" s="158">
        <f>IF(N375="sníž. přenesená",J375,0)</f>
        <v>0</v>
      </c>
      <c r="BI375" s="158">
        <f>IF(N375="nulová",J375,0)</f>
        <v>0</v>
      </c>
      <c r="BJ375" s="13" t="s">
        <v>80</v>
      </c>
      <c r="BK375" s="158">
        <f>ROUND(I375*H375,2)</f>
        <v>0</v>
      </c>
      <c r="BL375" s="13" t="s">
        <v>348</v>
      </c>
      <c r="BM375" s="157" t="s">
        <v>1445</v>
      </c>
    </row>
    <row r="376" spans="2:65" s="1" customFormat="1" ht="10.199999999999999">
      <c r="B376" s="28"/>
      <c r="D376" s="159" t="s">
        <v>280</v>
      </c>
      <c r="F376" s="160" t="s">
        <v>1446</v>
      </c>
      <c r="I376" s="119"/>
      <c r="L376" s="28"/>
      <c r="M376" s="161"/>
      <c r="T376" s="52"/>
      <c r="AT376" s="13" t="s">
        <v>280</v>
      </c>
      <c r="AU376" s="13" t="s">
        <v>82</v>
      </c>
    </row>
    <row r="377" spans="2:65" s="1" customFormat="1" ht="16.5" customHeight="1">
      <c r="B377" s="28"/>
      <c r="C377" s="146" t="s">
        <v>1055</v>
      </c>
      <c r="D377" s="146" t="s">
        <v>274</v>
      </c>
      <c r="E377" s="147" t="s">
        <v>1448</v>
      </c>
      <c r="F377" s="148" t="s">
        <v>1449</v>
      </c>
      <c r="G377" s="149" t="s">
        <v>969</v>
      </c>
      <c r="H377" s="150">
        <v>1</v>
      </c>
      <c r="I377" s="151"/>
      <c r="J377" s="152">
        <f>ROUND(I377*H377,2)</f>
        <v>0</v>
      </c>
      <c r="K377" s="153"/>
      <c r="L377" s="28"/>
      <c r="M377" s="154" t="s">
        <v>1</v>
      </c>
      <c r="N377" s="115" t="s">
        <v>38</v>
      </c>
      <c r="P377" s="155">
        <f>O377*H377</f>
        <v>0</v>
      </c>
      <c r="Q377" s="155">
        <v>0</v>
      </c>
      <c r="R377" s="155">
        <f>Q377*H377</f>
        <v>0</v>
      </c>
      <c r="S377" s="155">
        <v>0</v>
      </c>
      <c r="T377" s="156">
        <f>S377*H377</f>
        <v>0</v>
      </c>
      <c r="AR377" s="157" t="s">
        <v>348</v>
      </c>
      <c r="AT377" s="157" t="s">
        <v>274</v>
      </c>
      <c r="AU377" s="157" t="s">
        <v>82</v>
      </c>
      <c r="AY377" s="13" t="s">
        <v>271</v>
      </c>
      <c r="BE377" s="158">
        <f>IF(N377="základní",J377,0)</f>
        <v>0</v>
      </c>
      <c r="BF377" s="158">
        <f>IF(N377="snížená",J377,0)</f>
        <v>0</v>
      </c>
      <c r="BG377" s="158">
        <f>IF(N377="zákl. přenesená",J377,0)</f>
        <v>0</v>
      </c>
      <c r="BH377" s="158">
        <f>IF(N377="sníž. přenesená",J377,0)</f>
        <v>0</v>
      </c>
      <c r="BI377" s="158">
        <f>IF(N377="nulová",J377,0)</f>
        <v>0</v>
      </c>
      <c r="BJ377" s="13" t="s">
        <v>80</v>
      </c>
      <c r="BK377" s="158">
        <f>ROUND(I377*H377,2)</f>
        <v>0</v>
      </c>
      <c r="BL377" s="13" t="s">
        <v>348</v>
      </c>
      <c r="BM377" s="157" t="s">
        <v>1450</v>
      </c>
    </row>
    <row r="378" spans="2:65" s="1" customFormat="1" ht="10.199999999999999">
      <c r="B378" s="28"/>
      <c r="D378" s="159" t="s">
        <v>280</v>
      </c>
      <c r="F378" s="160" t="s">
        <v>1449</v>
      </c>
      <c r="I378" s="119"/>
      <c r="L378" s="28"/>
      <c r="M378" s="161"/>
      <c r="T378" s="52"/>
      <c r="AT378" s="13" t="s">
        <v>280</v>
      </c>
      <c r="AU378" s="13" t="s">
        <v>82</v>
      </c>
    </row>
    <row r="379" spans="2:65" s="1" customFormat="1" ht="37.799999999999997" customHeight="1">
      <c r="B379" s="28"/>
      <c r="C379" s="146" t="s">
        <v>1059</v>
      </c>
      <c r="D379" s="146" t="s">
        <v>274</v>
      </c>
      <c r="E379" s="147" t="s">
        <v>1452</v>
      </c>
      <c r="F379" s="148" t="s">
        <v>1453</v>
      </c>
      <c r="G379" s="149" t="s">
        <v>969</v>
      </c>
      <c r="H379" s="150">
        <v>1</v>
      </c>
      <c r="I379" s="151"/>
      <c r="J379" s="152">
        <f>ROUND(I379*H379,2)</f>
        <v>0</v>
      </c>
      <c r="K379" s="153"/>
      <c r="L379" s="28"/>
      <c r="M379" s="154" t="s">
        <v>1</v>
      </c>
      <c r="N379" s="115" t="s">
        <v>38</v>
      </c>
      <c r="P379" s="155">
        <f>O379*H379</f>
        <v>0</v>
      </c>
      <c r="Q379" s="155">
        <v>0</v>
      </c>
      <c r="R379" s="155">
        <f>Q379*H379</f>
        <v>0</v>
      </c>
      <c r="S379" s="155">
        <v>0</v>
      </c>
      <c r="T379" s="156">
        <f>S379*H379</f>
        <v>0</v>
      </c>
      <c r="AR379" s="157" t="s">
        <v>348</v>
      </c>
      <c r="AT379" s="157" t="s">
        <v>274</v>
      </c>
      <c r="AU379" s="157" t="s">
        <v>82</v>
      </c>
      <c r="AY379" s="13" t="s">
        <v>271</v>
      </c>
      <c r="BE379" s="158">
        <f>IF(N379="základní",J379,0)</f>
        <v>0</v>
      </c>
      <c r="BF379" s="158">
        <f>IF(N379="snížená",J379,0)</f>
        <v>0</v>
      </c>
      <c r="BG379" s="158">
        <f>IF(N379="zákl. přenesená",J379,0)</f>
        <v>0</v>
      </c>
      <c r="BH379" s="158">
        <f>IF(N379="sníž. přenesená",J379,0)</f>
        <v>0</v>
      </c>
      <c r="BI379" s="158">
        <f>IF(N379="nulová",J379,0)</f>
        <v>0</v>
      </c>
      <c r="BJ379" s="13" t="s">
        <v>80</v>
      </c>
      <c r="BK379" s="158">
        <f>ROUND(I379*H379,2)</f>
        <v>0</v>
      </c>
      <c r="BL379" s="13" t="s">
        <v>348</v>
      </c>
      <c r="BM379" s="157" t="s">
        <v>1454</v>
      </c>
    </row>
    <row r="380" spans="2:65" s="1" customFormat="1" ht="19.2">
      <c r="B380" s="28"/>
      <c r="D380" s="159" t="s">
        <v>280</v>
      </c>
      <c r="F380" s="160" t="s">
        <v>1453</v>
      </c>
      <c r="I380" s="119"/>
      <c r="L380" s="28"/>
      <c r="M380" s="161"/>
      <c r="T380" s="52"/>
      <c r="AT380" s="13" t="s">
        <v>280</v>
      </c>
      <c r="AU380" s="13" t="s">
        <v>82</v>
      </c>
    </row>
    <row r="381" spans="2:65" s="1" customFormat="1" ht="62.7" customHeight="1">
      <c r="B381" s="28"/>
      <c r="C381" s="146" t="s">
        <v>1065</v>
      </c>
      <c r="D381" s="146" t="s">
        <v>274</v>
      </c>
      <c r="E381" s="147" t="s">
        <v>1456</v>
      </c>
      <c r="F381" s="148" t="s">
        <v>1457</v>
      </c>
      <c r="G381" s="149" t="s">
        <v>969</v>
      </c>
      <c r="H381" s="150">
        <v>1</v>
      </c>
      <c r="I381" s="151"/>
      <c r="J381" s="152">
        <f>ROUND(I381*H381,2)</f>
        <v>0</v>
      </c>
      <c r="K381" s="153"/>
      <c r="L381" s="28"/>
      <c r="M381" s="154" t="s">
        <v>1</v>
      </c>
      <c r="N381" s="115" t="s">
        <v>38</v>
      </c>
      <c r="P381" s="155">
        <f>O381*H381</f>
        <v>0</v>
      </c>
      <c r="Q381" s="155">
        <v>0</v>
      </c>
      <c r="R381" s="155">
        <f>Q381*H381</f>
        <v>0</v>
      </c>
      <c r="S381" s="155">
        <v>0</v>
      </c>
      <c r="T381" s="156">
        <f>S381*H381</f>
        <v>0</v>
      </c>
      <c r="AR381" s="157" t="s">
        <v>348</v>
      </c>
      <c r="AT381" s="157" t="s">
        <v>274</v>
      </c>
      <c r="AU381" s="157" t="s">
        <v>82</v>
      </c>
      <c r="AY381" s="13" t="s">
        <v>271</v>
      </c>
      <c r="BE381" s="158">
        <f>IF(N381="základní",J381,0)</f>
        <v>0</v>
      </c>
      <c r="BF381" s="158">
        <f>IF(N381="snížená",J381,0)</f>
        <v>0</v>
      </c>
      <c r="BG381" s="158">
        <f>IF(N381="zákl. přenesená",J381,0)</f>
        <v>0</v>
      </c>
      <c r="BH381" s="158">
        <f>IF(N381="sníž. přenesená",J381,0)</f>
        <v>0</v>
      </c>
      <c r="BI381" s="158">
        <f>IF(N381="nulová",J381,0)</f>
        <v>0</v>
      </c>
      <c r="BJ381" s="13" t="s">
        <v>80</v>
      </c>
      <c r="BK381" s="158">
        <f>ROUND(I381*H381,2)</f>
        <v>0</v>
      </c>
      <c r="BL381" s="13" t="s">
        <v>348</v>
      </c>
      <c r="BM381" s="157" t="s">
        <v>1458</v>
      </c>
    </row>
    <row r="382" spans="2:65" s="1" customFormat="1" ht="38.4">
      <c r="B382" s="28"/>
      <c r="D382" s="159" t="s">
        <v>280</v>
      </c>
      <c r="F382" s="160" t="s">
        <v>1457</v>
      </c>
      <c r="I382" s="119"/>
      <c r="L382" s="28"/>
      <c r="M382" s="173"/>
      <c r="N382" s="174"/>
      <c r="O382" s="174"/>
      <c r="P382" s="174"/>
      <c r="Q382" s="174"/>
      <c r="R382" s="174"/>
      <c r="S382" s="174"/>
      <c r="T382" s="175"/>
      <c r="AT382" s="13" t="s">
        <v>280</v>
      </c>
      <c r="AU382" s="13" t="s">
        <v>82</v>
      </c>
    </row>
    <row r="383" spans="2:65" s="1" customFormat="1" ht="6.9" customHeight="1">
      <c r="B383" s="40"/>
      <c r="C383" s="41"/>
      <c r="D383" s="41"/>
      <c r="E383" s="41"/>
      <c r="F383" s="41"/>
      <c r="G383" s="41"/>
      <c r="H383" s="41"/>
      <c r="I383" s="41"/>
      <c r="J383" s="41"/>
      <c r="K383" s="41"/>
      <c r="L383" s="28"/>
    </row>
  </sheetData>
  <sheetProtection algorithmName="SHA-512" hashValue="ZbsPxfFyCHJ73qXlaBD08k5yF8E645pGgUyEBFRiDSAVKFNP0ttAgFkX1VIkxjlZvelcYpt+pmaAdZEiP0FHvw==" saltValue="70yw5BYOHFx5dvpKMlmcb0ApTz6N4tRSIcn3BEJqBZ545f41yIDSQfvCtW6FBL4iL1aQ4XikP7hkM6+Yk/ZH8A==" spinCount="100000" sheet="1" objects="1" scenarios="1" formatColumns="0" formatRows="0" autoFilter="0"/>
  <autoFilter ref="C141:K382" xr:uid="{00000000-0009-0000-0000-000013000000}"/>
  <mergeCells count="17">
    <mergeCell ref="E134:H134"/>
    <mergeCell ref="L2:V2"/>
    <mergeCell ref="D116:F116"/>
    <mergeCell ref="D117:F117"/>
    <mergeCell ref="D118:F118"/>
    <mergeCell ref="E130:H130"/>
    <mergeCell ref="E132:H132"/>
    <mergeCell ref="E85:H85"/>
    <mergeCell ref="E87:H87"/>
    <mergeCell ref="E89:H89"/>
    <mergeCell ref="D114:F114"/>
    <mergeCell ref="D115:F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71"/>
  <sheetViews>
    <sheetView showGridLines="0" topLeftCell="A102" workbookViewId="0">
      <selection activeCell="D117" sqref="D117:F117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165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1988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1989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J115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ROUND((SUM(BE115:BE122) + SUM(BE144:BE270)),  2)</f>
        <v>0</v>
      </c>
      <c r="I37" s="94">
        <v>0.21</v>
      </c>
      <c r="J37" s="82">
        <f>ROUND(((SUM(BE115:BE122) + SUM(BE144:BE270))*I37),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ROUND((SUM(BF115:BF122) + SUM(BF144:BF270)),  2)</f>
        <v>0</v>
      </c>
      <c r="I38" s="94">
        <v>0.12</v>
      </c>
      <c r="J38" s="82">
        <f>ROUND(((SUM(BF115:BF122) + SUM(BF144:BF270))*I38),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ROUND((SUM(BG115:BG122) + SUM(BG144:BG270)),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ROUND((SUM(BH115:BH122) + SUM(BH144:BH270)),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ROUND((SUM(BI115:BI122) + SUM(BI144:BI270)),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1988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61.13.1 - cvičná kuchyň dv. č. 36 -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J144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J145</f>
        <v>0</v>
      </c>
      <c r="L99" s="106"/>
    </row>
    <row r="100" spans="2:47" s="9" customFormat="1" ht="19.95" customHeight="1">
      <c r="B100" s="110"/>
      <c r="D100" s="111" t="s">
        <v>237</v>
      </c>
      <c r="E100" s="112"/>
      <c r="F100" s="112"/>
      <c r="G100" s="112"/>
      <c r="H100" s="112"/>
      <c r="I100" s="112"/>
      <c r="J100" s="113">
        <f>J146</f>
        <v>0</v>
      </c>
      <c r="L100" s="110"/>
    </row>
    <row r="101" spans="2:47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J158</f>
        <v>0</v>
      </c>
      <c r="L102" s="110"/>
    </row>
    <row r="103" spans="2:47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J167</f>
        <v>0</v>
      </c>
      <c r="L103" s="106"/>
    </row>
    <row r="104" spans="2:47" s="9" customFormat="1" ht="19.95" customHeight="1">
      <c r="B104" s="110"/>
      <c r="D104" s="111" t="s">
        <v>241</v>
      </c>
      <c r="E104" s="112"/>
      <c r="F104" s="112"/>
      <c r="G104" s="112"/>
      <c r="H104" s="112"/>
      <c r="I104" s="112"/>
      <c r="J104" s="113">
        <f>J168</f>
        <v>0</v>
      </c>
      <c r="L104" s="110"/>
    </row>
    <row r="105" spans="2:47" s="9" customFormat="1" ht="19.95" customHeight="1">
      <c r="B105" s="110"/>
      <c r="D105" s="111" t="s">
        <v>1496</v>
      </c>
      <c r="E105" s="112"/>
      <c r="F105" s="112"/>
      <c r="G105" s="112"/>
      <c r="H105" s="112"/>
      <c r="I105" s="112"/>
      <c r="J105" s="113">
        <f>J175</f>
        <v>0</v>
      </c>
      <c r="L105" s="110"/>
    </row>
    <row r="106" spans="2:47" s="9" customFormat="1" ht="19.95" customHeight="1">
      <c r="B106" s="110"/>
      <c r="D106" s="111" t="s">
        <v>242</v>
      </c>
      <c r="E106" s="112"/>
      <c r="F106" s="112"/>
      <c r="G106" s="112"/>
      <c r="H106" s="112"/>
      <c r="I106" s="112"/>
      <c r="J106" s="113">
        <f>J182</f>
        <v>0</v>
      </c>
      <c r="L106" s="110"/>
    </row>
    <row r="107" spans="2:47" s="9" customFormat="1" ht="19.95" customHeight="1">
      <c r="B107" s="110"/>
      <c r="D107" s="111" t="s">
        <v>243</v>
      </c>
      <c r="E107" s="112"/>
      <c r="F107" s="112"/>
      <c r="G107" s="112"/>
      <c r="H107" s="112"/>
      <c r="I107" s="112"/>
      <c r="J107" s="113">
        <f>J203</f>
        <v>0</v>
      </c>
      <c r="L107" s="110"/>
    </row>
    <row r="108" spans="2:47" s="9" customFormat="1" ht="19.95" customHeight="1">
      <c r="B108" s="110"/>
      <c r="D108" s="111" t="s">
        <v>244</v>
      </c>
      <c r="E108" s="112"/>
      <c r="F108" s="112"/>
      <c r="G108" s="112"/>
      <c r="H108" s="112"/>
      <c r="I108" s="112"/>
      <c r="J108" s="113">
        <f>J234</f>
        <v>0</v>
      </c>
      <c r="L108" s="110"/>
    </row>
    <row r="109" spans="2:47" s="9" customFormat="1" ht="19.95" customHeight="1">
      <c r="B109" s="110"/>
      <c r="D109" s="111" t="s">
        <v>245</v>
      </c>
      <c r="E109" s="112"/>
      <c r="F109" s="112"/>
      <c r="G109" s="112"/>
      <c r="H109" s="112"/>
      <c r="I109" s="112"/>
      <c r="J109" s="113">
        <f>J239</f>
        <v>0</v>
      </c>
      <c r="L109" s="110"/>
    </row>
    <row r="110" spans="2:47" s="9" customFormat="1" ht="19.95" customHeight="1">
      <c r="B110" s="110"/>
      <c r="D110" s="111" t="s">
        <v>246</v>
      </c>
      <c r="E110" s="112"/>
      <c r="F110" s="112"/>
      <c r="G110" s="112"/>
      <c r="H110" s="112"/>
      <c r="I110" s="112"/>
      <c r="J110" s="113">
        <f>J248</f>
        <v>0</v>
      </c>
      <c r="L110" s="110"/>
    </row>
    <row r="111" spans="2:47" s="8" customFormat="1" ht="24.9" customHeight="1">
      <c r="B111" s="106"/>
      <c r="D111" s="107" t="s">
        <v>247</v>
      </c>
      <c r="E111" s="108"/>
      <c r="F111" s="108"/>
      <c r="G111" s="108"/>
      <c r="H111" s="108"/>
      <c r="I111" s="108"/>
      <c r="J111" s="109">
        <f>J267</f>
        <v>0</v>
      </c>
      <c r="L111" s="106"/>
    </row>
    <row r="112" spans="2:47" s="9" customFormat="1" ht="19.95" customHeight="1">
      <c r="B112" s="110"/>
      <c r="D112" s="111" t="s">
        <v>248</v>
      </c>
      <c r="E112" s="112"/>
      <c r="F112" s="112"/>
      <c r="G112" s="112"/>
      <c r="H112" s="112"/>
      <c r="I112" s="112"/>
      <c r="J112" s="113">
        <f>J268</f>
        <v>0</v>
      </c>
      <c r="L112" s="110"/>
    </row>
    <row r="113" spans="2:65" s="1" customFormat="1" ht="21.75" customHeight="1">
      <c r="B113" s="28"/>
      <c r="L113" s="28"/>
    </row>
    <row r="114" spans="2:65" s="1" customFormat="1" ht="6.9" customHeight="1">
      <c r="B114" s="28"/>
      <c r="L114" s="28"/>
    </row>
    <row r="115" spans="2:65" s="1" customFormat="1" ht="29.25" customHeight="1">
      <c r="B115" s="28"/>
      <c r="C115" s="105" t="s">
        <v>249</v>
      </c>
      <c r="J115" s="114">
        <f>ROUND(J116 + J117 + J118 + J119 + J120 + J121,2)</f>
        <v>0</v>
      </c>
      <c r="L115" s="28"/>
      <c r="N115" s="115" t="s">
        <v>37</v>
      </c>
    </row>
    <row r="116" spans="2:65" s="1" customFormat="1" ht="18" customHeight="1">
      <c r="B116" s="28"/>
      <c r="D116" s="222" t="s">
        <v>250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ref="BE116:BE121" si="0">IF(N116="základní",J116,0)</f>
        <v>0</v>
      </c>
      <c r="BF116" s="122">
        <f t="shared" ref="BF116:BF121" si="1">IF(N116="snížená",J116,0)</f>
        <v>0</v>
      </c>
      <c r="BG116" s="122">
        <f t="shared" ref="BG116:BG121" si="2">IF(N116="zákl. přenesená",J116,0)</f>
        <v>0</v>
      </c>
      <c r="BH116" s="122">
        <f t="shared" ref="BH116:BH121" si="3">IF(N116="sníž. přenesená",J116,0)</f>
        <v>0</v>
      </c>
      <c r="BI116" s="122">
        <f t="shared" ref="BI116:BI121" si="4">IF(N116="nulová",J116,0)</f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252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2429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2427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222" t="s">
        <v>2430</v>
      </c>
      <c r="E120" s="223"/>
      <c r="F120" s="223"/>
      <c r="J120" s="117"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251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8" customHeight="1">
      <c r="B121" s="28"/>
      <c r="D121" s="116" t="s">
        <v>253</v>
      </c>
      <c r="J121" s="117">
        <f>ROUND(J32*T121,2)</f>
        <v>0</v>
      </c>
      <c r="L121" s="118"/>
      <c r="M121" s="119"/>
      <c r="N121" s="120" t="s">
        <v>38</v>
      </c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21" t="s">
        <v>254</v>
      </c>
      <c r="AZ121" s="119"/>
      <c r="BA121" s="119"/>
      <c r="BB121" s="119"/>
      <c r="BC121" s="119"/>
      <c r="BD121" s="119"/>
      <c r="BE121" s="122">
        <f t="shared" si="0"/>
        <v>0</v>
      </c>
      <c r="BF121" s="122">
        <f t="shared" si="1"/>
        <v>0</v>
      </c>
      <c r="BG121" s="122">
        <f t="shared" si="2"/>
        <v>0</v>
      </c>
      <c r="BH121" s="122">
        <f t="shared" si="3"/>
        <v>0</v>
      </c>
      <c r="BI121" s="122">
        <f t="shared" si="4"/>
        <v>0</v>
      </c>
      <c r="BJ121" s="121" t="s">
        <v>80</v>
      </c>
      <c r="BK121" s="119"/>
      <c r="BL121" s="119"/>
      <c r="BM121" s="119"/>
    </row>
    <row r="122" spans="2:65" s="1" customFormat="1" ht="10.199999999999999">
      <c r="B122" s="28"/>
      <c r="L122" s="28"/>
    </row>
    <row r="123" spans="2:65" s="1" customFormat="1" ht="29.25" customHeight="1">
      <c r="B123" s="28"/>
      <c r="C123" s="123" t="s">
        <v>255</v>
      </c>
      <c r="D123" s="95"/>
      <c r="E123" s="95"/>
      <c r="F123" s="95"/>
      <c r="G123" s="95"/>
      <c r="H123" s="95"/>
      <c r="I123" s="95"/>
      <c r="J123" s="124">
        <f>ROUND(J98+J115,2)</f>
        <v>0</v>
      </c>
      <c r="K123" s="95"/>
      <c r="L123" s="28"/>
    </row>
    <row r="124" spans="2:65" s="1" customFormat="1" ht="6.9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28"/>
    </row>
    <row r="128" spans="2:65" s="1" customFormat="1" ht="6.9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28"/>
    </row>
    <row r="129" spans="2:63" s="1" customFormat="1" ht="24.9" customHeight="1">
      <c r="B129" s="28"/>
      <c r="C129" s="17" t="s">
        <v>256</v>
      </c>
      <c r="L129" s="28"/>
    </row>
    <row r="130" spans="2:63" s="1" customFormat="1" ht="6.9" customHeight="1">
      <c r="B130" s="28"/>
      <c r="L130" s="28"/>
    </row>
    <row r="131" spans="2:63" s="1" customFormat="1" ht="12" customHeight="1">
      <c r="B131" s="28"/>
      <c r="C131" s="23" t="s">
        <v>16</v>
      </c>
      <c r="L131" s="28"/>
    </row>
    <row r="132" spans="2:63" s="1" customFormat="1" ht="26.25" customHeight="1">
      <c r="B132" s="28"/>
      <c r="E132" s="218" t="str">
        <f>E7</f>
        <v>Rekonstrukce silno a slaboproudé instalace, dobudování WC pro imobilní aj., ZŠ Ivanovice na Hané, ul. Tyršova 218/4</v>
      </c>
      <c r="F132" s="219"/>
      <c r="G132" s="219"/>
      <c r="H132" s="219"/>
      <c r="L132" s="28"/>
    </row>
    <row r="133" spans="2:63" ht="12" customHeight="1">
      <c r="B133" s="16"/>
      <c r="C133" s="23" t="s">
        <v>224</v>
      </c>
      <c r="L133" s="16"/>
    </row>
    <row r="134" spans="2:63" s="1" customFormat="1" ht="16.5" customHeight="1">
      <c r="B134" s="28"/>
      <c r="E134" s="218" t="s">
        <v>1988</v>
      </c>
      <c r="F134" s="220"/>
      <c r="G134" s="220"/>
      <c r="H134" s="220"/>
      <c r="L134" s="28"/>
    </row>
    <row r="135" spans="2:63" s="1" customFormat="1" ht="12" customHeight="1">
      <c r="B135" s="28"/>
      <c r="C135" s="23" t="s">
        <v>226</v>
      </c>
      <c r="L135" s="28"/>
    </row>
    <row r="136" spans="2:63" s="1" customFormat="1" ht="16.5" customHeight="1">
      <c r="B136" s="28"/>
      <c r="E136" s="200" t="str">
        <f>E11</f>
        <v>61.13.1 - cvičná kuchyň dv. č. 36 - stavba</v>
      </c>
      <c r="F136" s="220"/>
      <c r="G136" s="220"/>
      <c r="H136" s="220"/>
      <c r="L136" s="28"/>
    </row>
    <row r="137" spans="2:63" s="1" customFormat="1" ht="6.9" customHeight="1">
      <c r="B137" s="28"/>
      <c r="L137" s="28"/>
    </row>
    <row r="138" spans="2:63" s="1" customFormat="1" ht="12" customHeight="1">
      <c r="B138" s="28"/>
      <c r="C138" s="23" t="s">
        <v>20</v>
      </c>
      <c r="F138" s="21" t="str">
        <f>F14</f>
        <v>ZŠ Ivanovice na Hané, okres Vyškov p. o.</v>
      </c>
      <c r="I138" s="23" t="s">
        <v>22</v>
      </c>
      <c r="J138" s="48" t="str">
        <f>IF(J14="","",J14)</f>
        <v>xx.xx.xxxx</v>
      </c>
      <c r="L138" s="28"/>
    </row>
    <row r="139" spans="2:63" s="1" customFormat="1" ht="6.9" customHeight="1">
      <c r="B139" s="28"/>
      <c r="L139" s="28"/>
    </row>
    <row r="140" spans="2:63" s="1" customFormat="1" ht="15.15" customHeight="1">
      <c r="B140" s="28"/>
      <c r="C140" s="23" t="s">
        <v>23</v>
      </c>
      <c r="F140" s="21" t="str">
        <f>E17</f>
        <v xml:space="preserve"> </v>
      </c>
      <c r="I140" s="23" t="s">
        <v>29</v>
      </c>
      <c r="J140" s="26" t="str">
        <f>E23</f>
        <v xml:space="preserve"> </v>
      </c>
      <c r="L140" s="28"/>
    </row>
    <row r="141" spans="2:63" s="1" customFormat="1" ht="15.15" customHeight="1">
      <c r="B141" s="28"/>
      <c r="C141" s="23" t="s">
        <v>27</v>
      </c>
      <c r="F141" s="21" t="str">
        <f>IF(E20="","",E20)</f>
        <v>Vyplň údaj</v>
      </c>
      <c r="I141" s="23" t="s">
        <v>31</v>
      </c>
      <c r="J141" s="26" t="str">
        <f>E26</f>
        <v xml:space="preserve"> </v>
      </c>
      <c r="L141" s="28"/>
    </row>
    <row r="142" spans="2:63" s="1" customFormat="1" ht="10.35" customHeight="1">
      <c r="B142" s="28"/>
      <c r="L142" s="28"/>
    </row>
    <row r="143" spans="2:63" s="10" customFormat="1" ht="29.25" customHeight="1">
      <c r="B143" s="125"/>
      <c r="C143" s="126" t="s">
        <v>257</v>
      </c>
      <c r="D143" s="127" t="s">
        <v>58</v>
      </c>
      <c r="E143" s="127" t="s">
        <v>54</v>
      </c>
      <c r="F143" s="127" t="s">
        <v>55</v>
      </c>
      <c r="G143" s="127" t="s">
        <v>258</v>
      </c>
      <c r="H143" s="127" t="s">
        <v>259</v>
      </c>
      <c r="I143" s="127" t="s">
        <v>260</v>
      </c>
      <c r="J143" s="128" t="s">
        <v>232</v>
      </c>
      <c r="K143" s="129" t="s">
        <v>261</v>
      </c>
      <c r="L143" s="125"/>
      <c r="M143" s="55" t="s">
        <v>1</v>
      </c>
      <c r="N143" s="56" t="s">
        <v>37</v>
      </c>
      <c r="O143" s="56" t="s">
        <v>262</v>
      </c>
      <c r="P143" s="56" t="s">
        <v>263</v>
      </c>
      <c r="Q143" s="56" t="s">
        <v>264</v>
      </c>
      <c r="R143" s="56" t="s">
        <v>265</v>
      </c>
      <c r="S143" s="56" t="s">
        <v>266</v>
      </c>
      <c r="T143" s="57" t="s">
        <v>267</v>
      </c>
    </row>
    <row r="144" spans="2:63" s="1" customFormat="1" ht="22.8" customHeight="1">
      <c r="B144" s="28"/>
      <c r="C144" s="60" t="s">
        <v>268</v>
      </c>
      <c r="J144" s="130">
        <f>BK144</f>
        <v>0</v>
      </c>
      <c r="L144" s="28"/>
      <c r="M144" s="58"/>
      <c r="N144" s="49"/>
      <c r="O144" s="49"/>
      <c r="P144" s="131">
        <f>P145+P167+P267</f>
        <v>0</v>
      </c>
      <c r="Q144" s="49"/>
      <c r="R144" s="131">
        <f>R145+R167+R267</f>
        <v>1.16156306</v>
      </c>
      <c r="S144" s="49"/>
      <c r="T144" s="132">
        <f>T145+T167+T267</f>
        <v>1.5817199999999998</v>
      </c>
      <c r="AT144" s="13" t="s">
        <v>72</v>
      </c>
      <c r="AU144" s="13" t="s">
        <v>234</v>
      </c>
      <c r="BK144" s="133">
        <f>BK145+BK167+BK267</f>
        <v>0</v>
      </c>
    </row>
    <row r="145" spans="2:65" s="11" customFormat="1" ht="25.95" customHeight="1">
      <c r="B145" s="134"/>
      <c r="D145" s="135" t="s">
        <v>72</v>
      </c>
      <c r="E145" s="136" t="s">
        <v>269</v>
      </c>
      <c r="F145" s="136" t="s">
        <v>270</v>
      </c>
      <c r="I145" s="137"/>
      <c r="J145" s="138">
        <f>BK145</f>
        <v>0</v>
      </c>
      <c r="L145" s="134"/>
      <c r="M145" s="139"/>
      <c r="P145" s="140">
        <f>P146+P151+P158</f>
        <v>0</v>
      </c>
      <c r="R145" s="140">
        <f>R146+R151+R158</f>
        <v>0.43425000000000002</v>
      </c>
      <c r="T145" s="141">
        <f>T146+T151+T158</f>
        <v>0.152</v>
      </c>
      <c r="AR145" s="135" t="s">
        <v>80</v>
      </c>
      <c r="AT145" s="142" t="s">
        <v>72</v>
      </c>
      <c r="AU145" s="142" t="s">
        <v>73</v>
      </c>
      <c r="AY145" s="135" t="s">
        <v>271</v>
      </c>
      <c r="BK145" s="143">
        <f>BK146+BK151+BK158</f>
        <v>0</v>
      </c>
    </row>
    <row r="146" spans="2:65" s="11" customFormat="1" ht="22.8" customHeight="1">
      <c r="B146" s="134"/>
      <c r="D146" s="135" t="s">
        <v>72</v>
      </c>
      <c r="E146" s="144" t="s">
        <v>282</v>
      </c>
      <c r="F146" s="144" t="s">
        <v>283</v>
      </c>
      <c r="I146" s="137"/>
      <c r="J146" s="145">
        <f>BK146</f>
        <v>0</v>
      </c>
      <c r="L146" s="134"/>
      <c r="M146" s="139"/>
      <c r="P146" s="140">
        <f>SUM(P147:P150)</f>
        <v>0</v>
      </c>
      <c r="R146" s="140">
        <f>SUM(R147:R150)</f>
        <v>0.43425000000000002</v>
      </c>
      <c r="T146" s="141">
        <f>SUM(T147:T150)</f>
        <v>0</v>
      </c>
      <c r="AR146" s="135" t="s">
        <v>80</v>
      </c>
      <c r="AT146" s="142" t="s">
        <v>72</v>
      </c>
      <c r="AU146" s="142" t="s">
        <v>80</v>
      </c>
      <c r="AY146" s="135" t="s">
        <v>271</v>
      </c>
      <c r="BK146" s="143">
        <f>SUM(BK147:BK150)</f>
        <v>0</v>
      </c>
    </row>
    <row r="147" spans="2:65" s="1" customFormat="1" ht="24.15" customHeight="1">
      <c r="B147" s="28"/>
      <c r="C147" s="146" t="s">
        <v>80</v>
      </c>
      <c r="D147" s="146" t="s">
        <v>274</v>
      </c>
      <c r="E147" s="147" t="s">
        <v>1907</v>
      </c>
      <c r="F147" s="148" t="s">
        <v>1908</v>
      </c>
      <c r="G147" s="149" t="s">
        <v>338</v>
      </c>
      <c r="H147" s="150">
        <v>1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0.42153000000000002</v>
      </c>
      <c r="R147" s="155">
        <f>Q147*H147</f>
        <v>0.42153000000000002</v>
      </c>
      <c r="S147" s="155">
        <v>0</v>
      </c>
      <c r="T147" s="156">
        <f>S147*H147</f>
        <v>0</v>
      </c>
      <c r="AR147" s="157" t="s">
        <v>278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278</v>
      </c>
      <c r="BM147" s="157" t="s">
        <v>1990</v>
      </c>
    </row>
    <row r="148" spans="2:65" s="1" customFormat="1" ht="28.8">
      <c r="B148" s="28"/>
      <c r="D148" s="159" t="s">
        <v>280</v>
      </c>
      <c r="F148" s="160" t="s">
        <v>1910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" customFormat="1" ht="37.799999999999997" customHeight="1">
      <c r="B149" s="28"/>
      <c r="C149" s="162" t="s">
        <v>82</v>
      </c>
      <c r="D149" s="162" t="s">
        <v>335</v>
      </c>
      <c r="E149" s="163" t="s">
        <v>1991</v>
      </c>
      <c r="F149" s="164" t="s">
        <v>1992</v>
      </c>
      <c r="G149" s="165" t="s">
        <v>338</v>
      </c>
      <c r="H149" s="166">
        <v>1</v>
      </c>
      <c r="I149" s="167"/>
      <c r="J149" s="168">
        <f>ROUND(I149*H149,2)</f>
        <v>0</v>
      </c>
      <c r="K149" s="169"/>
      <c r="L149" s="170"/>
      <c r="M149" s="171" t="s">
        <v>1</v>
      </c>
      <c r="N149" s="172" t="s">
        <v>38</v>
      </c>
      <c r="P149" s="155">
        <f>O149*H149</f>
        <v>0</v>
      </c>
      <c r="Q149" s="155">
        <v>1.272E-2</v>
      </c>
      <c r="R149" s="155">
        <f>Q149*H149</f>
        <v>1.272E-2</v>
      </c>
      <c r="S149" s="155">
        <v>0</v>
      </c>
      <c r="T149" s="156">
        <f>S149*H149</f>
        <v>0</v>
      </c>
      <c r="AR149" s="157" t="s">
        <v>314</v>
      </c>
      <c r="AT149" s="157" t="s">
        <v>335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1993</v>
      </c>
    </row>
    <row r="150" spans="2:65" s="1" customFormat="1" ht="19.2">
      <c r="B150" s="28"/>
      <c r="D150" s="159" t="s">
        <v>280</v>
      </c>
      <c r="F150" s="160" t="s">
        <v>1992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1" customFormat="1" ht="22.8" customHeight="1">
      <c r="B151" s="134"/>
      <c r="D151" s="135" t="s">
        <v>72</v>
      </c>
      <c r="E151" s="144" t="s">
        <v>292</v>
      </c>
      <c r="F151" s="144" t="s">
        <v>293</v>
      </c>
      <c r="I151" s="137"/>
      <c r="J151" s="145">
        <f>BK151</f>
        <v>0</v>
      </c>
      <c r="L151" s="134"/>
      <c r="M151" s="139"/>
      <c r="P151" s="140">
        <f>SUM(P152:P157)</f>
        <v>0</v>
      </c>
      <c r="R151" s="140">
        <f>SUM(R152:R157)</f>
        <v>0</v>
      </c>
      <c r="T151" s="141">
        <f>SUM(T152:T157)</f>
        <v>0.152</v>
      </c>
      <c r="AR151" s="135" t="s">
        <v>80</v>
      </c>
      <c r="AT151" s="142" t="s">
        <v>72</v>
      </c>
      <c r="AU151" s="142" t="s">
        <v>80</v>
      </c>
      <c r="AY151" s="135" t="s">
        <v>271</v>
      </c>
      <c r="BK151" s="143">
        <f>SUM(BK152:BK157)</f>
        <v>0</v>
      </c>
    </row>
    <row r="152" spans="2:65" s="1" customFormat="1" ht="16.5" customHeight="1">
      <c r="B152" s="28"/>
      <c r="C152" s="146" t="s">
        <v>272</v>
      </c>
      <c r="D152" s="146" t="s">
        <v>274</v>
      </c>
      <c r="E152" s="147" t="s">
        <v>309</v>
      </c>
      <c r="F152" s="148" t="s">
        <v>310</v>
      </c>
      <c r="G152" s="149" t="s">
        <v>311</v>
      </c>
      <c r="H152" s="150">
        <v>1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306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306</v>
      </c>
      <c r="BM152" s="157" t="s">
        <v>312</v>
      </c>
    </row>
    <row r="153" spans="2:65" s="1" customFormat="1" ht="10.199999999999999">
      <c r="B153" s="28"/>
      <c r="D153" s="159" t="s">
        <v>280</v>
      </c>
      <c r="F153" s="160" t="s">
        <v>1994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21.75" customHeight="1">
      <c r="B154" s="28"/>
      <c r="C154" s="146" t="s">
        <v>278</v>
      </c>
      <c r="D154" s="146" t="s">
        <v>274</v>
      </c>
      <c r="E154" s="147" t="s">
        <v>1914</v>
      </c>
      <c r="F154" s="148" t="s">
        <v>1915</v>
      </c>
      <c r="G154" s="149" t="s">
        <v>277</v>
      </c>
      <c r="H154" s="150">
        <v>2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7.5999999999999998E-2</v>
      </c>
      <c r="T154" s="156">
        <f>S154*H154</f>
        <v>0.152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1995</v>
      </c>
    </row>
    <row r="155" spans="2:65" s="1" customFormat="1" ht="19.2">
      <c r="B155" s="28"/>
      <c r="D155" s="159" t="s">
        <v>280</v>
      </c>
      <c r="F155" s="160" t="s">
        <v>1917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" customFormat="1" ht="16.5" customHeight="1">
      <c r="B156" s="28"/>
      <c r="C156" s="146" t="s">
        <v>298</v>
      </c>
      <c r="D156" s="146" t="s">
        <v>274</v>
      </c>
      <c r="E156" s="147" t="s">
        <v>315</v>
      </c>
      <c r="F156" s="148" t="s">
        <v>316</v>
      </c>
      <c r="G156" s="149" t="s">
        <v>301</v>
      </c>
      <c r="H156" s="150">
        <v>1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306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306</v>
      </c>
      <c r="BM156" s="157" t="s">
        <v>317</v>
      </c>
    </row>
    <row r="157" spans="2:65" s="1" customFormat="1" ht="10.199999999999999">
      <c r="B157" s="28"/>
      <c r="D157" s="159" t="s">
        <v>280</v>
      </c>
      <c r="F157" s="160" t="s">
        <v>316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1" customFormat="1" ht="22.8" customHeight="1">
      <c r="B158" s="134"/>
      <c r="D158" s="135" t="s">
        <v>72</v>
      </c>
      <c r="E158" s="144" t="s">
        <v>318</v>
      </c>
      <c r="F158" s="144" t="s">
        <v>319</v>
      </c>
      <c r="I158" s="137"/>
      <c r="J158" s="145">
        <f>BK158</f>
        <v>0</v>
      </c>
      <c r="L158" s="134"/>
      <c r="M158" s="139"/>
      <c r="P158" s="140">
        <f>SUM(P159:P166)</f>
        <v>0</v>
      </c>
      <c r="R158" s="140">
        <f>SUM(R159:R166)</f>
        <v>0</v>
      </c>
      <c r="T158" s="141">
        <f>SUM(T159:T166)</f>
        <v>0</v>
      </c>
      <c r="AR158" s="135" t="s">
        <v>80</v>
      </c>
      <c r="AT158" s="142" t="s">
        <v>72</v>
      </c>
      <c r="AU158" s="142" t="s">
        <v>80</v>
      </c>
      <c r="AY158" s="135" t="s">
        <v>271</v>
      </c>
      <c r="BK158" s="143">
        <f>SUM(BK159:BK166)</f>
        <v>0</v>
      </c>
    </row>
    <row r="159" spans="2:65" s="1" customFormat="1" ht="24.15" customHeight="1">
      <c r="B159" s="28"/>
      <c r="C159" s="146" t="s">
        <v>282</v>
      </c>
      <c r="D159" s="146" t="s">
        <v>274</v>
      </c>
      <c r="E159" s="147" t="s">
        <v>320</v>
      </c>
      <c r="F159" s="148" t="s">
        <v>321</v>
      </c>
      <c r="G159" s="149" t="s">
        <v>322</v>
      </c>
      <c r="H159" s="150">
        <v>0.9</v>
      </c>
      <c r="I159" s="151"/>
      <c r="J159" s="152">
        <f>ROUND(I159*H159,2)</f>
        <v>0</v>
      </c>
      <c r="K159" s="153"/>
      <c r="L159" s="28"/>
      <c r="M159" s="154" t="s">
        <v>1</v>
      </c>
      <c r="N159" s="115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278</v>
      </c>
      <c r="AT159" s="157" t="s">
        <v>274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278</v>
      </c>
      <c r="BM159" s="157" t="s">
        <v>323</v>
      </c>
    </row>
    <row r="160" spans="2:65" s="1" customFormat="1" ht="28.8">
      <c r="B160" s="28"/>
      <c r="D160" s="159" t="s">
        <v>280</v>
      </c>
      <c r="F160" s="160" t="s">
        <v>324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" customFormat="1" ht="24.15" customHeight="1">
      <c r="B161" s="28"/>
      <c r="C161" s="146" t="s">
        <v>308</v>
      </c>
      <c r="D161" s="146" t="s">
        <v>274</v>
      </c>
      <c r="E161" s="147" t="s">
        <v>326</v>
      </c>
      <c r="F161" s="148" t="s">
        <v>327</v>
      </c>
      <c r="G161" s="149" t="s">
        <v>322</v>
      </c>
      <c r="H161" s="150">
        <v>0.9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278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278</v>
      </c>
      <c r="BM161" s="157" t="s">
        <v>328</v>
      </c>
    </row>
    <row r="162" spans="2:65" s="1" customFormat="1" ht="19.2">
      <c r="B162" s="28"/>
      <c r="D162" s="159" t="s">
        <v>280</v>
      </c>
      <c r="F162" s="160" t="s">
        <v>329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" customFormat="1" ht="16.5" customHeight="1">
      <c r="B163" s="28"/>
      <c r="C163" s="146" t="s">
        <v>314</v>
      </c>
      <c r="D163" s="146" t="s">
        <v>274</v>
      </c>
      <c r="E163" s="147" t="s">
        <v>331</v>
      </c>
      <c r="F163" s="148" t="s">
        <v>332</v>
      </c>
      <c r="G163" s="149" t="s">
        <v>322</v>
      </c>
      <c r="H163" s="150">
        <v>0.9</v>
      </c>
      <c r="I163" s="151"/>
      <c r="J163" s="152">
        <f>ROUND(I163*H163,2)</f>
        <v>0</v>
      </c>
      <c r="K163" s="153"/>
      <c r="L163" s="28"/>
      <c r="M163" s="154" t="s">
        <v>1</v>
      </c>
      <c r="N163" s="115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278</v>
      </c>
      <c r="AT163" s="157" t="s">
        <v>274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278</v>
      </c>
      <c r="BM163" s="157" t="s">
        <v>333</v>
      </c>
    </row>
    <row r="164" spans="2:65" s="1" customFormat="1" ht="19.2">
      <c r="B164" s="28"/>
      <c r="D164" s="159" t="s">
        <v>280</v>
      </c>
      <c r="F164" s="160" t="s">
        <v>334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" customFormat="1" ht="24.15" customHeight="1">
      <c r="B165" s="28"/>
      <c r="C165" s="162" t="s">
        <v>292</v>
      </c>
      <c r="D165" s="162" t="s">
        <v>335</v>
      </c>
      <c r="E165" s="163" t="s">
        <v>336</v>
      </c>
      <c r="F165" s="164" t="s">
        <v>337</v>
      </c>
      <c r="G165" s="165" t="s">
        <v>338</v>
      </c>
      <c r="H165" s="166">
        <v>2</v>
      </c>
      <c r="I165" s="167"/>
      <c r="J165" s="168">
        <f>ROUND(I165*H165,2)</f>
        <v>0</v>
      </c>
      <c r="K165" s="169"/>
      <c r="L165" s="170"/>
      <c r="M165" s="171" t="s">
        <v>1</v>
      </c>
      <c r="N165" s="172" t="s">
        <v>38</v>
      </c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AR165" s="157" t="s">
        <v>314</v>
      </c>
      <c r="AT165" s="157" t="s">
        <v>335</v>
      </c>
      <c r="AU165" s="157" t="s">
        <v>82</v>
      </c>
      <c r="AY165" s="13" t="s">
        <v>271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3" t="s">
        <v>80</v>
      </c>
      <c r="BK165" s="158">
        <f>ROUND(I165*H165,2)</f>
        <v>0</v>
      </c>
      <c r="BL165" s="13" t="s">
        <v>278</v>
      </c>
      <c r="BM165" s="157" t="s">
        <v>339</v>
      </c>
    </row>
    <row r="166" spans="2:65" s="1" customFormat="1" ht="28.8">
      <c r="B166" s="28"/>
      <c r="D166" s="159" t="s">
        <v>280</v>
      </c>
      <c r="F166" s="160" t="s">
        <v>340</v>
      </c>
      <c r="I166" s="119"/>
      <c r="L166" s="28"/>
      <c r="M166" s="161"/>
      <c r="T166" s="52"/>
      <c r="AT166" s="13" t="s">
        <v>280</v>
      </c>
      <c r="AU166" s="13" t="s">
        <v>82</v>
      </c>
    </row>
    <row r="167" spans="2:65" s="11" customFormat="1" ht="25.95" customHeight="1">
      <c r="B167" s="134"/>
      <c r="D167" s="135" t="s">
        <v>72</v>
      </c>
      <c r="E167" s="136" t="s">
        <v>341</v>
      </c>
      <c r="F167" s="136" t="s">
        <v>342</v>
      </c>
      <c r="I167" s="137"/>
      <c r="J167" s="138">
        <f>BK167</f>
        <v>0</v>
      </c>
      <c r="L167" s="134"/>
      <c r="M167" s="139"/>
      <c r="P167" s="140">
        <f>P168+P175+P182+P203+P234+P239+P248</f>
        <v>0</v>
      </c>
      <c r="R167" s="140">
        <f>R168+R175+R182+R203+R234+R239+R248</f>
        <v>0.72731305999999996</v>
      </c>
      <c r="T167" s="141">
        <f>T168+T175+T182+T203+T234+T239+T248</f>
        <v>1.4297199999999999</v>
      </c>
      <c r="AR167" s="135" t="s">
        <v>82</v>
      </c>
      <c r="AT167" s="142" t="s">
        <v>72</v>
      </c>
      <c r="AU167" s="142" t="s">
        <v>73</v>
      </c>
      <c r="AY167" s="135" t="s">
        <v>271</v>
      </c>
      <c r="BK167" s="143">
        <f>BK168+BK175+BK182+BK203+BK234+BK239+BK248</f>
        <v>0</v>
      </c>
    </row>
    <row r="168" spans="2:65" s="11" customFormat="1" ht="22.8" customHeight="1">
      <c r="B168" s="134"/>
      <c r="D168" s="135" t="s">
        <v>72</v>
      </c>
      <c r="E168" s="144" t="s">
        <v>343</v>
      </c>
      <c r="F168" s="144" t="s">
        <v>344</v>
      </c>
      <c r="I168" s="137"/>
      <c r="J168" s="145">
        <f>BK168</f>
        <v>0</v>
      </c>
      <c r="L168" s="134"/>
      <c r="M168" s="139"/>
      <c r="P168" s="140">
        <f>SUM(P169:P174)</f>
        <v>0</v>
      </c>
      <c r="R168" s="140">
        <f>SUM(R169:R174)</f>
        <v>0</v>
      </c>
      <c r="T168" s="141">
        <f>SUM(T169:T174)</f>
        <v>4.2040000000000001E-2</v>
      </c>
      <c r="AR168" s="135" t="s">
        <v>82</v>
      </c>
      <c r="AT168" s="142" t="s">
        <v>72</v>
      </c>
      <c r="AU168" s="142" t="s">
        <v>80</v>
      </c>
      <c r="AY168" s="135" t="s">
        <v>271</v>
      </c>
      <c r="BK168" s="143">
        <f>SUM(BK169:BK174)</f>
        <v>0</v>
      </c>
    </row>
    <row r="169" spans="2:65" s="1" customFormat="1" ht="16.5" customHeight="1">
      <c r="B169" s="28"/>
      <c r="C169" s="146" t="s">
        <v>325</v>
      </c>
      <c r="D169" s="146" t="s">
        <v>274</v>
      </c>
      <c r="E169" s="147" t="s">
        <v>346</v>
      </c>
      <c r="F169" s="148" t="s">
        <v>347</v>
      </c>
      <c r="G169" s="149" t="s">
        <v>311</v>
      </c>
      <c r="H169" s="150">
        <v>2</v>
      </c>
      <c r="I169" s="151"/>
      <c r="J169" s="152">
        <f>ROUND(I169*H169,2)</f>
        <v>0</v>
      </c>
      <c r="K169" s="153"/>
      <c r="L169" s="28"/>
      <c r="M169" s="154" t="s">
        <v>1</v>
      </c>
      <c r="N169" s="115" t="s">
        <v>38</v>
      </c>
      <c r="P169" s="155">
        <f>O169*H169</f>
        <v>0</v>
      </c>
      <c r="Q169" s="155">
        <v>0</v>
      </c>
      <c r="R169" s="155">
        <f>Q169*H169</f>
        <v>0</v>
      </c>
      <c r="S169" s="155">
        <v>1.9460000000000002E-2</v>
      </c>
      <c r="T169" s="156">
        <f>S169*H169</f>
        <v>3.8920000000000003E-2</v>
      </c>
      <c r="AR169" s="157" t="s">
        <v>348</v>
      </c>
      <c r="AT169" s="157" t="s">
        <v>274</v>
      </c>
      <c r="AU169" s="157" t="s">
        <v>82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348</v>
      </c>
      <c r="BM169" s="157" t="s">
        <v>1649</v>
      </c>
    </row>
    <row r="170" spans="2:65" s="1" customFormat="1" ht="10.199999999999999">
      <c r="B170" s="28"/>
      <c r="D170" s="159" t="s">
        <v>280</v>
      </c>
      <c r="F170" s="160" t="s">
        <v>350</v>
      </c>
      <c r="I170" s="119"/>
      <c r="L170" s="28"/>
      <c r="M170" s="161"/>
      <c r="T170" s="52"/>
      <c r="AT170" s="13" t="s">
        <v>280</v>
      </c>
      <c r="AU170" s="13" t="s">
        <v>82</v>
      </c>
    </row>
    <row r="171" spans="2:65" s="1" customFormat="1" ht="16.5" customHeight="1">
      <c r="B171" s="28"/>
      <c r="C171" s="146" t="s">
        <v>330</v>
      </c>
      <c r="D171" s="146" t="s">
        <v>274</v>
      </c>
      <c r="E171" s="147" t="s">
        <v>352</v>
      </c>
      <c r="F171" s="148" t="s">
        <v>353</v>
      </c>
      <c r="G171" s="149" t="s">
        <v>311</v>
      </c>
      <c r="H171" s="150">
        <v>2</v>
      </c>
      <c r="I171" s="151"/>
      <c r="J171" s="152">
        <f>ROUND(I171*H171,2)</f>
        <v>0</v>
      </c>
      <c r="K171" s="153"/>
      <c r="L171" s="28"/>
      <c r="M171" s="154" t="s">
        <v>1</v>
      </c>
      <c r="N171" s="115" t="s">
        <v>38</v>
      </c>
      <c r="P171" s="155">
        <f>O171*H171</f>
        <v>0</v>
      </c>
      <c r="Q171" s="155">
        <v>0</v>
      </c>
      <c r="R171" s="155">
        <f>Q171*H171</f>
        <v>0</v>
      </c>
      <c r="S171" s="155">
        <v>1.56E-3</v>
      </c>
      <c r="T171" s="156">
        <f>S171*H171</f>
        <v>3.1199999999999999E-3</v>
      </c>
      <c r="AR171" s="157" t="s">
        <v>348</v>
      </c>
      <c r="AT171" s="157" t="s">
        <v>274</v>
      </c>
      <c r="AU171" s="157" t="s">
        <v>82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348</v>
      </c>
      <c r="BM171" s="157" t="s">
        <v>1650</v>
      </c>
    </row>
    <row r="172" spans="2:65" s="1" customFormat="1" ht="10.199999999999999">
      <c r="B172" s="28"/>
      <c r="D172" s="159" t="s">
        <v>280</v>
      </c>
      <c r="F172" s="160" t="s">
        <v>355</v>
      </c>
      <c r="I172" s="119"/>
      <c r="L172" s="28"/>
      <c r="M172" s="161"/>
      <c r="T172" s="52"/>
      <c r="AT172" s="13" t="s">
        <v>280</v>
      </c>
      <c r="AU172" s="13" t="s">
        <v>82</v>
      </c>
    </row>
    <row r="173" spans="2:65" s="1" customFormat="1" ht="16.5" customHeight="1">
      <c r="B173" s="28"/>
      <c r="C173" s="146" t="s">
        <v>8</v>
      </c>
      <c r="D173" s="146" t="s">
        <v>274</v>
      </c>
      <c r="E173" s="147" t="s">
        <v>360</v>
      </c>
      <c r="F173" s="148" t="s">
        <v>361</v>
      </c>
      <c r="G173" s="149" t="s">
        <v>301</v>
      </c>
      <c r="H173" s="150">
        <v>1</v>
      </c>
      <c r="I173" s="151"/>
      <c r="J173" s="152">
        <f>ROUND(I173*H173,2)</f>
        <v>0</v>
      </c>
      <c r="K173" s="153"/>
      <c r="L173" s="28"/>
      <c r="M173" s="154" t="s">
        <v>1</v>
      </c>
      <c r="N173" s="115" t="s">
        <v>38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AR173" s="157" t="s">
        <v>306</v>
      </c>
      <c r="AT173" s="157" t="s">
        <v>274</v>
      </c>
      <c r="AU173" s="157" t="s">
        <v>82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306</v>
      </c>
      <c r="BM173" s="157" t="s">
        <v>362</v>
      </c>
    </row>
    <row r="174" spans="2:65" s="1" customFormat="1" ht="10.199999999999999">
      <c r="B174" s="28"/>
      <c r="D174" s="159" t="s">
        <v>280</v>
      </c>
      <c r="F174" s="160" t="s">
        <v>361</v>
      </c>
      <c r="I174" s="119"/>
      <c r="L174" s="28"/>
      <c r="M174" s="161"/>
      <c r="T174" s="52"/>
      <c r="AT174" s="13" t="s">
        <v>280</v>
      </c>
      <c r="AU174" s="13" t="s">
        <v>82</v>
      </c>
    </row>
    <row r="175" spans="2:65" s="11" customFormat="1" ht="22.8" customHeight="1">
      <c r="B175" s="134"/>
      <c r="D175" s="135" t="s">
        <v>72</v>
      </c>
      <c r="E175" s="144" t="s">
        <v>1499</v>
      </c>
      <c r="F175" s="144" t="s">
        <v>1500</v>
      </c>
      <c r="I175" s="137"/>
      <c r="J175" s="145">
        <f>BK175</f>
        <v>0</v>
      </c>
      <c r="L175" s="134"/>
      <c r="M175" s="139"/>
      <c r="P175" s="140">
        <f>SUM(P176:P181)</f>
        <v>0</v>
      </c>
      <c r="R175" s="140">
        <f>SUM(R176:R181)</f>
        <v>2.4299999999999999E-2</v>
      </c>
      <c r="T175" s="141">
        <f>SUM(T176:T181)</f>
        <v>0</v>
      </c>
      <c r="AR175" s="135" t="s">
        <v>82</v>
      </c>
      <c r="AT175" s="142" t="s">
        <v>72</v>
      </c>
      <c r="AU175" s="142" t="s">
        <v>80</v>
      </c>
      <c r="AY175" s="135" t="s">
        <v>271</v>
      </c>
      <c r="BK175" s="143">
        <f>SUM(BK176:BK181)</f>
        <v>0</v>
      </c>
    </row>
    <row r="176" spans="2:65" s="1" customFormat="1" ht="16.5" customHeight="1">
      <c r="B176" s="28"/>
      <c r="C176" s="146" t="s">
        <v>345</v>
      </c>
      <c r="D176" s="146" t="s">
        <v>274</v>
      </c>
      <c r="E176" s="147" t="s">
        <v>1508</v>
      </c>
      <c r="F176" s="148" t="s">
        <v>1509</v>
      </c>
      <c r="G176" s="149" t="s">
        <v>692</v>
      </c>
      <c r="H176" s="150">
        <v>1</v>
      </c>
      <c r="I176" s="151"/>
      <c r="J176" s="152">
        <f>ROUND(I176*H176,2)</f>
        <v>0</v>
      </c>
      <c r="K176" s="153"/>
      <c r="L176" s="28"/>
      <c r="M176" s="154" t="s">
        <v>1</v>
      </c>
      <c r="N176" s="115" t="s">
        <v>38</v>
      </c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AR176" s="157" t="s">
        <v>306</v>
      </c>
      <c r="AT176" s="157" t="s">
        <v>274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306</v>
      </c>
      <c r="BM176" s="157" t="s">
        <v>1510</v>
      </c>
    </row>
    <row r="177" spans="2:65" s="1" customFormat="1" ht="10.199999999999999">
      <c r="B177" s="28"/>
      <c r="D177" s="159" t="s">
        <v>280</v>
      </c>
      <c r="F177" s="160" t="s">
        <v>1509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" customFormat="1" ht="24.15" customHeight="1">
      <c r="B178" s="28"/>
      <c r="C178" s="146" t="s">
        <v>351</v>
      </c>
      <c r="D178" s="146" t="s">
        <v>274</v>
      </c>
      <c r="E178" s="147" t="s">
        <v>1996</v>
      </c>
      <c r="F178" s="148" t="s">
        <v>1997</v>
      </c>
      <c r="G178" s="149" t="s">
        <v>338</v>
      </c>
      <c r="H178" s="150">
        <v>1</v>
      </c>
      <c r="I178" s="151"/>
      <c r="J178" s="152">
        <f>ROUND(I178*H178,2)</f>
        <v>0</v>
      </c>
      <c r="K178" s="153"/>
      <c r="L178" s="28"/>
      <c r="M178" s="154" t="s">
        <v>1</v>
      </c>
      <c r="N178" s="115" t="s">
        <v>38</v>
      </c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AR178" s="157" t="s">
        <v>348</v>
      </c>
      <c r="AT178" s="157" t="s">
        <v>274</v>
      </c>
      <c r="AU178" s="157" t="s">
        <v>82</v>
      </c>
      <c r="AY178" s="13" t="s">
        <v>271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3" t="s">
        <v>80</v>
      </c>
      <c r="BK178" s="158">
        <f>ROUND(I178*H178,2)</f>
        <v>0</v>
      </c>
      <c r="BL178" s="13" t="s">
        <v>348</v>
      </c>
      <c r="BM178" s="157" t="s">
        <v>1998</v>
      </c>
    </row>
    <row r="179" spans="2:65" s="1" customFormat="1" ht="28.8">
      <c r="B179" s="28"/>
      <c r="D179" s="159" t="s">
        <v>280</v>
      </c>
      <c r="F179" s="160" t="s">
        <v>1999</v>
      </c>
      <c r="I179" s="119"/>
      <c r="L179" s="28"/>
      <c r="M179" s="161"/>
      <c r="T179" s="52"/>
      <c r="AT179" s="13" t="s">
        <v>280</v>
      </c>
      <c r="AU179" s="13" t="s">
        <v>82</v>
      </c>
    </row>
    <row r="180" spans="2:65" s="1" customFormat="1" ht="33" customHeight="1">
      <c r="B180" s="28"/>
      <c r="C180" s="162" t="s">
        <v>356</v>
      </c>
      <c r="D180" s="162" t="s">
        <v>335</v>
      </c>
      <c r="E180" s="163" t="s">
        <v>2000</v>
      </c>
      <c r="F180" s="164" t="s">
        <v>2001</v>
      </c>
      <c r="G180" s="165" t="s">
        <v>338</v>
      </c>
      <c r="H180" s="166">
        <v>1</v>
      </c>
      <c r="I180" s="167"/>
      <c r="J180" s="168">
        <f>ROUND(I180*H180,2)</f>
        <v>0</v>
      </c>
      <c r="K180" s="169"/>
      <c r="L180" s="170"/>
      <c r="M180" s="171" t="s">
        <v>1</v>
      </c>
      <c r="N180" s="172" t="s">
        <v>38</v>
      </c>
      <c r="P180" s="155">
        <f>O180*H180</f>
        <v>0</v>
      </c>
      <c r="Q180" s="155">
        <v>2.4299999999999999E-2</v>
      </c>
      <c r="R180" s="155">
        <f>Q180*H180</f>
        <v>2.4299999999999999E-2</v>
      </c>
      <c r="S180" s="155">
        <v>0</v>
      </c>
      <c r="T180" s="156">
        <f>S180*H180</f>
        <v>0</v>
      </c>
      <c r="AR180" s="157" t="s">
        <v>373</v>
      </c>
      <c r="AT180" s="157" t="s">
        <v>335</v>
      </c>
      <c r="AU180" s="157" t="s">
        <v>82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348</v>
      </c>
      <c r="BM180" s="157" t="s">
        <v>2002</v>
      </c>
    </row>
    <row r="181" spans="2:65" s="1" customFormat="1" ht="19.2">
      <c r="B181" s="28"/>
      <c r="D181" s="159" t="s">
        <v>280</v>
      </c>
      <c r="F181" s="160" t="s">
        <v>2001</v>
      </c>
      <c r="I181" s="119"/>
      <c r="L181" s="28"/>
      <c r="M181" s="161"/>
      <c r="T181" s="52"/>
      <c r="AT181" s="13" t="s">
        <v>280</v>
      </c>
      <c r="AU181" s="13" t="s">
        <v>82</v>
      </c>
    </row>
    <row r="182" spans="2:65" s="11" customFormat="1" ht="22.8" customHeight="1">
      <c r="B182" s="134"/>
      <c r="D182" s="135" t="s">
        <v>72</v>
      </c>
      <c r="E182" s="144" t="s">
        <v>363</v>
      </c>
      <c r="F182" s="144" t="s">
        <v>364</v>
      </c>
      <c r="I182" s="137"/>
      <c r="J182" s="145">
        <f>BK182</f>
        <v>0</v>
      </c>
      <c r="L182" s="134"/>
      <c r="M182" s="139"/>
      <c r="P182" s="140">
        <f>SUM(P183:P202)</f>
        <v>0</v>
      </c>
      <c r="R182" s="140">
        <f>SUM(R183:R202)</f>
        <v>0.23167006000000004</v>
      </c>
      <c r="T182" s="141">
        <f>SUM(T183:T202)</f>
        <v>0</v>
      </c>
      <c r="AR182" s="135" t="s">
        <v>82</v>
      </c>
      <c r="AT182" s="142" t="s">
        <v>72</v>
      </c>
      <c r="AU182" s="142" t="s">
        <v>80</v>
      </c>
      <c r="AY182" s="135" t="s">
        <v>271</v>
      </c>
      <c r="BK182" s="143">
        <f>SUM(BK183:BK202)</f>
        <v>0</v>
      </c>
    </row>
    <row r="183" spans="2:65" s="1" customFormat="1" ht="33" customHeight="1">
      <c r="B183" s="28"/>
      <c r="C183" s="146" t="s">
        <v>348</v>
      </c>
      <c r="D183" s="146" t="s">
        <v>274</v>
      </c>
      <c r="E183" s="147" t="s">
        <v>386</v>
      </c>
      <c r="F183" s="148" t="s">
        <v>387</v>
      </c>
      <c r="G183" s="149" t="s">
        <v>277</v>
      </c>
      <c r="H183" s="150">
        <v>26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1.17E-3</v>
      </c>
      <c r="R183" s="155">
        <f>Q183*H183</f>
        <v>3.0420000000000003E-2</v>
      </c>
      <c r="S183" s="155">
        <v>0</v>
      </c>
      <c r="T183" s="156">
        <f>S183*H183</f>
        <v>0</v>
      </c>
      <c r="AR183" s="157" t="s">
        <v>348</v>
      </c>
      <c r="AT183" s="157" t="s">
        <v>274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2003</v>
      </c>
    </row>
    <row r="184" spans="2:65" s="1" customFormat="1" ht="28.8">
      <c r="B184" s="28"/>
      <c r="D184" s="159" t="s">
        <v>280</v>
      </c>
      <c r="F184" s="160" t="s">
        <v>389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" customFormat="1" ht="16.5" customHeight="1">
      <c r="B185" s="28"/>
      <c r="C185" s="162" t="s">
        <v>365</v>
      </c>
      <c r="D185" s="162" t="s">
        <v>335</v>
      </c>
      <c r="E185" s="163" t="s">
        <v>391</v>
      </c>
      <c r="F185" s="164" t="s">
        <v>392</v>
      </c>
      <c r="G185" s="165" t="s">
        <v>393</v>
      </c>
      <c r="H185" s="166">
        <v>0.253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38</v>
      </c>
      <c r="P185" s="155">
        <f>O185*H185</f>
        <v>0</v>
      </c>
      <c r="Q185" s="155">
        <v>2.0000000000000002E-5</v>
      </c>
      <c r="R185" s="155">
        <f>Q185*H185</f>
        <v>5.0600000000000007E-6</v>
      </c>
      <c r="S185" s="155">
        <v>0</v>
      </c>
      <c r="T185" s="156">
        <f>S185*H185</f>
        <v>0</v>
      </c>
      <c r="AR185" s="157" t="s">
        <v>306</v>
      </c>
      <c r="AT185" s="157" t="s">
        <v>335</v>
      </c>
      <c r="AU185" s="157" t="s">
        <v>82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306</v>
      </c>
      <c r="BM185" s="157" t="s">
        <v>2004</v>
      </c>
    </row>
    <row r="186" spans="2:65" s="1" customFormat="1" ht="10.199999999999999">
      <c r="B186" s="28"/>
      <c r="D186" s="159" t="s">
        <v>280</v>
      </c>
      <c r="F186" s="160" t="s">
        <v>392</v>
      </c>
      <c r="I186" s="119"/>
      <c r="L186" s="28"/>
      <c r="M186" s="161"/>
      <c r="T186" s="52"/>
      <c r="AT186" s="13" t="s">
        <v>280</v>
      </c>
      <c r="AU186" s="13" t="s">
        <v>82</v>
      </c>
    </row>
    <row r="187" spans="2:65" s="1" customFormat="1" ht="16.5" customHeight="1">
      <c r="B187" s="28"/>
      <c r="C187" s="162" t="s">
        <v>370</v>
      </c>
      <c r="D187" s="162" t="s">
        <v>335</v>
      </c>
      <c r="E187" s="163" t="s">
        <v>396</v>
      </c>
      <c r="F187" s="164" t="s">
        <v>397</v>
      </c>
      <c r="G187" s="165" t="s">
        <v>393</v>
      </c>
      <c r="H187" s="166">
        <v>0.88</v>
      </c>
      <c r="I187" s="167"/>
      <c r="J187" s="168">
        <f>ROUND(I187*H187,2)</f>
        <v>0</v>
      </c>
      <c r="K187" s="169"/>
      <c r="L187" s="170"/>
      <c r="M187" s="171" t="s">
        <v>1</v>
      </c>
      <c r="N187" s="172" t="s">
        <v>38</v>
      </c>
      <c r="P187" s="155">
        <f>O187*H187</f>
        <v>0</v>
      </c>
      <c r="Q187" s="155">
        <v>2.0000000000000001E-4</v>
      </c>
      <c r="R187" s="155">
        <f>Q187*H187</f>
        <v>1.7600000000000002E-4</v>
      </c>
      <c r="S187" s="155">
        <v>0</v>
      </c>
      <c r="T187" s="156">
        <f>S187*H187</f>
        <v>0</v>
      </c>
      <c r="AR187" s="157" t="s">
        <v>373</v>
      </c>
      <c r="AT187" s="157" t="s">
        <v>335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2005</v>
      </c>
    </row>
    <row r="188" spans="2:65" s="1" customFormat="1" ht="10.199999999999999">
      <c r="B188" s="28"/>
      <c r="D188" s="159" t="s">
        <v>280</v>
      </c>
      <c r="F188" s="160" t="s">
        <v>397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" customFormat="1" ht="24.15" customHeight="1">
      <c r="B189" s="28"/>
      <c r="C189" s="162" t="s">
        <v>376</v>
      </c>
      <c r="D189" s="162" t="s">
        <v>335</v>
      </c>
      <c r="E189" s="163" t="s">
        <v>1514</v>
      </c>
      <c r="F189" s="164" t="s">
        <v>1515</v>
      </c>
      <c r="G189" s="165" t="s">
        <v>277</v>
      </c>
      <c r="H189" s="166">
        <v>35.200000000000003</v>
      </c>
      <c r="I189" s="167"/>
      <c r="J189" s="168">
        <f>ROUND(I189*H189,2)</f>
        <v>0</v>
      </c>
      <c r="K189" s="169"/>
      <c r="L189" s="170"/>
      <c r="M189" s="171" t="s">
        <v>1</v>
      </c>
      <c r="N189" s="172" t="s">
        <v>38</v>
      </c>
      <c r="P189" s="155">
        <f>O189*H189</f>
        <v>0</v>
      </c>
      <c r="Q189" s="155">
        <v>4.0000000000000001E-3</v>
      </c>
      <c r="R189" s="155">
        <f>Q189*H189</f>
        <v>0.14080000000000001</v>
      </c>
      <c r="S189" s="155">
        <v>0</v>
      </c>
      <c r="T189" s="156">
        <f>S189*H189</f>
        <v>0</v>
      </c>
      <c r="AR189" s="157" t="s">
        <v>373</v>
      </c>
      <c r="AT189" s="157" t="s">
        <v>335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2006</v>
      </c>
    </row>
    <row r="190" spans="2:65" s="1" customFormat="1" ht="19.2">
      <c r="B190" s="28"/>
      <c r="D190" s="159" t="s">
        <v>280</v>
      </c>
      <c r="F190" s="160" t="s">
        <v>1515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" customFormat="1" ht="16.5" customHeight="1">
      <c r="B191" s="28"/>
      <c r="C191" s="162" t="s">
        <v>381</v>
      </c>
      <c r="D191" s="162" t="s">
        <v>335</v>
      </c>
      <c r="E191" s="163" t="s">
        <v>410</v>
      </c>
      <c r="F191" s="164" t="s">
        <v>411</v>
      </c>
      <c r="G191" s="165" t="s">
        <v>412</v>
      </c>
      <c r="H191" s="166">
        <v>37.4</v>
      </c>
      <c r="I191" s="167"/>
      <c r="J191" s="168">
        <f>ROUND(I191*H191,2)</f>
        <v>0</v>
      </c>
      <c r="K191" s="169"/>
      <c r="L191" s="170"/>
      <c r="M191" s="171" t="s">
        <v>1</v>
      </c>
      <c r="N191" s="172" t="s">
        <v>38</v>
      </c>
      <c r="P191" s="155">
        <f>O191*H191</f>
        <v>0</v>
      </c>
      <c r="Q191" s="155">
        <v>3.8000000000000002E-4</v>
      </c>
      <c r="R191" s="155">
        <f>Q191*H191</f>
        <v>1.4212000000000001E-2</v>
      </c>
      <c r="S191" s="155">
        <v>0</v>
      </c>
      <c r="T191" s="156">
        <f>S191*H191</f>
        <v>0</v>
      </c>
      <c r="AR191" s="157" t="s">
        <v>373</v>
      </c>
      <c r="AT191" s="157" t="s">
        <v>335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2007</v>
      </c>
    </row>
    <row r="192" spans="2:65" s="1" customFormat="1" ht="10.199999999999999">
      <c r="B192" s="28"/>
      <c r="D192" s="159" t="s">
        <v>280</v>
      </c>
      <c r="F192" s="160" t="s">
        <v>414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" customFormat="1" ht="16.5" customHeight="1">
      <c r="B193" s="28"/>
      <c r="C193" s="162" t="s">
        <v>7</v>
      </c>
      <c r="D193" s="162" t="s">
        <v>335</v>
      </c>
      <c r="E193" s="163" t="s">
        <v>416</v>
      </c>
      <c r="F193" s="164" t="s">
        <v>417</v>
      </c>
      <c r="G193" s="165" t="s">
        <v>412</v>
      </c>
      <c r="H193" s="166">
        <v>39.6</v>
      </c>
      <c r="I193" s="167"/>
      <c r="J193" s="168">
        <f>ROUND(I193*H193,2)</f>
        <v>0</v>
      </c>
      <c r="K193" s="169"/>
      <c r="L193" s="170"/>
      <c r="M193" s="171" t="s">
        <v>1</v>
      </c>
      <c r="N193" s="172" t="s">
        <v>38</v>
      </c>
      <c r="P193" s="155">
        <f>O193*H193</f>
        <v>0</v>
      </c>
      <c r="Q193" s="155">
        <v>3.5E-4</v>
      </c>
      <c r="R193" s="155">
        <f>Q193*H193</f>
        <v>1.3860000000000001E-2</v>
      </c>
      <c r="S193" s="155">
        <v>0</v>
      </c>
      <c r="T193" s="156">
        <f>S193*H193</f>
        <v>0</v>
      </c>
      <c r="AR193" s="157" t="s">
        <v>373</v>
      </c>
      <c r="AT193" s="157" t="s">
        <v>335</v>
      </c>
      <c r="AU193" s="157" t="s">
        <v>82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2008</v>
      </c>
    </row>
    <row r="194" spans="2:65" s="1" customFormat="1" ht="10.199999999999999">
      <c r="B194" s="28"/>
      <c r="D194" s="159" t="s">
        <v>280</v>
      </c>
      <c r="F194" s="160" t="s">
        <v>417</v>
      </c>
      <c r="I194" s="119"/>
      <c r="L194" s="28"/>
      <c r="M194" s="161"/>
      <c r="T194" s="52"/>
      <c r="AT194" s="13" t="s">
        <v>280</v>
      </c>
      <c r="AU194" s="13" t="s">
        <v>82</v>
      </c>
    </row>
    <row r="195" spans="2:65" s="1" customFormat="1" ht="16.5" customHeight="1">
      <c r="B195" s="28"/>
      <c r="C195" s="162" t="s">
        <v>390</v>
      </c>
      <c r="D195" s="162" t="s">
        <v>335</v>
      </c>
      <c r="E195" s="163" t="s">
        <v>420</v>
      </c>
      <c r="F195" s="164" t="s">
        <v>421</v>
      </c>
      <c r="G195" s="165" t="s">
        <v>412</v>
      </c>
      <c r="H195" s="166">
        <v>35.200000000000003</v>
      </c>
      <c r="I195" s="167"/>
      <c r="J195" s="168">
        <f>ROUND(I195*H195,2)</f>
        <v>0</v>
      </c>
      <c r="K195" s="169"/>
      <c r="L195" s="170"/>
      <c r="M195" s="171" t="s">
        <v>1</v>
      </c>
      <c r="N195" s="172" t="s">
        <v>38</v>
      </c>
      <c r="P195" s="155">
        <f>O195*H195</f>
        <v>0</v>
      </c>
      <c r="Q195" s="155">
        <v>3.5E-4</v>
      </c>
      <c r="R195" s="155">
        <f>Q195*H195</f>
        <v>1.2320000000000001E-2</v>
      </c>
      <c r="S195" s="155">
        <v>0</v>
      </c>
      <c r="T195" s="156">
        <f>S195*H195</f>
        <v>0</v>
      </c>
      <c r="AR195" s="157" t="s">
        <v>373</v>
      </c>
      <c r="AT195" s="157" t="s">
        <v>335</v>
      </c>
      <c r="AU195" s="157" t="s">
        <v>82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348</v>
      </c>
      <c r="BM195" s="157" t="s">
        <v>2009</v>
      </c>
    </row>
    <row r="196" spans="2:65" s="1" customFormat="1" ht="10.199999999999999">
      <c r="B196" s="28"/>
      <c r="D196" s="159" t="s">
        <v>280</v>
      </c>
      <c r="F196" s="160" t="s">
        <v>421</v>
      </c>
      <c r="I196" s="119"/>
      <c r="L196" s="28"/>
      <c r="M196" s="161"/>
      <c r="T196" s="52"/>
      <c r="AT196" s="13" t="s">
        <v>280</v>
      </c>
      <c r="AU196" s="13" t="s">
        <v>82</v>
      </c>
    </row>
    <row r="197" spans="2:65" s="1" customFormat="1" ht="16.5" customHeight="1">
      <c r="B197" s="28"/>
      <c r="C197" s="162" t="s">
        <v>395</v>
      </c>
      <c r="D197" s="162" t="s">
        <v>335</v>
      </c>
      <c r="E197" s="163" t="s">
        <v>424</v>
      </c>
      <c r="F197" s="164" t="s">
        <v>425</v>
      </c>
      <c r="G197" s="165" t="s">
        <v>412</v>
      </c>
      <c r="H197" s="166">
        <v>36.85</v>
      </c>
      <c r="I197" s="167"/>
      <c r="J197" s="168">
        <f>ROUND(I197*H197,2)</f>
        <v>0</v>
      </c>
      <c r="K197" s="169"/>
      <c r="L197" s="170"/>
      <c r="M197" s="171" t="s">
        <v>1</v>
      </c>
      <c r="N197" s="172" t="s">
        <v>38</v>
      </c>
      <c r="P197" s="155">
        <f>O197*H197</f>
        <v>0</v>
      </c>
      <c r="Q197" s="155">
        <v>5.0000000000000001E-4</v>
      </c>
      <c r="R197" s="155">
        <f>Q197*H197</f>
        <v>1.8425E-2</v>
      </c>
      <c r="S197" s="155">
        <v>0</v>
      </c>
      <c r="T197" s="156">
        <f>S197*H197</f>
        <v>0</v>
      </c>
      <c r="AR197" s="157" t="s">
        <v>373</v>
      </c>
      <c r="AT197" s="157" t="s">
        <v>335</v>
      </c>
      <c r="AU197" s="157" t="s">
        <v>82</v>
      </c>
      <c r="AY197" s="13" t="s">
        <v>271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3" t="s">
        <v>80</v>
      </c>
      <c r="BK197" s="158">
        <f>ROUND(I197*H197,2)</f>
        <v>0</v>
      </c>
      <c r="BL197" s="13" t="s">
        <v>348</v>
      </c>
      <c r="BM197" s="157" t="s">
        <v>2010</v>
      </c>
    </row>
    <row r="198" spans="2:65" s="1" customFormat="1" ht="10.199999999999999">
      <c r="B198" s="28"/>
      <c r="D198" s="159" t="s">
        <v>280</v>
      </c>
      <c r="F198" s="160" t="s">
        <v>427</v>
      </c>
      <c r="I198" s="119"/>
      <c r="L198" s="28"/>
      <c r="M198" s="161"/>
      <c r="T198" s="52"/>
      <c r="AT198" s="13" t="s">
        <v>280</v>
      </c>
      <c r="AU198" s="13" t="s">
        <v>82</v>
      </c>
    </row>
    <row r="199" spans="2:65" s="1" customFormat="1" ht="16.5" customHeight="1">
      <c r="B199" s="28"/>
      <c r="C199" s="162" t="s">
        <v>399</v>
      </c>
      <c r="D199" s="162" t="s">
        <v>335</v>
      </c>
      <c r="E199" s="163" t="s">
        <v>429</v>
      </c>
      <c r="F199" s="164" t="s">
        <v>430</v>
      </c>
      <c r="G199" s="165" t="s">
        <v>338</v>
      </c>
      <c r="H199" s="166">
        <v>24.2</v>
      </c>
      <c r="I199" s="167"/>
      <c r="J199" s="168">
        <f>ROUND(I199*H199,2)</f>
        <v>0</v>
      </c>
      <c r="K199" s="169"/>
      <c r="L199" s="170"/>
      <c r="M199" s="171" t="s">
        <v>1</v>
      </c>
      <c r="N199" s="172" t="s">
        <v>38</v>
      </c>
      <c r="P199" s="155">
        <f>O199*H199</f>
        <v>0</v>
      </c>
      <c r="Q199" s="155">
        <v>4.0000000000000003E-5</v>
      </c>
      <c r="R199" s="155">
        <f>Q199*H199</f>
        <v>9.68E-4</v>
      </c>
      <c r="S199" s="155">
        <v>0</v>
      </c>
      <c r="T199" s="156">
        <f>S199*H199</f>
        <v>0</v>
      </c>
      <c r="AR199" s="157" t="s">
        <v>373</v>
      </c>
      <c r="AT199" s="157" t="s">
        <v>335</v>
      </c>
      <c r="AU199" s="157" t="s">
        <v>82</v>
      </c>
      <c r="AY199" s="13" t="s">
        <v>271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3" t="s">
        <v>80</v>
      </c>
      <c r="BK199" s="158">
        <f>ROUND(I199*H199,2)</f>
        <v>0</v>
      </c>
      <c r="BL199" s="13" t="s">
        <v>348</v>
      </c>
      <c r="BM199" s="157" t="s">
        <v>2011</v>
      </c>
    </row>
    <row r="200" spans="2:65" s="1" customFormat="1" ht="10.199999999999999">
      <c r="B200" s="28"/>
      <c r="D200" s="159" t="s">
        <v>280</v>
      </c>
      <c r="F200" s="160" t="s">
        <v>430</v>
      </c>
      <c r="I200" s="119"/>
      <c r="L200" s="28"/>
      <c r="M200" s="161"/>
      <c r="T200" s="52"/>
      <c r="AT200" s="13" t="s">
        <v>280</v>
      </c>
      <c r="AU200" s="13" t="s">
        <v>82</v>
      </c>
    </row>
    <row r="201" spans="2:65" s="1" customFormat="1" ht="16.5" customHeight="1">
      <c r="B201" s="28"/>
      <c r="C201" s="162" t="s">
        <v>404</v>
      </c>
      <c r="D201" s="162" t="s">
        <v>335</v>
      </c>
      <c r="E201" s="163" t="s">
        <v>433</v>
      </c>
      <c r="F201" s="164" t="s">
        <v>434</v>
      </c>
      <c r="G201" s="165" t="s">
        <v>338</v>
      </c>
      <c r="H201" s="166">
        <v>24.2</v>
      </c>
      <c r="I201" s="167"/>
      <c r="J201" s="168">
        <f>ROUND(I201*H201,2)</f>
        <v>0</v>
      </c>
      <c r="K201" s="169"/>
      <c r="L201" s="170"/>
      <c r="M201" s="171" t="s">
        <v>1</v>
      </c>
      <c r="N201" s="172" t="s">
        <v>38</v>
      </c>
      <c r="P201" s="155">
        <f>O201*H201</f>
        <v>0</v>
      </c>
      <c r="Q201" s="155">
        <v>2.0000000000000002E-5</v>
      </c>
      <c r="R201" s="155">
        <f>Q201*H201</f>
        <v>4.84E-4</v>
      </c>
      <c r="S201" s="155">
        <v>0</v>
      </c>
      <c r="T201" s="156">
        <f>S201*H201</f>
        <v>0</v>
      </c>
      <c r="AR201" s="157" t="s">
        <v>373</v>
      </c>
      <c r="AT201" s="157" t="s">
        <v>335</v>
      </c>
      <c r="AU201" s="157" t="s">
        <v>82</v>
      </c>
      <c r="AY201" s="13" t="s">
        <v>271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3" t="s">
        <v>80</v>
      </c>
      <c r="BK201" s="158">
        <f>ROUND(I201*H201,2)</f>
        <v>0</v>
      </c>
      <c r="BL201" s="13" t="s">
        <v>348</v>
      </c>
      <c r="BM201" s="157" t="s">
        <v>2012</v>
      </c>
    </row>
    <row r="202" spans="2:65" s="1" customFormat="1" ht="10.199999999999999">
      <c r="B202" s="28"/>
      <c r="D202" s="159" t="s">
        <v>280</v>
      </c>
      <c r="F202" s="160" t="s">
        <v>434</v>
      </c>
      <c r="I202" s="119"/>
      <c r="L202" s="28"/>
      <c r="M202" s="161"/>
      <c r="T202" s="52"/>
      <c r="AT202" s="13" t="s">
        <v>280</v>
      </c>
      <c r="AU202" s="13" t="s">
        <v>82</v>
      </c>
    </row>
    <row r="203" spans="2:65" s="11" customFormat="1" ht="22.8" customHeight="1">
      <c r="B203" s="134"/>
      <c r="D203" s="135" t="s">
        <v>72</v>
      </c>
      <c r="E203" s="144" t="s">
        <v>436</v>
      </c>
      <c r="F203" s="144" t="s">
        <v>437</v>
      </c>
      <c r="I203" s="137"/>
      <c r="J203" s="145">
        <f>BK203</f>
        <v>0</v>
      </c>
      <c r="L203" s="134"/>
      <c r="M203" s="139"/>
      <c r="P203" s="140">
        <f>SUM(P204:P233)</f>
        <v>0</v>
      </c>
      <c r="R203" s="140">
        <f>SUM(R204:R233)</f>
        <v>0.40946300000000002</v>
      </c>
      <c r="T203" s="141">
        <f>SUM(T204:T233)</f>
        <v>7.1900000000000006E-2</v>
      </c>
      <c r="AR203" s="135" t="s">
        <v>82</v>
      </c>
      <c r="AT203" s="142" t="s">
        <v>72</v>
      </c>
      <c r="AU203" s="142" t="s">
        <v>80</v>
      </c>
      <c r="AY203" s="135" t="s">
        <v>271</v>
      </c>
      <c r="BK203" s="143">
        <f>SUM(BK204:BK233)</f>
        <v>0</v>
      </c>
    </row>
    <row r="204" spans="2:65" s="1" customFormat="1" ht="21.75" customHeight="1">
      <c r="B204" s="28"/>
      <c r="C204" s="146" t="s">
        <v>409</v>
      </c>
      <c r="D204" s="146" t="s">
        <v>274</v>
      </c>
      <c r="E204" s="147" t="s">
        <v>438</v>
      </c>
      <c r="F204" s="148" t="s">
        <v>439</v>
      </c>
      <c r="G204" s="149" t="s">
        <v>277</v>
      </c>
      <c r="H204" s="150">
        <v>26</v>
      </c>
      <c r="I204" s="151"/>
      <c r="J204" s="152">
        <f>ROUND(I204*H204,2)</f>
        <v>0</v>
      </c>
      <c r="K204" s="153"/>
      <c r="L204" s="28"/>
      <c r="M204" s="154" t="s">
        <v>1</v>
      </c>
      <c r="N204" s="115" t="s">
        <v>38</v>
      </c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AR204" s="157" t="s">
        <v>348</v>
      </c>
      <c r="AT204" s="157" t="s">
        <v>274</v>
      </c>
      <c r="AU204" s="157" t="s">
        <v>82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2013</v>
      </c>
    </row>
    <row r="205" spans="2:65" s="1" customFormat="1" ht="19.2">
      <c r="B205" s="28"/>
      <c r="D205" s="159" t="s">
        <v>280</v>
      </c>
      <c r="F205" s="160" t="s">
        <v>441</v>
      </c>
      <c r="I205" s="119"/>
      <c r="L205" s="28"/>
      <c r="M205" s="161"/>
      <c r="T205" s="52"/>
      <c r="AT205" s="13" t="s">
        <v>280</v>
      </c>
      <c r="AU205" s="13" t="s">
        <v>82</v>
      </c>
    </row>
    <row r="206" spans="2:65" s="1" customFormat="1" ht="24.15" customHeight="1">
      <c r="B206" s="28"/>
      <c r="C206" s="146" t="s">
        <v>415</v>
      </c>
      <c r="D206" s="146" t="s">
        <v>274</v>
      </c>
      <c r="E206" s="147" t="s">
        <v>443</v>
      </c>
      <c r="F206" s="148" t="s">
        <v>444</v>
      </c>
      <c r="G206" s="149" t="s">
        <v>277</v>
      </c>
      <c r="H206" s="150">
        <v>26</v>
      </c>
      <c r="I206" s="151"/>
      <c r="J206" s="152">
        <f>ROUND(I206*H206,2)</f>
        <v>0</v>
      </c>
      <c r="K206" s="153"/>
      <c r="L206" s="28"/>
      <c r="M206" s="154" t="s">
        <v>1</v>
      </c>
      <c r="N206" s="115" t="s">
        <v>38</v>
      </c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AR206" s="157" t="s">
        <v>348</v>
      </c>
      <c r="AT206" s="157" t="s">
        <v>274</v>
      </c>
      <c r="AU206" s="157" t="s">
        <v>82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445</v>
      </c>
    </row>
    <row r="207" spans="2:65" s="1" customFormat="1" ht="28.8">
      <c r="B207" s="28"/>
      <c r="D207" s="159" t="s">
        <v>280</v>
      </c>
      <c r="F207" s="160" t="s">
        <v>446</v>
      </c>
      <c r="I207" s="119"/>
      <c r="L207" s="28"/>
      <c r="M207" s="161"/>
      <c r="T207" s="52"/>
      <c r="AT207" s="13" t="s">
        <v>280</v>
      </c>
      <c r="AU207" s="13" t="s">
        <v>82</v>
      </c>
    </row>
    <row r="208" spans="2:65" s="1" customFormat="1" ht="16.5" customHeight="1">
      <c r="B208" s="28"/>
      <c r="C208" s="146" t="s">
        <v>419</v>
      </c>
      <c r="D208" s="146" t="s">
        <v>274</v>
      </c>
      <c r="E208" s="147" t="s">
        <v>448</v>
      </c>
      <c r="F208" s="148" t="s">
        <v>449</v>
      </c>
      <c r="G208" s="149" t="s">
        <v>277</v>
      </c>
      <c r="H208" s="150">
        <v>26</v>
      </c>
      <c r="I208" s="151"/>
      <c r="J208" s="152">
        <f>ROUND(I208*H208,2)</f>
        <v>0</v>
      </c>
      <c r="K208" s="153"/>
      <c r="L208" s="28"/>
      <c r="M208" s="154" t="s">
        <v>1</v>
      </c>
      <c r="N208" s="115" t="s">
        <v>38</v>
      </c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AR208" s="157" t="s">
        <v>348</v>
      </c>
      <c r="AT208" s="157" t="s">
        <v>274</v>
      </c>
      <c r="AU208" s="157" t="s">
        <v>82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450</v>
      </c>
    </row>
    <row r="209" spans="2:65" s="1" customFormat="1" ht="10.199999999999999">
      <c r="B209" s="28"/>
      <c r="D209" s="159" t="s">
        <v>280</v>
      </c>
      <c r="F209" s="160" t="s">
        <v>451</v>
      </c>
      <c r="I209" s="119"/>
      <c r="L209" s="28"/>
      <c r="M209" s="161"/>
      <c r="T209" s="52"/>
      <c r="AT209" s="13" t="s">
        <v>280</v>
      </c>
      <c r="AU209" s="13" t="s">
        <v>82</v>
      </c>
    </row>
    <row r="210" spans="2:65" s="1" customFormat="1" ht="16.5" customHeight="1">
      <c r="B210" s="28"/>
      <c r="C210" s="146" t="s">
        <v>423</v>
      </c>
      <c r="D210" s="146" t="s">
        <v>274</v>
      </c>
      <c r="E210" s="147" t="s">
        <v>453</v>
      </c>
      <c r="F210" s="148" t="s">
        <v>454</v>
      </c>
      <c r="G210" s="149" t="s">
        <v>412</v>
      </c>
      <c r="H210" s="150">
        <v>23</v>
      </c>
      <c r="I210" s="151"/>
      <c r="J210" s="152">
        <f>ROUND(I210*H210,2)</f>
        <v>0</v>
      </c>
      <c r="K210" s="153"/>
      <c r="L210" s="28"/>
      <c r="M210" s="154" t="s">
        <v>1</v>
      </c>
      <c r="N210" s="115" t="s">
        <v>38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348</v>
      </c>
      <c r="AT210" s="157" t="s">
        <v>274</v>
      </c>
      <c r="AU210" s="157" t="s">
        <v>82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2014</v>
      </c>
    </row>
    <row r="211" spans="2:65" s="1" customFormat="1" ht="19.2">
      <c r="B211" s="28"/>
      <c r="D211" s="159" t="s">
        <v>280</v>
      </c>
      <c r="F211" s="160" t="s">
        <v>456</v>
      </c>
      <c r="I211" s="119"/>
      <c r="L211" s="28"/>
      <c r="M211" s="161"/>
      <c r="T211" s="52"/>
      <c r="AT211" s="13" t="s">
        <v>280</v>
      </c>
      <c r="AU211" s="13" t="s">
        <v>82</v>
      </c>
    </row>
    <row r="212" spans="2:65" s="1" customFormat="1" ht="16.5" customHeight="1">
      <c r="B212" s="28"/>
      <c r="C212" s="162" t="s">
        <v>428</v>
      </c>
      <c r="D212" s="162" t="s">
        <v>335</v>
      </c>
      <c r="E212" s="163" t="s">
        <v>458</v>
      </c>
      <c r="F212" s="164" t="s">
        <v>459</v>
      </c>
      <c r="G212" s="165" t="s">
        <v>412</v>
      </c>
      <c r="H212" s="166">
        <v>23.46</v>
      </c>
      <c r="I212" s="167"/>
      <c r="J212" s="168">
        <f>ROUND(I212*H212,2)</f>
        <v>0</v>
      </c>
      <c r="K212" s="169"/>
      <c r="L212" s="170"/>
      <c r="M212" s="171" t="s">
        <v>1</v>
      </c>
      <c r="N212" s="172" t="s">
        <v>38</v>
      </c>
      <c r="P212" s="155">
        <f>O212*H212</f>
        <v>0</v>
      </c>
      <c r="Q212" s="155">
        <v>5.0000000000000002E-5</v>
      </c>
      <c r="R212" s="155">
        <f>Q212*H212</f>
        <v>1.173E-3</v>
      </c>
      <c r="S212" s="155">
        <v>0</v>
      </c>
      <c r="T212" s="156">
        <f>S212*H212</f>
        <v>0</v>
      </c>
      <c r="AR212" s="157" t="s">
        <v>373</v>
      </c>
      <c r="AT212" s="157" t="s">
        <v>335</v>
      </c>
      <c r="AU212" s="157" t="s">
        <v>82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2015</v>
      </c>
    </row>
    <row r="213" spans="2:65" s="1" customFormat="1" ht="10.199999999999999">
      <c r="B213" s="28"/>
      <c r="D213" s="159" t="s">
        <v>280</v>
      </c>
      <c r="F213" s="160" t="s">
        <v>459</v>
      </c>
      <c r="I213" s="119"/>
      <c r="L213" s="28"/>
      <c r="M213" s="161"/>
      <c r="T213" s="52"/>
      <c r="AT213" s="13" t="s">
        <v>280</v>
      </c>
      <c r="AU213" s="13" t="s">
        <v>82</v>
      </c>
    </row>
    <row r="214" spans="2:65" s="1" customFormat="1" ht="24.15" customHeight="1">
      <c r="B214" s="28"/>
      <c r="C214" s="146" t="s">
        <v>432</v>
      </c>
      <c r="D214" s="146" t="s">
        <v>274</v>
      </c>
      <c r="E214" s="147" t="s">
        <v>462</v>
      </c>
      <c r="F214" s="148" t="s">
        <v>463</v>
      </c>
      <c r="G214" s="149" t="s">
        <v>277</v>
      </c>
      <c r="H214" s="150">
        <v>26</v>
      </c>
      <c r="I214" s="151"/>
      <c r="J214" s="152">
        <f>ROUND(I214*H214,2)</f>
        <v>0</v>
      </c>
      <c r="K214" s="153"/>
      <c r="L214" s="28"/>
      <c r="M214" s="154" t="s">
        <v>1</v>
      </c>
      <c r="N214" s="115" t="s">
        <v>38</v>
      </c>
      <c r="P214" s="155">
        <f>O214*H214</f>
        <v>0</v>
      </c>
      <c r="Q214" s="155">
        <v>2.0000000000000001E-4</v>
      </c>
      <c r="R214" s="155">
        <f>Q214*H214</f>
        <v>5.2000000000000006E-3</v>
      </c>
      <c r="S214" s="155">
        <v>0</v>
      </c>
      <c r="T214" s="156">
        <f>S214*H214</f>
        <v>0</v>
      </c>
      <c r="AR214" s="157" t="s">
        <v>348</v>
      </c>
      <c r="AT214" s="157" t="s">
        <v>274</v>
      </c>
      <c r="AU214" s="157" t="s">
        <v>82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464</v>
      </c>
    </row>
    <row r="215" spans="2:65" s="1" customFormat="1" ht="19.2">
      <c r="B215" s="28"/>
      <c r="D215" s="159" t="s">
        <v>280</v>
      </c>
      <c r="F215" s="160" t="s">
        <v>465</v>
      </c>
      <c r="I215" s="119"/>
      <c r="L215" s="28"/>
      <c r="M215" s="161"/>
      <c r="T215" s="52"/>
      <c r="AT215" s="13" t="s">
        <v>280</v>
      </c>
      <c r="AU215" s="13" t="s">
        <v>82</v>
      </c>
    </row>
    <row r="216" spans="2:65" s="1" customFormat="1" ht="37.799999999999997" customHeight="1">
      <c r="B216" s="28"/>
      <c r="C216" s="146" t="s">
        <v>373</v>
      </c>
      <c r="D216" s="146" t="s">
        <v>274</v>
      </c>
      <c r="E216" s="147" t="s">
        <v>467</v>
      </c>
      <c r="F216" s="148" t="s">
        <v>468</v>
      </c>
      <c r="G216" s="149" t="s">
        <v>277</v>
      </c>
      <c r="H216" s="150">
        <v>26</v>
      </c>
      <c r="I216" s="151"/>
      <c r="J216" s="152">
        <f>ROUND(I216*H216,2)</f>
        <v>0</v>
      </c>
      <c r="K216" s="153"/>
      <c r="L216" s="28"/>
      <c r="M216" s="154" t="s">
        <v>1</v>
      </c>
      <c r="N216" s="115" t="s">
        <v>38</v>
      </c>
      <c r="P216" s="155">
        <f>O216*H216</f>
        <v>0</v>
      </c>
      <c r="Q216" s="155">
        <v>1.4999999999999999E-2</v>
      </c>
      <c r="R216" s="155">
        <f>Q216*H216</f>
        <v>0.39</v>
      </c>
      <c r="S216" s="155">
        <v>0</v>
      </c>
      <c r="T216" s="156">
        <f>S216*H216</f>
        <v>0</v>
      </c>
      <c r="AR216" s="157" t="s">
        <v>348</v>
      </c>
      <c r="AT216" s="157" t="s">
        <v>274</v>
      </c>
      <c r="AU216" s="157" t="s">
        <v>82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469</v>
      </c>
    </row>
    <row r="217" spans="2:65" s="1" customFormat="1" ht="28.8">
      <c r="B217" s="28"/>
      <c r="D217" s="159" t="s">
        <v>280</v>
      </c>
      <c r="F217" s="160" t="s">
        <v>470</v>
      </c>
      <c r="I217" s="119"/>
      <c r="L217" s="28"/>
      <c r="M217" s="161"/>
      <c r="T217" s="52"/>
      <c r="AT217" s="13" t="s">
        <v>280</v>
      </c>
      <c r="AU217" s="13" t="s">
        <v>82</v>
      </c>
    </row>
    <row r="218" spans="2:65" s="1" customFormat="1" ht="21.75" customHeight="1">
      <c r="B218" s="28"/>
      <c r="C218" s="146" t="s">
        <v>442</v>
      </c>
      <c r="D218" s="146" t="s">
        <v>274</v>
      </c>
      <c r="E218" s="147" t="s">
        <v>472</v>
      </c>
      <c r="F218" s="148" t="s">
        <v>473</v>
      </c>
      <c r="G218" s="149" t="s">
        <v>412</v>
      </c>
      <c r="H218" s="150">
        <v>23</v>
      </c>
      <c r="I218" s="151"/>
      <c r="J218" s="152">
        <f>ROUND(I218*H218,2)</f>
        <v>0</v>
      </c>
      <c r="K218" s="153"/>
      <c r="L218" s="28"/>
      <c r="M218" s="154" t="s">
        <v>1</v>
      </c>
      <c r="N218" s="115" t="s">
        <v>38</v>
      </c>
      <c r="P218" s="155">
        <f>O218*H218</f>
        <v>0</v>
      </c>
      <c r="Q218" s="155">
        <v>0</v>
      </c>
      <c r="R218" s="155">
        <f>Q218*H218</f>
        <v>0</v>
      </c>
      <c r="S218" s="155">
        <v>2.9999999999999997E-4</v>
      </c>
      <c r="T218" s="156">
        <f>S218*H218</f>
        <v>6.899999999999999E-3</v>
      </c>
      <c r="AR218" s="157" t="s">
        <v>348</v>
      </c>
      <c r="AT218" s="157" t="s">
        <v>274</v>
      </c>
      <c r="AU218" s="157" t="s">
        <v>82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474</v>
      </c>
    </row>
    <row r="219" spans="2:65" s="1" customFormat="1" ht="10.199999999999999">
      <c r="B219" s="28"/>
      <c r="D219" s="159" t="s">
        <v>280</v>
      </c>
      <c r="F219" s="160" t="s">
        <v>475</v>
      </c>
      <c r="I219" s="119"/>
      <c r="L219" s="28"/>
      <c r="M219" s="161"/>
      <c r="T219" s="52"/>
      <c r="AT219" s="13" t="s">
        <v>280</v>
      </c>
      <c r="AU219" s="13" t="s">
        <v>82</v>
      </c>
    </row>
    <row r="220" spans="2:65" s="1" customFormat="1" ht="66.75" customHeight="1">
      <c r="B220" s="28"/>
      <c r="C220" s="162" t="s">
        <v>447</v>
      </c>
      <c r="D220" s="162" t="s">
        <v>335</v>
      </c>
      <c r="E220" s="163" t="s">
        <v>477</v>
      </c>
      <c r="F220" s="164" t="s">
        <v>478</v>
      </c>
      <c r="G220" s="165" t="s">
        <v>277</v>
      </c>
      <c r="H220" s="166">
        <v>28</v>
      </c>
      <c r="I220" s="167"/>
      <c r="J220" s="168">
        <f>ROUND(I220*H220,2)</f>
        <v>0</v>
      </c>
      <c r="K220" s="169"/>
      <c r="L220" s="170"/>
      <c r="M220" s="171" t="s">
        <v>1</v>
      </c>
      <c r="N220" s="172" t="s">
        <v>38</v>
      </c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AR220" s="157" t="s">
        <v>306</v>
      </c>
      <c r="AT220" s="157" t="s">
        <v>335</v>
      </c>
      <c r="AU220" s="157" t="s">
        <v>82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306</v>
      </c>
      <c r="BM220" s="157" t="s">
        <v>479</v>
      </c>
    </row>
    <row r="221" spans="2:65" s="1" customFormat="1" ht="48">
      <c r="B221" s="28"/>
      <c r="D221" s="159" t="s">
        <v>280</v>
      </c>
      <c r="F221" s="160" t="s">
        <v>478</v>
      </c>
      <c r="I221" s="119"/>
      <c r="L221" s="28"/>
      <c r="M221" s="161"/>
      <c r="T221" s="52"/>
      <c r="AT221" s="13" t="s">
        <v>280</v>
      </c>
      <c r="AU221" s="13" t="s">
        <v>82</v>
      </c>
    </row>
    <row r="222" spans="2:65" s="1" customFormat="1" ht="24.15" customHeight="1">
      <c r="B222" s="28"/>
      <c r="C222" s="146" t="s">
        <v>452</v>
      </c>
      <c r="D222" s="146" t="s">
        <v>274</v>
      </c>
      <c r="E222" s="147" t="s">
        <v>481</v>
      </c>
      <c r="F222" s="148" t="s">
        <v>482</v>
      </c>
      <c r="G222" s="149" t="s">
        <v>277</v>
      </c>
      <c r="H222" s="150">
        <v>26</v>
      </c>
      <c r="I222" s="151"/>
      <c r="J222" s="152">
        <f>ROUND(I222*H222,2)</f>
        <v>0</v>
      </c>
      <c r="K222" s="153"/>
      <c r="L222" s="28"/>
      <c r="M222" s="154" t="s">
        <v>1</v>
      </c>
      <c r="N222" s="115" t="s">
        <v>38</v>
      </c>
      <c r="P222" s="155">
        <f>O222*H222</f>
        <v>0</v>
      </c>
      <c r="Q222" s="155">
        <v>0</v>
      </c>
      <c r="R222" s="155">
        <f>Q222*H222</f>
        <v>0</v>
      </c>
      <c r="S222" s="155">
        <v>2.5000000000000001E-3</v>
      </c>
      <c r="T222" s="156">
        <f>S222*H222</f>
        <v>6.5000000000000002E-2</v>
      </c>
      <c r="AR222" s="157" t="s">
        <v>348</v>
      </c>
      <c r="AT222" s="157" t="s">
        <v>274</v>
      </c>
      <c r="AU222" s="157" t="s">
        <v>82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483</v>
      </c>
    </row>
    <row r="223" spans="2:65" s="1" customFormat="1" ht="19.2">
      <c r="B223" s="28"/>
      <c r="D223" s="159" t="s">
        <v>280</v>
      </c>
      <c r="F223" s="160" t="s">
        <v>484</v>
      </c>
      <c r="I223" s="119"/>
      <c r="L223" s="28"/>
      <c r="M223" s="161"/>
      <c r="T223" s="52"/>
      <c r="AT223" s="13" t="s">
        <v>280</v>
      </c>
      <c r="AU223" s="13" t="s">
        <v>82</v>
      </c>
    </row>
    <row r="224" spans="2:65" s="1" customFormat="1" ht="16.5" customHeight="1">
      <c r="B224" s="28"/>
      <c r="C224" s="146" t="s">
        <v>457</v>
      </c>
      <c r="D224" s="146" t="s">
        <v>274</v>
      </c>
      <c r="E224" s="147" t="s">
        <v>486</v>
      </c>
      <c r="F224" s="148" t="s">
        <v>487</v>
      </c>
      <c r="G224" s="149" t="s">
        <v>277</v>
      </c>
      <c r="H224" s="150">
        <v>26</v>
      </c>
      <c r="I224" s="151"/>
      <c r="J224" s="152">
        <f>ROUND(I224*H224,2)</f>
        <v>0</v>
      </c>
      <c r="K224" s="153"/>
      <c r="L224" s="28"/>
      <c r="M224" s="154" t="s">
        <v>1</v>
      </c>
      <c r="N224" s="115" t="s">
        <v>38</v>
      </c>
      <c r="P224" s="155">
        <f>O224*H224</f>
        <v>0</v>
      </c>
      <c r="Q224" s="155">
        <v>2.9999999999999997E-4</v>
      </c>
      <c r="R224" s="155">
        <f>Q224*H224</f>
        <v>7.7999999999999996E-3</v>
      </c>
      <c r="S224" s="155">
        <v>0</v>
      </c>
      <c r="T224" s="156">
        <f>S224*H224</f>
        <v>0</v>
      </c>
      <c r="AR224" s="157" t="s">
        <v>348</v>
      </c>
      <c r="AT224" s="157" t="s">
        <v>274</v>
      </c>
      <c r="AU224" s="157" t="s">
        <v>82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488</v>
      </c>
    </row>
    <row r="225" spans="2:65" s="1" customFormat="1" ht="19.2">
      <c r="B225" s="28"/>
      <c r="D225" s="159" t="s">
        <v>280</v>
      </c>
      <c r="F225" s="160" t="s">
        <v>489</v>
      </c>
      <c r="I225" s="119"/>
      <c r="L225" s="28"/>
      <c r="M225" s="161"/>
      <c r="T225" s="52"/>
      <c r="AT225" s="13" t="s">
        <v>280</v>
      </c>
      <c r="AU225" s="13" t="s">
        <v>82</v>
      </c>
    </row>
    <row r="226" spans="2:65" s="1" customFormat="1" ht="16.5" customHeight="1">
      <c r="B226" s="28"/>
      <c r="C226" s="162" t="s">
        <v>461</v>
      </c>
      <c r="D226" s="162" t="s">
        <v>335</v>
      </c>
      <c r="E226" s="163" t="s">
        <v>491</v>
      </c>
      <c r="F226" s="164" t="s">
        <v>492</v>
      </c>
      <c r="G226" s="165" t="s">
        <v>412</v>
      </c>
      <c r="H226" s="166">
        <v>23</v>
      </c>
      <c r="I226" s="167"/>
      <c r="J226" s="168">
        <f>ROUND(I226*H226,2)</f>
        <v>0</v>
      </c>
      <c r="K226" s="169"/>
      <c r="L226" s="170"/>
      <c r="M226" s="171" t="s">
        <v>1</v>
      </c>
      <c r="N226" s="172" t="s">
        <v>38</v>
      </c>
      <c r="P226" s="155">
        <f>O226*H226</f>
        <v>0</v>
      </c>
      <c r="Q226" s="155">
        <v>2.2000000000000001E-4</v>
      </c>
      <c r="R226" s="155">
        <f>Q226*H226</f>
        <v>5.0600000000000003E-3</v>
      </c>
      <c r="S226" s="155">
        <v>0</v>
      </c>
      <c r="T226" s="156">
        <f>S226*H226</f>
        <v>0</v>
      </c>
      <c r="AR226" s="157" t="s">
        <v>373</v>
      </c>
      <c r="AT226" s="157" t="s">
        <v>335</v>
      </c>
      <c r="AU226" s="157" t="s">
        <v>82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493</v>
      </c>
    </row>
    <row r="227" spans="2:65" s="1" customFormat="1" ht="10.199999999999999">
      <c r="B227" s="28"/>
      <c r="D227" s="159" t="s">
        <v>280</v>
      </c>
      <c r="F227" s="160" t="s">
        <v>492</v>
      </c>
      <c r="I227" s="119"/>
      <c r="L227" s="28"/>
      <c r="M227" s="161"/>
      <c r="T227" s="52"/>
      <c r="AT227" s="13" t="s">
        <v>280</v>
      </c>
      <c r="AU227" s="13" t="s">
        <v>82</v>
      </c>
    </row>
    <row r="228" spans="2:65" s="1" customFormat="1" ht="24.15" customHeight="1">
      <c r="B228" s="28"/>
      <c r="C228" s="146" t="s">
        <v>466</v>
      </c>
      <c r="D228" s="146" t="s">
        <v>274</v>
      </c>
      <c r="E228" s="147" t="s">
        <v>495</v>
      </c>
      <c r="F228" s="148" t="s">
        <v>496</v>
      </c>
      <c r="G228" s="149" t="s">
        <v>412</v>
      </c>
      <c r="H228" s="150">
        <v>20</v>
      </c>
      <c r="I228" s="151"/>
      <c r="J228" s="152">
        <f>ROUND(I228*H228,2)</f>
        <v>0</v>
      </c>
      <c r="K228" s="153"/>
      <c r="L228" s="28"/>
      <c r="M228" s="154" t="s">
        <v>1</v>
      </c>
      <c r="N228" s="115" t="s">
        <v>38</v>
      </c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AR228" s="157" t="s">
        <v>348</v>
      </c>
      <c r="AT228" s="157" t="s">
        <v>274</v>
      </c>
      <c r="AU228" s="157" t="s">
        <v>82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497</v>
      </c>
    </row>
    <row r="229" spans="2:65" s="1" customFormat="1" ht="10.199999999999999">
      <c r="B229" s="28"/>
      <c r="D229" s="159" t="s">
        <v>280</v>
      </c>
      <c r="F229" s="160" t="s">
        <v>498</v>
      </c>
      <c r="I229" s="119"/>
      <c r="L229" s="28"/>
      <c r="M229" s="161"/>
      <c r="T229" s="52"/>
      <c r="AT229" s="13" t="s">
        <v>280</v>
      </c>
      <c r="AU229" s="13" t="s">
        <v>82</v>
      </c>
    </row>
    <row r="230" spans="2:65" s="1" customFormat="1" ht="16.5" customHeight="1">
      <c r="B230" s="28"/>
      <c r="C230" s="146" t="s">
        <v>471</v>
      </c>
      <c r="D230" s="146" t="s">
        <v>274</v>
      </c>
      <c r="E230" s="147" t="s">
        <v>500</v>
      </c>
      <c r="F230" s="148" t="s">
        <v>501</v>
      </c>
      <c r="G230" s="149" t="s">
        <v>412</v>
      </c>
      <c r="H230" s="150">
        <v>23</v>
      </c>
      <c r="I230" s="151"/>
      <c r="J230" s="152">
        <f>ROUND(I230*H230,2)</f>
        <v>0</v>
      </c>
      <c r="K230" s="153"/>
      <c r="L230" s="28"/>
      <c r="M230" s="154" t="s">
        <v>1</v>
      </c>
      <c r="N230" s="115" t="s">
        <v>38</v>
      </c>
      <c r="P230" s="155">
        <f>O230*H230</f>
        <v>0</v>
      </c>
      <c r="Q230" s="155">
        <v>1.0000000000000001E-5</v>
      </c>
      <c r="R230" s="155">
        <f>Q230*H230</f>
        <v>2.3000000000000001E-4</v>
      </c>
      <c r="S230" s="155">
        <v>0</v>
      </c>
      <c r="T230" s="156">
        <f>S230*H230</f>
        <v>0</v>
      </c>
      <c r="AR230" s="157" t="s">
        <v>348</v>
      </c>
      <c r="AT230" s="157" t="s">
        <v>274</v>
      </c>
      <c r="AU230" s="157" t="s">
        <v>82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348</v>
      </c>
      <c r="BM230" s="157" t="s">
        <v>502</v>
      </c>
    </row>
    <row r="231" spans="2:65" s="1" customFormat="1" ht="10.199999999999999">
      <c r="B231" s="28"/>
      <c r="D231" s="159" t="s">
        <v>280</v>
      </c>
      <c r="F231" s="160" t="s">
        <v>503</v>
      </c>
      <c r="I231" s="119"/>
      <c r="L231" s="28"/>
      <c r="M231" s="161"/>
      <c r="T231" s="52"/>
      <c r="AT231" s="13" t="s">
        <v>280</v>
      </c>
      <c r="AU231" s="13" t="s">
        <v>82</v>
      </c>
    </row>
    <row r="232" spans="2:65" s="1" customFormat="1" ht="24.15" customHeight="1">
      <c r="B232" s="28"/>
      <c r="C232" s="146" t="s">
        <v>476</v>
      </c>
      <c r="D232" s="146" t="s">
        <v>274</v>
      </c>
      <c r="E232" s="147" t="s">
        <v>505</v>
      </c>
      <c r="F232" s="148" t="s">
        <v>506</v>
      </c>
      <c r="G232" s="149" t="s">
        <v>277</v>
      </c>
      <c r="H232" s="150">
        <v>26</v>
      </c>
      <c r="I232" s="151"/>
      <c r="J232" s="152">
        <f>ROUND(I232*H232,2)</f>
        <v>0</v>
      </c>
      <c r="K232" s="153"/>
      <c r="L232" s="28"/>
      <c r="M232" s="154" t="s">
        <v>1</v>
      </c>
      <c r="N232" s="115" t="s">
        <v>38</v>
      </c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AR232" s="157" t="s">
        <v>348</v>
      </c>
      <c r="AT232" s="157" t="s">
        <v>274</v>
      </c>
      <c r="AU232" s="157" t="s">
        <v>82</v>
      </c>
      <c r="AY232" s="13" t="s">
        <v>271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3" t="s">
        <v>80</v>
      </c>
      <c r="BK232" s="158">
        <f>ROUND(I232*H232,2)</f>
        <v>0</v>
      </c>
      <c r="BL232" s="13" t="s">
        <v>348</v>
      </c>
      <c r="BM232" s="157" t="s">
        <v>507</v>
      </c>
    </row>
    <row r="233" spans="2:65" s="1" customFormat="1" ht="19.2">
      <c r="B233" s="28"/>
      <c r="D233" s="159" t="s">
        <v>280</v>
      </c>
      <c r="F233" s="160" t="s">
        <v>508</v>
      </c>
      <c r="I233" s="119"/>
      <c r="L233" s="28"/>
      <c r="M233" s="161"/>
      <c r="T233" s="52"/>
      <c r="AT233" s="13" t="s">
        <v>280</v>
      </c>
      <c r="AU233" s="13" t="s">
        <v>82</v>
      </c>
    </row>
    <row r="234" spans="2:65" s="11" customFormat="1" ht="22.8" customHeight="1">
      <c r="B234" s="134"/>
      <c r="D234" s="135" t="s">
        <v>72</v>
      </c>
      <c r="E234" s="144" t="s">
        <v>509</v>
      </c>
      <c r="F234" s="144" t="s">
        <v>510</v>
      </c>
      <c r="I234" s="137"/>
      <c r="J234" s="145">
        <f>BK234</f>
        <v>0</v>
      </c>
      <c r="L234" s="134"/>
      <c r="M234" s="139"/>
      <c r="P234" s="140">
        <f>SUM(P235:P238)</f>
        <v>0</v>
      </c>
      <c r="R234" s="140">
        <f>SUM(R235:R238)</f>
        <v>0</v>
      </c>
      <c r="T234" s="141">
        <f>SUM(T235:T238)</f>
        <v>1.304</v>
      </c>
      <c r="AR234" s="135" t="s">
        <v>82</v>
      </c>
      <c r="AT234" s="142" t="s">
        <v>72</v>
      </c>
      <c r="AU234" s="142" t="s">
        <v>80</v>
      </c>
      <c r="AY234" s="135" t="s">
        <v>271</v>
      </c>
      <c r="BK234" s="143">
        <f>SUM(BK235:BK238)</f>
        <v>0</v>
      </c>
    </row>
    <row r="235" spans="2:65" s="1" customFormat="1" ht="24.15" customHeight="1">
      <c r="B235" s="28"/>
      <c r="C235" s="146" t="s">
        <v>480</v>
      </c>
      <c r="D235" s="146" t="s">
        <v>274</v>
      </c>
      <c r="E235" s="147" t="s">
        <v>517</v>
      </c>
      <c r="F235" s="148" t="s">
        <v>518</v>
      </c>
      <c r="G235" s="149" t="s">
        <v>277</v>
      </c>
      <c r="H235" s="150">
        <v>16</v>
      </c>
      <c r="I235" s="151"/>
      <c r="J235" s="152">
        <f>ROUND(I235*H235,2)</f>
        <v>0</v>
      </c>
      <c r="K235" s="153"/>
      <c r="L235" s="28"/>
      <c r="M235" s="154" t="s">
        <v>1</v>
      </c>
      <c r="N235" s="115" t="s">
        <v>38</v>
      </c>
      <c r="P235" s="155">
        <f>O235*H235</f>
        <v>0</v>
      </c>
      <c r="Q235" s="155">
        <v>0</v>
      </c>
      <c r="R235" s="155">
        <f>Q235*H235</f>
        <v>0</v>
      </c>
      <c r="S235" s="155">
        <v>8.1500000000000003E-2</v>
      </c>
      <c r="T235" s="156">
        <f>S235*H235</f>
        <v>1.304</v>
      </c>
      <c r="AR235" s="157" t="s">
        <v>348</v>
      </c>
      <c r="AT235" s="157" t="s">
        <v>274</v>
      </c>
      <c r="AU235" s="157" t="s">
        <v>82</v>
      </c>
      <c r="AY235" s="13" t="s">
        <v>271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3" t="s">
        <v>80</v>
      </c>
      <c r="BK235" s="158">
        <f>ROUND(I235*H235,2)</f>
        <v>0</v>
      </c>
      <c r="BL235" s="13" t="s">
        <v>348</v>
      </c>
      <c r="BM235" s="157" t="s">
        <v>519</v>
      </c>
    </row>
    <row r="236" spans="2:65" s="1" customFormat="1" ht="10.199999999999999">
      <c r="B236" s="28"/>
      <c r="D236" s="159" t="s">
        <v>280</v>
      </c>
      <c r="F236" s="160" t="s">
        <v>520</v>
      </c>
      <c r="I236" s="119"/>
      <c r="L236" s="28"/>
      <c r="M236" s="161"/>
      <c r="T236" s="52"/>
      <c r="AT236" s="13" t="s">
        <v>280</v>
      </c>
      <c r="AU236" s="13" t="s">
        <v>82</v>
      </c>
    </row>
    <row r="237" spans="2:65" s="1" customFormat="1" ht="16.5" customHeight="1">
      <c r="B237" s="28"/>
      <c r="C237" s="146" t="s">
        <v>485</v>
      </c>
      <c r="D237" s="146" t="s">
        <v>274</v>
      </c>
      <c r="E237" s="147" t="s">
        <v>536</v>
      </c>
      <c r="F237" s="148" t="s">
        <v>537</v>
      </c>
      <c r="G237" s="149" t="s">
        <v>277</v>
      </c>
      <c r="H237" s="150">
        <v>16</v>
      </c>
      <c r="I237" s="151"/>
      <c r="J237" s="152">
        <f>ROUND(I237*H237,2)</f>
        <v>0</v>
      </c>
      <c r="K237" s="153"/>
      <c r="L237" s="28"/>
      <c r="M237" s="154" t="s">
        <v>1</v>
      </c>
      <c r="N237" s="115" t="s">
        <v>38</v>
      </c>
      <c r="P237" s="155">
        <f>O237*H237</f>
        <v>0</v>
      </c>
      <c r="Q237" s="155">
        <v>0</v>
      </c>
      <c r="R237" s="155">
        <f>Q237*H237</f>
        <v>0</v>
      </c>
      <c r="S237" s="155">
        <v>0</v>
      </c>
      <c r="T237" s="156">
        <f>S237*H237</f>
        <v>0</v>
      </c>
      <c r="AR237" s="157" t="s">
        <v>306</v>
      </c>
      <c r="AT237" s="157" t="s">
        <v>274</v>
      </c>
      <c r="AU237" s="157" t="s">
        <v>82</v>
      </c>
      <c r="AY237" s="13" t="s">
        <v>271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3" t="s">
        <v>80</v>
      </c>
      <c r="BK237" s="158">
        <f>ROUND(I237*H237,2)</f>
        <v>0</v>
      </c>
      <c r="BL237" s="13" t="s">
        <v>306</v>
      </c>
      <c r="BM237" s="157" t="s">
        <v>538</v>
      </c>
    </row>
    <row r="238" spans="2:65" s="1" customFormat="1" ht="10.199999999999999">
      <c r="B238" s="28"/>
      <c r="D238" s="159" t="s">
        <v>280</v>
      </c>
      <c r="F238" s="160" t="s">
        <v>537</v>
      </c>
      <c r="I238" s="119"/>
      <c r="L238" s="28"/>
      <c r="M238" s="161"/>
      <c r="T238" s="52"/>
      <c r="AT238" s="13" t="s">
        <v>280</v>
      </c>
      <c r="AU238" s="13" t="s">
        <v>82</v>
      </c>
    </row>
    <row r="239" spans="2:65" s="11" customFormat="1" ht="22.8" customHeight="1">
      <c r="B239" s="134"/>
      <c r="D239" s="135" t="s">
        <v>72</v>
      </c>
      <c r="E239" s="144" t="s">
        <v>539</v>
      </c>
      <c r="F239" s="144" t="s">
        <v>540</v>
      </c>
      <c r="I239" s="137"/>
      <c r="J239" s="145">
        <f>BK239</f>
        <v>0</v>
      </c>
      <c r="L239" s="134"/>
      <c r="M239" s="139"/>
      <c r="P239" s="140">
        <f>SUM(P240:P247)</f>
        <v>0</v>
      </c>
      <c r="R239" s="140">
        <f>SUM(R240:R247)</f>
        <v>1.08E-3</v>
      </c>
      <c r="T239" s="141">
        <f>SUM(T240:T247)</f>
        <v>0</v>
      </c>
      <c r="AR239" s="135" t="s">
        <v>82</v>
      </c>
      <c r="AT239" s="142" t="s">
        <v>72</v>
      </c>
      <c r="AU239" s="142" t="s">
        <v>80</v>
      </c>
      <c r="AY239" s="135" t="s">
        <v>271</v>
      </c>
      <c r="BK239" s="143">
        <f>SUM(BK240:BK247)</f>
        <v>0</v>
      </c>
    </row>
    <row r="240" spans="2:65" s="1" customFormat="1" ht="24.15" customHeight="1">
      <c r="B240" s="28"/>
      <c r="C240" s="146" t="s">
        <v>490</v>
      </c>
      <c r="D240" s="146" t="s">
        <v>274</v>
      </c>
      <c r="E240" s="147" t="s">
        <v>552</v>
      </c>
      <c r="F240" s="148" t="s">
        <v>553</v>
      </c>
      <c r="G240" s="149" t="s">
        <v>412</v>
      </c>
      <c r="H240" s="150">
        <v>9</v>
      </c>
      <c r="I240" s="151"/>
      <c r="J240" s="152">
        <f>ROUND(I240*H240,2)</f>
        <v>0</v>
      </c>
      <c r="K240" s="153"/>
      <c r="L240" s="28"/>
      <c r="M240" s="154" t="s">
        <v>1</v>
      </c>
      <c r="N240" s="115" t="s">
        <v>38</v>
      </c>
      <c r="P240" s="155">
        <f>O240*H240</f>
        <v>0</v>
      </c>
      <c r="Q240" s="155">
        <v>2.0000000000000002E-5</v>
      </c>
      <c r="R240" s="155">
        <f>Q240*H240</f>
        <v>1.8000000000000001E-4</v>
      </c>
      <c r="S240" s="155">
        <v>0</v>
      </c>
      <c r="T240" s="156">
        <f>S240*H240</f>
        <v>0</v>
      </c>
      <c r="AR240" s="157" t="s">
        <v>348</v>
      </c>
      <c r="AT240" s="157" t="s">
        <v>274</v>
      </c>
      <c r="AU240" s="157" t="s">
        <v>82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554</v>
      </c>
    </row>
    <row r="241" spans="2:65" s="1" customFormat="1" ht="28.8">
      <c r="B241" s="28"/>
      <c r="D241" s="159" t="s">
        <v>280</v>
      </c>
      <c r="F241" s="160" t="s">
        <v>555</v>
      </c>
      <c r="I241" s="119"/>
      <c r="L241" s="28"/>
      <c r="M241" s="161"/>
      <c r="T241" s="52"/>
      <c r="AT241" s="13" t="s">
        <v>280</v>
      </c>
      <c r="AU241" s="13" t="s">
        <v>82</v>
      </c>
    </row>
    <row r="242" spans="2:65" s="1" customFormat="1" ht="24.15" customHeight="1">
      <c r="B242" s="28"/>
      <c r="C242" s="146" t="s">
        <v>494</v>
      </c>
      <c r="D242" s="146" t="s">
        <v>274</v>
      </c>
      <c r="E242" s="147" t="s">
        <v>567</v>
      </c>
      <c r="F242" s="148" t="s">
        <v>568</v>
      </c>
      <c r="G242" s="149" t="s">
        <v>412</v>
      </c>
      <c r="H242" s="150">
        <v>9</v>
      </c>
      <c r="I242" s="151"/>
      <c r="J242" s="152">
        <f>ROUND(I242*H242,2)</f>
        <v>0</v>
      </c>
      <c r="K242" s="153"/>
      <c r="L242" s="28"/>
      <c r="M242" s="154" t="s">
        <v>1</v>
      </c>
      <c r="N242" s="115" t="s">
        <v>38</v>
      </c>
      <c r="P242" s="155">
        <f>O242*H242</f>
        <v>0</v>
      </c>
      <c r="Q242" s="155">
        <v>4.0000000000000003E-5</v>
      </c>
      <c r="R242" s="155">
        <f>Q242*H242</f>
        <v>3.6000000000000002E-4</v>
      </c>
      <c r="S242" s="155">
        <v>0</v>
      </c>
      <c r="T242" s="156">
        <f>S242*H242</f>
        <v>0</v>
      </c>
      <c r="AR242" s="157" t="s">
        <v>348</v>
      </c>
      <c r="AT242" s="157" t="s">
        <v>274</v>
      </c>
      <c r="AU242" s="157" t="s">
        <v>82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348</v>
      </c>
      <c r="BM242" s="157" t="s">
        <v>569</v>
      </c>
    </row>
    <row r="243" spans="2:65" s="1" customFormat="1" ht="19.2">
      <c r="B243" s="28"/>
      <c r="D243" s="159" t="s">
        <v>280</v>
      </c>
      <c r="F243" s="160" t="s">
        <v>570</v>
      </c>
      <c r="I243" s="119"/>
      <c r="L243" s="28"/>
      <c r="M243" s="161"/>
      <c r="T243" s="52"/>
      <c r="AT243" s="13" t="s">
        <v>280</v>
      </c>
      <c r="AU243" s="13" t="s">
        <v>82</v>
      </c>
    </row>
    <row r="244" spans="2:65" s="1" customFormat="1" ht="21.75" customHeight="1">
      <c r="B244" s="28"/>
      <c r="C244" s="146" t="s">
        <v>499</v>
      </c>
      <c r="D244" s="146" t="s">
        <v>274</v>
      </c>
      <c r="E244" s="147" t="s">
        <v>572</v>
      </c>
      <c r="F244" s="148" t="s">
        <v>573</v>
      </c>
      <c r="G244" s="149" t="s">
        <v>412</v>
      </c>
      <c r="H244" s="150">
        <v>9</v>
      </c>
      <c r="I244" s="151"/>
      <c r="J244" s="152">
        <f>ROUND(I244*H244,2)</f>
        <v>0</v>
      </c>
      <c r="K244" s="153"/>
      <c r="L244" s="28"/>
      <c r="M244" s="154" t="s">
        <v>1</v>
      </c>
      <c r="N244" s="115" t="s">
        <v>38</v>
      </c>
      <c r="P244" s="155">
        <f>O244*H244</f>
        <v>0</v>
      </c>
      <c r="Q244" s="155">
        <v>6.0000000000000002E-5</v>
      </c>
      <c r="R244" s="155">
        <f>Q244*H244</f>
        <v>5.4000000000000001E-4</v>
      </c>
      <c r="S244" s="155">
        <v>0</v>
      </c>
      <c r="T244" s="156">
        <f>S244*H244</f>
        <v>0</v>
      </c>
      <c r="AR244" s="157" t="s">
        <v>348</v>
      </c>
      <c r="AT244" s="157" t="s">
        <v>274</v>
      </c>
      <c r="AU244" s="157" t="s">
        <v>82</v>
      </c>
      <c r="AY244" s="13" t="s">
        <v>271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3" t="s">
        <v>80</v>
      </c>
      <c r="BK244" s="158">
        <f>ROUND(I244*H244,2)</f>
        <v>0</v>
      </c>
      <c r="BL244" s="13" t="s">
        <v>348</v>
      </c>
      <c r="BM244" s="157" t="s">
        <v>574</v>
      </c>
    </row>
    <row r="245" spans="2:65" s="1" customFormat="1" ht="19.2">
      <c r="B245" s="28"/>
      <c r="D245" s="159" t="s">
        <v>280</v>
      </c>
      <c r="F245" s="160" t="s">
        <v>575</v>
      </c>
      <c r="I245" s="119"/>
      <c r="L245" s="28"/>
      <c r="M245" s="161"/>
      <c r="T245" s="52"/>
      <c r="AT245" s="13" t="s">
        <v>280</v>
      </c>
      <c r="AU245" s="13" t="s">
        <v>82</v>
      </c>
    </row>
    <row r="246" spans="2:65" s="1" customFormat="1" ht="16.5" customHeight="1">
      <c r="B246" s="28"/>
      <c r="C246" s="146" t="s">
        <v>504</v>
      </c>
      <c r="D246" s="146" t="s">
        <v>274</v>
      </c>
      <c r="E246" s="147" t="s">
        <v>577</v>
      </c>
      <c r="F246" s="148" t="s">
        <v>578</v>
      </c>
      <c r="G246" s="149" t="s">
        <v>338</v>
      </c>
      <c r="H246" s="150">
        <v>1</v>
      </c>
      <c r="I246" s="151"/>
      <c r="J246" s="152">
        <f>ROUND(I246*H246,2)</f>
        <v>0</v>
      </c>
      <c r="K246" s="153"/>
      <c r="L246" s="28"/>
      <c r="M246" s="154" t="s">
        <v>1</v>
      </c>
      <c r="N246" s="115" t="s">
        <v>38</v>
      </c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AR246" s="157" t="s">
        <v>306</v>
      </c>
      <c r="AT246" s="157" t="s">
        <v>274</v>
      </c>
      <c r="AU246" s="157" t="s">
        <v>82</v>
      </c>
      <c r="AY246" s="13" t="s">
        <v>271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3" t="s">
        <v>80</v>
      </c>
      <c r="BK246" s="158">
        <f>ROUND(I246*H246,2)</f>
        <v>0</v>
      </c>
      <c r="BL246" s="13" t="s">
        <v>306</v>
      </c>
      <c r="BM246" s="157" t="s">
        <v>1665</v>
      </c>
    </row>
    <row r="247" spans="2:65" s="1" customFormat="1" ht="10.199999999999999">
      <c r="B247" s="28"/>
      <c r="D247" s="159" t="s">
        <v>280</v>
      </c>
      <c r="F247" s="160" t="s">
        <v>578</v>
      </c>
      <c r="I247" s="119"/>
      <c r="L247" s="28"/>
      <c r="M247" s="161"/>
      <c r="T247" s="52"/>
      <c r="AT247" s="13" t="s">
        <v>280</v>
      </c>
      <c r="AU247" s="13" t="s">
        <v>82</v>
      </c>
    </row>
    <row r="248" spans="2:65" s="11" customFormat="1" ht="22.8" customHeight="1">
      <c r="B248" s="134"/>
      <c r="D248" s="135" t="s">
        <v>72</v>
      </c>
      <c r="E248" s="144" t="s">
        <v>580</v>
      </c>
      <c r="F248" s="144" t="s">
        <v>581</v>
      </c>
      <c r="I248" s="137"/>
      <c r="J248" s="145">
        <f>BK248</f>
        <v>0</v>
      </c>
      <c r="L248" s="134"/>
      <c r="M248" s="139"/>
      <c r="P248" s="140">
        <f>SUM(P249:P266)</f>
        <v>0</v>
      </c>
      <c r="R248" s="140">
        <f>SUM(R249:R266)</f>
        <v>6.08E-2</v>
      </c>
      <c r="T248" s="141">
        <f>SUM(T249:T266)</f>
        <v>1.1780000000000001E-2</v>
      </c>
      <c r="AR248" s="135" t="s">
        <v>82</v>
      </c>
      <c r="AT248" s="142" t="s">
        <v>72</v>
      </c>
      <c r="AU248" s="142" t="s">
        <v>80</v>
      </c>
      <c r="AY248" s="135" t="s">
        <v>271</v>
      </c>
      <c r="BK248" s="143">
        <f>SUM(BK249:BK266)</f>
        <v>0</v>
      </c>
    </row>
    <row r="249" spans="2:65" s="1" customFormat="1" ht="24.15" customHeight="1">
      <c r="B249" s="28"/>
      <c r="C249" s="146" t="s">
        <v>511</v>
      </c>
      <c r="D249" s="146" t="s">
        <v>274</v>
      </c>
      <c r="E249" s="147" t="s">
        <v>582</v>
      </c>
      <c r="F249" s="148" t="s">
        <v>583</v>
      </c>
      <c r="G249" s="149" t="s">
        <v>277</v>
      </c>
      <c r="H249" s="150">
        <v>76</v>
      </c>
      <c r="I249" s="151"/>
      <c r="J249" s="152">
        <f>ROUND(I249*H249,2)</f>
        <v>0</v>
      </c>
      <c r="K249" s="153"/>
      <c r="L249" s="28"/>
      <c r="M249" s="154" t="s">
        <v>1</v>
      </c>
      <c r="N249" s="115" t="s">
        <v>38</v>
      </c>
      <c r="P249" s="155">
        <f>O249*H249</f>
        <v>0</v>
      </c>
      <c r="Q249" s="155">
        <v>0</v>
      </c>
      <c r="R249" s="155">
        <f>Q249*H249</f>
        <v>0</v>
      </c>
      <c r="S249" s="155">
        <v>0</v>
      </c>
      <c r="T249" s="156">
        <f>S249*H249</f>
        <v>0</v>
      </c>
      <c r="AR249" s="157" t="s">
        <v>348</v>
      </c>
      <c r="AT249" s="157" t="s">
        <v>274</v>
      </c>
      <c r="AU249" s="157" t="s">
        <v>82</v>
      </c>
      <c r="AY249" s="13" t="s">
        <v>271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3" t="s">
        <v>80</v>
      </c>
      <c r="BK249" s="158">
        <f>ROUND(I249*H249,2)</f>
        <v>0</v>
      </c>
      <c r="BL249" s="13" t="s">
        <v>348</v>
      </c>
      <c r="BM249" s="157" t="s">
        <v>584</v>
      </c>
    </row>
    <row r="250" spans="2:65" s="1" customFormat="1" ht="10.199999999999999">
      <c r="B250" s="28"/>
      <c r="D250" s="159" t="s">
        <v>280</v>
      </c>
      <c r="F250" s="160" t="s">
        <v>585</v>
      </c>
      <c r="I250" s="119"/>
      <c r="L250" s="28"/>
      <c r="M250" s="161"/>
      <c r="T250" s="52"/>
      <c r="AT250" s="13" t="s">
        <v>280</v>
      </c>
      <c r="AU250" s="13" t="s">
        <v>82</v>
      </c>
    </row>
    <row r="251" spans="2:65" s="1" customFormat="1" ht="16.5" customHeight="1">
      <c r="B251" s="28"/>
      <c r="C251" s="146" t="s">
        <v>516</v>
      </c>
      <c r="D251" s="146" t="s">
        <v>274</v>
      </c>
      <c r="E251" s="147" t="s">
        <v>587</v>
      </c>
      <c r="F251" s="148" t="s">
        <v>588</v>
      </c>
      <c r="G251" s="149" t="s">
        <v>277</v>
      </c>
      <c r="H251" s="150">
        <v>38</v>
      </c>
      <c r="I251" s="151"/>
      <c r="J251" s="152">
        <f>ROUND(I251*H251,2)</f>
        <v>0</v>
      </c>
      <c r="K251" s="153"/>
      <c r="L251" s="28"/>
      <c r="M251" s="154" t="s">
        <v>1</v>
      </c>
      <c r="N251" s="115" t="s">
        <v>38</v>
      </c>
      <c r="P251" s="155">
        <f>O251*H251</f>
        <v>0</v>
      </c>
      <c r="Q251" s="155">
        <v>0</v>
      </c>
      <c r="R251" s="155">
        <f>Q251*H251</f>
        <v>0</v>
      </c>
      <c r="S251" s="155">
        <v>0</v>
      </c>
      <c r="T251" s="156">
        <f>S251*H251</f>
        <v>0</v>
      </c>
      <c r="AR251" s="157" t="s">
        <v>348</v>
      </c>
      <c r="AT251" s="157" t="s">
        <v>274</v>
      </c>
      <c r="AU251" s="157" t="s">
        <v>82</v>
      </c>
      <c r="AY251" s="13" t="s">
        <v>271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3" t="s">
        <v>80</v>
      </c>
      <c r="BK251" s="158">
        <f>ROUND(I251*H251,2)</f>
        <v>0</v>
      </c>
      <c r="BL251" s="13" t="s">
        <v>348</v>
      </c>
      <c r="BM251" s="157" t="s">
        <v>589</v>
      </c>
    </row>
    <row r="252" spans="2:65" s="1" customFormat="1" ht="10.199999999999999">
      <c r="B252" s="28"/>
      <c r="D252" s="159" t="s">
        <v>280</v>
      </c>
      <c r="F252" s="160" t="s">
        <v>590</v>
      </c>
      <c r="I252" s="119"/>
      <c r="L252" s="28"/>
      <c r="M252" s="161"/>
      <c r="T252" s="52"/>
      <c r="AT252" s="13" t="s">
        <v>280</v>
      </c>
      <c r="AU252" s="13" t="s">
        <v>82</v>
      </c>
    </row>
    <row r="253" spans="2:65" s="1" customFormat="1" ht="16.5" customHeight="1">
      <c r="B253" s="28"/>
      <c r="C253" s="146" t="s">
        <v>521</v>
      </c>
      <c r="D253" s="146" t="s">
        <v>274</v>
      </c>
      <c r="E253" s="147" t="s">
        <v>592</v>
      </c>
      <c r="F253" s="148" t="s">
        <v>593</v>
      </c>
      <c r="G253" s="149" t="s">
        <v>277</v>
      </c>
      <c r="H253" s="150">
        <v>38</v>
      </c>
      <c r="I253" s="151"/>
      <c r="J253" s="152">
        <f>ROUND(I253*H253,2)</f>
        <v>0</v>
      </c>
      <c r="K253" s="153"/>
      <c r="L253" s="28"/>
      <c r="M253" s="154" t="s">
        <v>1</v>
      </c>
      <c r="N253" s="115" t="s">
        <v>38</v>
      </c>
      <c r="P253" s="155">
        <f>O253*H253</f>
        <v>0</v>
      </c>
      <c r="Q253" s="155">
        <v>1E-3</v>
      </c>
      <c r="R253" s="155">
        <f>Q253*H253</f>
        <v>3.7999999999999999E-2</v>
      </c>
      <c r="S253" s="155">
        <v>3.1E-4</v>
      </c>
      <c r="T253" s="156">
        <f>S253*H253</f>
        <v>1.1780000000000001E-2</v>
      </c>
      <c r="AR253" s="157" t="s">
        <v>348</v>
      </c>
      <c r="AT253" s="157" t="s">
        <v>274</v>
      </c>
      <c r="AU253" s="157" t="s">
        <v>82</v>
      </c>
      <c r="AY253" s="13" t="s">
        <v>271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3" t="s">
        <v>80</v>
      </c>
      <c r="BK253" s="158">
        <f>ROUND(I253*H253,2)</f>
        <v>0</v>
      </c>
      <c r="BL253" s="13" t="s">
        <v>348</v>
      </c>
      <c r="BM253" s="157" t="s">
        <v>594</v>
      </c>
    </row>
    <row r="254" spans="2:65" s="1" customFormat="1" ht="10.199999999999999">
      <c r="B254" s="28"/>
      <c r="D254" s="159" t="s">
        <v>280</v>
      </c>
      <c r="F254" s="160" t="s">
        <v>595</v>
      </c>
      <c r="I254" s="119"/>
      <c r="L254" s="28"/>
      <c r="M254" s="161"/>
      <c r="T254" s="52"/>
      <c r="AT254" s="13" t="s">
        <v>280</v>
      </c>
      <c r="AU254" s="13" t="s">
        <v>82</v>
      </c>
    </row>
    <row r="255" spans="2:65" s="1" customFormat="1" ht="24.15" customHeight="1">
      <c r="B255" s="28"/>
      <c r="C255" s="146" t="s">
        <v>526</v>
      </c>
      <c r="D255" s="146" t="s">
        <v>274</v>
      </c>
      <c r="E255" s="147" t="s">
        <v>597</v>
      </c>
      <c r="F255" s="148" t="s">
        <v>598</v>
      </c>
      <c r="G255" s="149" t="s">
        <v>277</v>
      </c>
      <c r="H255" s="150">
        <v>38</v>
      </c>
      <c r="I255" s="151"/>
      <c r="J255" s="152">
        <f>ROUND(I255*H255,2)</f>
        <v>0</v>
      </c>
      <c r="K255" s="153"/>
      <c r="L255" s="28"/>
      <c r="M255" s="154" t="s">
        <v>1</v>
      </c>
      <c r="N255" s="115" t="s">
        <v>38</v>
      </c>
      <c r="P255" s="155">
        <f>O255*H255</f>
        <v>0</v>
      </c>
      <c r="Q255" s="155">
        <v>2.0000000000000001E-4</v>
      </c>
      <c r="R255" s="155">
        <f>Q255*H255</f>
        <v>7.6E-3</v>
      </c>
      <c r="S255" s="155">
        <v>0</v>
      </c>
      <c r="T255" s="156">
        <f>S255*H255</f>
        <v>0</v>
      </c>
      <c r="AR255" s="157" t="s">
        <v>348</v>
      </c>
      <c r="AT255" s="157" t="s">
        <v>274</v>
      </c>
      <c r="AU255" s="157" t="s">
        <v>82</v>
      </c>
      <c r="AY255" s="13" t="s">
        <v>271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3" t="s">
        <v>80</v>
      </c>
      <c r="BK255" s="158">
        <f>ROUND(I255*H255,2)</f>
        <v>0</v>
      </c>
      <c r="BL255" s="13" t="s">
        <v>348</v>
      </c>
      <c r="BM255" s="157" t="s">
        <v>599</v>
      </c>
    </row>
    <row r="256" spans="2:65" s="1" customFormat="1" ht="19.2">
      <c r="B256" s="28"/>
      <c r="D256" s="159" t="s">
        <v>280</v>
      </c>
      <c r="F256" s="160" t="s">
        <v>600</v>
      </c>
      <c r="I256" s="119"/>
      <c r="L256" s="28"/>
      <c r="M256" s="161"/>
      <c r="T256" s="52"/>
      <c r="AT256" s="13" t="s">
        <v>280</v>
      </c>
      <c r="AU256" s="13" t="s">
        <v>82</v>
      </c>
    </row>
    <row r="257" spans="2:65" s="1" customFormat="1" ht="16.5" customHeight="1">
      <c r="B257" s="28"/>
      <c r="C257" s="146" t="s">
        <v>530</v>
      </c>
      <c r="D257" s="146" t="s">
        <v>274</v>
      </c>
      <c r="E257" s="147" t="s">
        <v>602</v>
      </c>
      <c r="F257" s="148" t="s">
        <v>603</v>
      </c>
      <c r="G257" s="149" t="s">
        <v>277</v>
      </c>
      <c r="H257" s="150">
        <v>38</v>
      </c>
      <c r="I257" s="151"/>
      <c r="J257" s="152">
        <f>ROUND(I257*H257,2)</f>
        <v>0</v>
      </c>
      <c r="K257" s="153"/>
      <c r="L257" s="28"/>
      <c r="M257" s="154" t="s">
        <v>1</v>
      </c>
      <c r="N257" s="115" t="s">
        <v>38</v>
      </c>
      <c r="P257" s="155">
        <f>O257*H257</f>
        <v>0</v>
      </c>
      <c r="Q257" s="155">
        <v>0</v>
      </c>
      <c r="R257" s="155">
        <f>Q257*H257</f>
        <v>0</v>
      </c>
      <c r="S257" s="155">
        <v>0</v>
      </c>
      <c r="T257" s="156">
        <f>S257*H257</f>
        <v>0</v>
      </c>
      <c r="AR257" s="157" t="s">
        <v>306</v>
      </c>
      <c r="AT257" s="157" t="s">
        <v>274</v>
      </c>
      <c r="AU257" s="157" t="s">
        <v>82</v>
      </c>
      <c r="AY257" s="13" t="s">
        <v>271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3" t="s">
        <v>80</v>
      </c>
      <c r="BK257" s="158">
        <f>ROUND(I257*H257,2)</f>
        <v>0</v>
      </c>
      <c r="BL257" s="13" t="s">
        <v>306</v>
      </c>
      <c r="BM257" s="157" t="s">
        <v>604</v>
      </c>
    </row>
    <row r="258" spans="2:65" s="1" customFormat="1" ht="10.199999999999999">
      <c r="B258" s="28"/>
      <c r="D258" s="159" t="s">
        <v>280</v>
      </c>
      <c r="F258" s="160" t="s">
        <v>603</v>
      </c>
      <c r="I258" s="119"/>
      <c r="L258" s="28"/>
      <c r="M258" s="161"/>
      <c r="T258" s="52"/>
      <c r="AT258" s="13" t="s">
        <v>280</v>
      </c>
      <c r="AU258" s="13" t="s">
        <v>82</v>
      </c>
    </row>
    <row r="259" spans="2:65" s="1" customFormat="1" ht="24.15" customHeight="1">
      <c r="B259" s="28"/>
      <c r="C259" s="146" t="s">
        <v>535</v>
      </c>
      <c r="D259" s="146" t="s">
        <v>274</v>
      </c>
      <c r="E259" s="147" t="s">
        <v>597</v>
      </c>
      <c r="F259" s="148" t="s">
        <v>598</v>
      </c>
      <c r="G259" s="149" t="s">
        <v>277</v>
      </c>
      <c r="H259" s="150">
        <v>76</v>
      </c>
      <c r="I259" s="151"/>
      <c r="J259" s="152">
        <f>ROUND(I259*H259,2)</f>
        <v>0</v>
      </c>
      <c r="K259" s="153"/>
      <c r="L259" s="28"/>
      <c r="M259" s="154" t="s">
        <v>1</v>
      </c>
      <c r="N259" s="115" t="s">
        <v>38</v>
      </c>
      <c r="P259" s="155">
        <f>O259*H259</f>
        <v>0</v>
      </c>
      <c r="Q259" s="155">
        <v>2.0000000000000001E-4</v>
      </c>
      <c r="R259" s="155">
        <f>Q259*H259</f>
        <v>1.52E-2</v>
      </c>
      <c r="S259" s="155">
        <v>0</v>
      </c>
      <c r="T259" s="156">
        <f>S259*H259</f>
        <v>0</v>
      </c>
      <c r="AR259" s="157" t="s">
        <v>348</v>
      </c>
      <c r="AT259" s="157" t="s">
        <v>274</v>
      </c>
      <c r="AU259" s="157" t="s">
        <v>82</v>
      </c>
      <c r="AY259" s="13" t="s">
        <v>271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3" t="s">
        <v>80</v>
      </c>
      <c r="BK259" s="158">
        <f>ROUND(I259*H259,2)</f>
        <v>0</v>
      </c>
      <c r="BL259" s="13" t="s">
        <v>348</v>
      </c>
      <c r="BM259" s="157" t="s">
        <v>606</v>
      </c>
    </row>
    <row r="260" spans="2:65" s="1" customFormat="1" ht="19.2">
      <c r="B260" s="28"/>
      <c r="D260" s="159" t="s">
        <v>280</v>
      </c>
      <c r="F260" s="160" t="s">
        <v>600</v>
      </c>
      <c r="I260" s="119"/>
      <c r="L260" s="28"/>
      <c r="M260" s="161"/>
      <c r="T260" s="52"/>
      <c r="AT260" s="13" t="s">
        <v>280</v>
      </c>
      <c r="AU260" s="13" t="s">
        <v>82</v>
      </c>
    </row>
    <row r="261" spans="2:65" s="1" customFormat="1" ht="24.15" customHeight="1">
      <c r="B261" s="28"/>
      <c r="C261" s="146" t="s">
        <v>541</v>
      </c>
      <c r="D261" s="146" t="s">
        <v>274</v>
      </c>
      <c r="E261" s="147" t="s">
        <v>608</v>
      </c>
      <c r="F261" s="148" t="s">
        <v>609</v>
      </c>
      <c r="G261" s="149" t="s">
        <v>277</v>
      </c>
      <c r="H261" s="150">
        <v>76</v>
      </c>
      <c r="I261" s="151"/>
      <c r="J261" s="152">
        <f>ROUND(I261*H261,2)</f>
        <v>0</v>
      </c>
      <c r="K261" s="153"/>
      <c r="L261" s="28"/>
      <c r="M261" s="154" t="s">
        <v>1</v>
      </c>
      <c r="N261" s="115" t="s">
        <v>38</v>
      </c>
      <c r="P261" s="155">
        <f>O261*H261</f>
        <v>0</v>
      </c>
      <c r="Q261" s="155">
        <v>0</v>
      </c>
      <c r="R261" s="155">
        <f>Q261*H261</f>
        <v>0</v>
      </c>
      <c r="S261" s="155">
        <v>0</v>
      </c>
      <c r="T261" s="156">
        <f>S261*H261</f>
        <v>0</v>
      </c>
      <c r="AR261" s="157" t="s">
        <v>306</v>
      </c>
      <c r="AT261" s="157" t="s">
        <v>274</v>
      </c>
      <c r="AU261" s="157" t="s">
        <v>82</v>
      </c>
      <c r="AY261" s="13" t="s">
        <v>271</v>
      </c>
      <c r="BE261" s="158">
        <f>IF(N261="základní",J261,0)</f>
        <v>0</v>
      </c>
      <c r="BF261" s="158">
        <f>IF(N261="snížená",J261,0)</f>
        <v>0</v>
      </c>
      <c r="BG261" s="158">
        <f>IF(N261="zákl. přenesená",J261,0)</f>
        <v>0</v>
      </c>
      <c r="BH261" s="158">
        <f>IF(N261="sníž. přenesená",J261,0)</f>
        <v>0</v>
      </c>
      <c r="BI261" s="158">
        <f>IF(N261="nulová",J261,0)</f>
        <v>0</v>
      </c>
      <c r="BJ261" s="13" t="s">
        <v>80</v>
      </c>
      <c r="BK261" s="158">
        <f>ROUND(I261*H261,2)</f>
        <v>0</v>
      </c>
      <c r="BL261" s="13" t="s">
        <v>306</v>
      </c>
      <c r="BM261" s="157" t="s">
        <v>610</v>
      </c>
    </row>
    <row r="262" spans="2:65" s="1" customFormat="1" ht="19.2">
      <c r="B262" s="28"/>
      <c r="D262" s="159" t="s">
        <v>280</v>
      </c>
      <c r="F262" s="160" t="s">
        <v>609</v>
      </c>
      <c r="I262" s="119"/>
      <c r="L262" s="28"/>
      <c r="M262" s="161"/>
      <c r="T262" s="52"/>
      <c r="AT262" s="13" t="s">
        <v>280</v>
      </c>
      <c r="AU262" s="13" t="s">
        <v>82</v>
      </c>
    </row>
    <row r="263" spans="2:65" s="1" customFormat="1" ht="16.5" customHeight="1">
      <c r="B263" s="28"/>
      <c r="C263" s="146" t="s">
        <v>546</v>
      </c>
      <c r="D263" s="146" t="s">
        <v>274</v>
      </c>
      <c r="E263" s="147" t="s">
        <v>612</v>
      </c>
      <c r="F263" s="148" t="s">
        <v>613</v>
      </c>
      <c r="G263" s="149" t="s">
        <v>301</v>
      </c>
      <c r="H263" s="150">
        <v>1</v>
      </c>
      <c r="I263" s="151"/>
      <c r="J263" s="152">
        <f>ROUND(I263*H263,2)</f>
        <v>0</v>
      </c>
      <c r="K263" s="153"/>
      <c r="L263" s="28"/>
      <c r="M263" s="154" t="s">
        <v>1</v>
      </c>
      <c r="N263" s="115" t="s">
        <v>38</v>
      </c>
      <c r="P263" s="155">
        <f>O263*H263</f>
        <v>0</v>
      </c>
      <c r="Q263" s="155">
        <v>0</v>
      </c>
      <c r="R263" s="155">
        <f>Q263*H263</f>
        <v>0</v>
      </c>
      <c r="S263" s="155">
        <v>0</v>
      </c>
      <c r="T263" s="156">
        <f>S263*H263</f>
        <v>0</v>
      </c>
      <c r="AR263" s="157" t="s">
        <v>306</v>
      </c>
      <c r="AT263" s="157" t="s">
        <v>274</v>
      </c>
      <c r="AU263" s="157" t="s">
        <v>82</v>
      </c>
      <c r="AY263" s="13" t="s">
        <v>271</v>
      </c>
      <c r="BE263" s="158">
        <f>IF(N263="základní",J263,0)</f>
        <v>0</v>
      </c>
      <c r="BF263" s="158">
        <f>IF(N263="snížená",J263,0)</f>
        <v>0</v>
      </c>
      <c r="BG263" s="158">
        <f>IF(N263="zákl. přenesená",J263,0)</f>
        <v>0</v>
      </c>
      <c r="BH263" s="158">
        <f>IF(N263="sníž. přenesená",J263,0)</f>
        <v>0</v>
      </c>
      <c r="BI263" s="158">
        <f>IF(N263="nulová",J263,0)</f>
        <v>0</v>
      </c>
      <c r="BJ263" s="13" t="s">
        <v>80</v>
      </c>
      <c r="BK263" s="158">
        <f>ROUND(I263*H263,2)</f>
        <v>0</v>
      </c>
      <c r="BL263" s="13" t="s">
        <v>306</v>
      </c>
      <c r="BM263" s="157" t="s">
        <v>614</v>
      </c>
    </row>
    <row r="264" spans="2:65" s="1" customFormat="1" ht="10.199999999999999">
      <c r="B264" s="28"/>
      <c r="D264" s="159" t="s">
        <v>280</v>
      </c>
      <c r="F264" s="160" t="s">
        <v>613</v>
      </c>
      <c r="I264" s="119"/>
      <c r="L264" s="28"/>
      <c r="M264" s="161"/>
      <c r="T264" s="52"/>
      <c r="AT264" s="13" t="s">
        <v>280</v>
      </c>
      <c r="AU264" s="13" t="s">
        <v>82</v>
      </c>
    </row>
    <row r="265" spans="2:65" s="1" customFormat="1" ht="16.5" customHeight="1">
      <c r="B265" s="28"/>
      <c r="C265" s="146" t="s">
        <v>551</v>
      </c>
      <c r="D265" s="146" t="s">
        <v>274</v>
      </c>
      <c r="E265" s="147" t="s">
        <v>616</v>
      </c>
      <c r="F265" s="148" t="s">
        <v>617</v>
      </c>
      <c r="G265" s="149" t="s">
        <v>301</v>
      </c>
      <c r="H265" s="150">
        <v>1</v>
      </c>
      <c r="I265" s="151"/>
      <c r="J265" s="152">
        <f>ROUND(I265*H265,2)</f>
        <v>0</v>
      </c>
      <c r="K265" s="153"/>
      <c r="L265" s="28"/>
      <c r="M265" s="154" t="s">
        <v>1</v>
      </c>
      <c r="N265" s="115" t="s">
        <v>38</v>
      </c>
      <c r="P265" s="155">
        <f>O265*H265</f>
        <v>0</v>
      </c>
      <c r="Q265" s="155">
        <v>0</v>
      </c>
      <c r="R265" s="155">
        <f>Q265*H265</f>
        <v>0</v>
      </c>
      <c r="S265" s="155">
        <v>0</v>
      </c>
      <c r="T265" s="156">
        <f>S265*H265</f>
        <v>0</v>
      </c>
      <c r="AR265" s="157" t="s">
        <v>306</v>
      </c>
      <c r="AT265" s="157" t="s">
        <v>274</v>
      </c>
      <c r="AU265" s="157" t="s">
        <v>82</v>
      </c>
      <c r="AY265" s="13" t="s">
        <v>271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3" t="s">
        <v>80</v>
      </c>
      <c r="BK265" s="158">
        <f>ROUND(I265*H265,2)</f>
        <v>0</v>
      </c>
      <c r="BL265" s="13" t="s">
        <v>306</v>
      </c>
      <c r="BM265" s="157" t="s">
        <v>618</v>
      </c>
    </row>
    <row r="266" spans="2:65" s="1" customFormat="1" ht="10.199999999999999">
      <c r="B266" s="28"/>
      <c r="D266" s="159" t="s">
        <v>280</v>
      </c>
      <c r="F266" s="160" t="s">
        <v>617</v>
      </c>
      <c r="I266" s="119"/>
      <c r="L266" s="28"/>
      <c r="M266" s="161"/>
      <c r="T266" s="52"/>
      <c r="AT266" s="13" t="s">
        <v>280</v>
      </c>
      <c r="AU266" s="13" t="s">
        <v>82</v>
      </c>
    </row>
    <row r="267" spans="2:65" s="11" customFormat="1" ht="25.95" customHeight="1">
      <c r="B267" s="134"/>
      <c r="D267" s="135" t="s">
        <v>72</v>
      </c>
      <c r="E267" s="136" t="s">
        <v>619</v>
      </c>
      <c r="F267" s="136" t="s">
        <v>620</v>
      </c>
      <c r="I267" s="137"/>
      <c r="J267" s="138">
        <f>BK267</f>
        <v>0</v>
      </c>
      <c r="L267" s="134"/>
      <c r="M267" s="139"/>
      <c r="P267" s="140">
        <f>P268</f>
        <v>0</v>
      </c>
      <c r="R267" s="140">
        <f>R268</f>
        <v>0</v>
      </c>
      <c r="T267" s="141">
        <f>T268</f>
        <v>0</v>
      </c>
      <c r="AR267" s="135" t="s">
        <v>278</v>
      </c>
      <c r="AT267" s="142" t="s">
        <v>72</v>
      </c>
      <c r="AU267" s="142" t="s">
        <v>73</v>
      </c>
      <c r="AY267" s="135" t="s">
        <v>271</v>
      </c>
      <c r="BK267" s="143">
        <f>BK268</f>
        <v>0</v>
      </c>
    </row>
    <row r="268" spans="2:65" s="11" customFormat="1" ht="22.8" customHeight="1">
      <c r="B268" s="134"/>
      <c r="D268" s="135" t="s">
        <v>72</v>
      </c>
      <c r="E268" s="144" t="s">
        <v>621</v>
      </c>
      <c r="F268" s="144" t="s">
        <v>620</v>
      </c>
      <c r="I268" s="137"/>
      <c r="J268" s="145">
        <f>BK268</f>
        <v>0</v>
      </c>
      <c r="L268" s="134"/>
      <c r="M268" s="139"/>
      <c r="P268" s="140">
        <f>SUM(P269:P270)</f>
        <v>0</v>
      </c>
      <c r="R268" s="140">
        <f>SUM(R269:R270)</f>
        <v>0</v>
      </c>
      <c r="T268" s="141">
        <f>SUM(T269:T270)</f>
        <v>0</v>
      </c>
      <c r="AR268" s="135" t="s">
        <v>278</v>
      </c>
      <c r="AT268" s="142" t="s">
        <v>72</v>
      </c>
      <c r="AU268" s="142" t="s">
        <v>80</v>
      </c>
      <c r="AY268" s="135" t="s">
        <v>271</v>
      </c>
      <c r="BK268" s="143">
        <f>SUM(BK269:BK270)</f>
        <v>0</v>
      </c>
    </row>
    <row r="269" spans="2:65" s="1" customFormat="1" ht="21.75" customHeight="1">
      <c r="B269" s="28"/>
      <c r="C269" s="146" t="s">
        <v>556</v>
      </c>
      <c r="D269" s="146" t="s">
        <v>274</v>
      </c>
      <c r="E269" s="147" t="s">
        <v>2016</v>
      </c>
      <c r="F269" s="148" t="s">
        <v>2017</v>
      </c>
      <c r="G269" s="149" t="s">
        <v>277</v>
      </c>
      <c r="H269" s="150">
        <v>38</v>
      </c>
      <c r="I269" s="151"/>
      <c r="J269" s="152">
        <f>ROUND(I269*H269,2)</f>
        <v>0</v>
      </c>
      <c r="K269" s="153"/>
      <c r="L269" s="28"/>
      <c r="M269" s="154" t="s">
        <v>1</v>
      </c>
      <c r="N269" s="115" t="s">
        <v>38</v>
      </c>
      <c r="P269" s="155">
        <f>O269*H269</f>
        <v>0</v>
      </c>
      <c r="Q269" s="155">
        <v>0</v>
      </c>
      <c r="R269" s="155">
        <f>Q269*H269</f>
        <v>0</v>
      </c>
      <c r="S269" s="155">
        <v>0</v>
      </c>
      <c r="T269" s="156">
        <f>S269*H269</f>
        <v>0</v>
      </c>
      <c r="AR269" s="157" t="s">
        <v>306</v>
      </c>
      <c r="AT269" s="157" t="s">
        <v>274</v>
      </c>
      <c r="AU269" s="157" t="s">
        <v>82</v>
      </c>
      <c r="AY269" s="13" t="s">
        <v>271</v>
      </c>
      <c r="BE269" s="158">
        <f>IF(N269="základní",J269,0)</f>
        <v>0</v>
      </c>
      <c r="BF269" s="158">
        <f>IF(N269="snížená",J269,0)</f>
        <v>0</v>
      </c>
      <c r="BG269" s="158">
        <f>IF(N269="zákl. přenesená",J269,0)</f>
        <v>0</v>
      </c>
      <c r="BH269" s="158">
        <f>IF(N269="sníž. přenesená",J269,0)</f>
        <v>0</v>
      </c>
      <c r="BI269" s="158">
        <f>IF(N269="nulová",J269,0)</f>
        <v>0</v>
      </c>
      <c r="BJ269" s="13" t="s">
        <v>80</v>
      </c>
      <c r="BK269" s="158">
        <f>ROUND(I269*H269,2)</f>
        <v>0</v>
      </c>
      <c r="BL269" s="13" t="s">
        <v>306</v>
      </c>
      <c r="BM269" s="157" t="s">
        <v>2018</v>
      </c>
    </row>
    <row r="270" spans="2:65" s="1" customFormat="1" ht="10.199999999999999">
      <c r="B270" s="28"/>
      <c r="D270" s="159" t="s">
        <v>280</v>
      </c>
      <c r="F270" s="160" t="s">
        <v>2019</v>
      </c>
      <c r="I270" s="119"/>
      <c r="L270" s="28"/>
      <c r="M270" s="173"/>
      <c r="N270" s="174"/>
      <c r="O270" s="174"/>
      <c r="P270" s="174"/>
      <c r="Q270" s="174"/>
      <c r="R270" s="174"/>
      <c r="S270" s="174"/>
      <c r="T270" s="175"/>
      <c r="AT270" s="13" t="s">
        <v>280</v>
      </c>
      <c r="AU270" s="13" t="s">
        <v>82</v>
      </c>
    </row>
    <row r="271" spans="2:65" s="1" customFormat="1" ht="6.9" customHeight="1">
      <c r="B271" s="40"/>
      <c r="C271" s="41"/>
      <c r="D271" s="41"/>
      <c r="E271" s="41"/>
      <c r="F271" s="41"/>
      <c r="G271" s="41"/>
      <c r="H271" s="41"/>
      <c r="I271" s="41"/>
      <c r="J271" s="41"/>
      <c r="K271" s="41"/>
      <c r="L271" s="28"/>
    </row>
  </sheetData>
  <sheetProtection algorithmName="SHA-512" hashValue="SujPcJf3Tnv/XR8envdbXYhv2s03KRVgti9tiyZJCQNiZKZLAf5wT4ONlMLCvfGyxeZOy0w9JXojtlC9gkWe6A==" saltValue="D9WeboO1+1LYYEP3bI9ePbHyWYpNpi9ImcZW8nIIFgoFwgY8L4w5Txo3exGuKxWDbszvhyXtAdpCAc7PU9whew==" spinCount="100000" sheet="1" objects="1" scenarios="1" formatColumns="0" formatRows="0" autoFilter="0"/>
  <autoFilter ref="C143:K270" xr:uid="{00000000-0009-0000-0000-000014000000}"/>
  <mergeCells count="17">
    <mergeCell ref="E136:H136"/>
    <mergeCell ref="L2:V2"/>
    <mergeCell ref="D118:F118"/>
    <mergeCell ref="D119:F119"/>
    <mergeCell ref="D120:F120"/>
    <mergeCell ref="E132:H132"/>
    <mergeCell ref="E134:H134"/>
    <mergeCell ref="E85:H85"/>
    <mergeCell ref="E87:H87"/>
    <mergeCell ref="E89:H89"/>
    <mergeCell ref="D116:F116"/>
    <mergeCell ref="D117:F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433"/>
  <sheetViews>
    <sheetView showGridLines="0" topLeftCell="A99" workbookViewId="0">
      <selection activeCell="D120" sqref="D120:F120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168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1988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2020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J115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ROUND((SUM(BE115:BE122) + SUM(BE144:BE432)),  2)</f>
        <v>0</v>
      </c>
      <c r="I37" s="94">
        <v>0.21</v>
      </c>
      <c r="J37" s="82">
        <f>ROUND(((SUM(BE115:BE122) + SUM(BE144:BE432))*I37),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ROUND((SUM(BF115:BF122) + SUM(BF144:BF432)),  2)</f>
        <v>0</v>
      </c>
      <c r="I38" s="94">
        <v>0.12</v>
      </c>
      <c r="J38" s="82">
        <f>ROUND(((SUM(BF115:BF122) + SUM(BF144:BF432))*I38),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ROUND((SUM(BG115:BG122) + SUM(BG144:BG432)),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ROUND((SUM(BH115:BH122) + SUM(BH144:BH432)),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ROUND((SUM(BI115:BI122) + SUM(BI144:BI432)),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1988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61.13.2 - cvičná kuchyň dv. č. 36 - elektro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J144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J145</f>
        <v>0</v>
      </c>
      <c r="L99" s="106"/>
    </row>
    <row r="100" spans="2:47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J146</f>
        <v>0</v>
      </c>
      <c r="L100" s="110"/>
    </row>
    <row r="101" spans="2:47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J166</f>
        <v>0</v>
      </c>
      <c r="L102" s="110"/>
    </row>
    <row r="103" spans="2:47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J175</f>
        <v>0</v>
      </c>
      <c r="L103" s="106"/>
    </row>
    <row r="104" spans="2:47" s="9" customFormat="1" ht="19.95" customHeight="1">
      <c r="B104" s="110"/>
      <c r="D104" s="111" t="s">
        <v>628</v>
      </c>
      <c r="E104" s="112"/>
      <c r="F104" s="112"/>
      <c r="G104" s="112"/>
      <c r="H104" s="112"/>
      <c r="I104" s="112"/>
      <c r="J104" s="113">
        <f>J176</f>
        <v>0</v>
      </c>
      <c r="L104" s="110"/>
    </row>
    <row r="105" spans="2:47" s="9" customFormat="1" ht="14.85" customHeight="1">
      <c r="B105" s="110"/>
      <c r="D105" s="111" t="s">
        <v>629</v>
      </c>
      <c r="E105" s="112"/>
      <c r="F105" s="112"/>
      <c r="G105" s="112"/>
      <c r="H105" s="112"/>
      <c r="I105" s="112"/>
      <c r="J105" s="113">
        <f>J177</f>
        <v>0</v>
      </c>
      <c r="L105" s="110"/>
    </row>
    <row r="106" spans="2:47" s="9" customFormat="1" ht="14.85" customHeight="1">
      <c r="B106" s="110"/>
      <c r="D106" s="111" t="s">
        <v>630</v>
      </c>
      <c r="E106" s="112"/>
      <c r="F106" s="112"/>
      <c r="G106" s="112"/>
      <c r="H106" s="112"/>
      <c r="I106" s="112"/>
      <c r="J106" s="113">
        <f>J304</f>
        <v>0</v>
      </c>
      <c r="L106" s="110"/>
    </row>
    <row r="107" spans="2:47" s="9" customFormat="1" ht="14.85" customHeight="1">
      <c r="B107" s="110"/>
      <c r="D107" s="111" t="s">
        <v>631</v>
      </c>
      <c r="E107" s="112"/>
      <c r="F107" s="112"/>
      <c r="G107" s="112"/>
      <c r="H107" s="112"/>
      <c r="I107" s="112"/>
      <c r="J107" s="113">
        <f>J343</f>
        <v>0</v>
      </c>
      <c r="L107" s="110"/>
    </row>
    <row r="108" spans="2:47" s="9" customFormat="1" ht="19.95" customHeight="1">
      <c r="B108" s="110"/>
      <c r="D108" s="111" t="s">
        <v>633</v>
      </c>
      <c r="E108" s="112"/>
      <c r="F108" s="112"/>
      <c r="G108" s="112"/>
      <c r="H108" s="112"/>
      <c r="I108" s="112"/>
      <c r="J108" s="113">
        <f>J372</f>
        <v>0</v>
      </c>
      <c r="L108" s="110"/>
    </row>
    <row r="109" spans="2:47" s="9" customFormat="1" ht="14.85" customHeight="1">
      <c r="B109" s="110"/>
      <c r="D109" s="111" t="s">
        <v>634</v>
      </c>
      <c r="E109" s="112"/>
      <c r="F109" s="112"/>
      <c r="G109" s="112"/>
      <c r="H109" s="112"/>
      <c r="I109" s="112"/>
      <c r="J109" s="113">
        <f>J373</f>
        <v>0</v>
      </c>
      <c r="L109" s="110"/>
    </row>
    <row r="110" spans="2:47" s="9" customFormat="1" ht="14.85" customHeight="1">
      <c r="B110" s="110"/>
      <c r="D110" s="111" t="s">
        <v>635</v>
      </c>
      <c r="E110" s="112"/>
      <c r="F110" s="112"/>
      <c r="G110" s="112"/>
      <c r="H110" s="112"/>
      <c r="I110" s="112"/>
      <c r="J110" s="113">
        <f>J396</f>
        <v>0</v>
      </c>
      <c r="L110" s="110"/>
    </row>
    <row r="111" spans="2:47" s="9" customFormat="1" ht="19.95" customHeight="1">
      <c r="B111" s="110"/>
      <c r="D111" s="111" t="s">
        <v>242</v>
      </c>
      <c r="E111" s="112"/>
      <c r="F111" s="112"/>
      <c r="G111" s="112"/>
      <c r="H111" s="112"/>
      <c r="I111" s="112"/>
      <c r="J111" s="113">
        <f>J413</f>
        <v>0</v>
      </c>
      <c r="L111" s="110"/>
    </row>
    <row r="112" spans="2:47" s="9" customFormat="1" ht="19.95" customHeight="1">
      <c r="B112" s="110"/>
      <c r="D112" s="111" t="s">
        <v>636</v>
      </c>
      <c r="E112" s="112"/>
      <c r="F112" s="112"/>
      <c r="G112" s="112"/>
      <c r="H112" s="112"/>
      <c r="I112" s="112"/>
      <c r="J112" s="113">
        <f>J416</f>
        <v>0</v>
      </c>
      <c r="L112" s="110"/>
    </row>
    <row r="113" spans="2:65" s="1" customFormat="1" ht="21.75" customHeight="1">
      <c r="B113" s="28"/>
      <c r="L113" s="28"/>
    </row>
    <row r="114" spans="2:65" s="1" customFormat="1" ht="6.9" customHeight="1">
      <c r="B114" s="28"/>
      <c r="L114" s="28"/>
    </row>
    <row r="115" spans="2:65" s="1" customFormat="1" ht="29.25" customHeight="1">
      <c r="B115" s="28"/>
      <c r="C115" s="105" t="s">
        <v>249</v>
      </c>
      <c r="J115" s="114">
        <f>ROUND(J116 + J117 + J118 + J119 + J120 + J121,2)</f>
        <v>0</v>
      </c>
      <c r="L115" s="28"/>
      <c r="N115" s="115" t="s">
        <v>37</v>
      </c>
    </row>
    <row r="116" spans="2:65" s="1" customFormat="1" ht="18" customHeight="1">
      <c r="B116" s="28"/>
      <c r="D116" s="222" t="s">
        <v>250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ref="BE116:BE121" si="0">IF(N116="základní",J116,0)</f>
        <v>0</v>
      </c>
      <c r="BF116" s="122">
        <f t="shared" ref="BF116:BF121" si="1">IF(N116="snížená",J116,0)</f>
        <v>0</v>
      </c>
      <c r="BG116" s="122">
        <f t="shared" ref="BG116:BG121" si="2">IF(N116="zákl. přenesená",J116,0)</f>
        <v>0</v>
      </c>
      <c r="BH116" s="122">
        <f t="shared" ref="BH116:BH121" si="3">IF(N116="sníž. přenesená",J116,0)</f>
        <v>0</v>
      </c>
      <c r="BI116" s="122">
        <f t="shared" ref="BI116:BI121" si="4">IF(N116="nulová",J116,0)</f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252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2429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2427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222" t="s">
        <v>2430</v>
      </c>
      <c r="E120" s="223"/>
      <c r="F120" s="223"/>
      <c r="J120" s="117"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251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8" customHeight="1">
      <c r="B121" s="28"/>
      <c r="D121" s="116" t="s">
        <v>253</v>
      </c>
      <c r="J121" s="117">
        <f>ROUND(J32*T121,2)</f>
        <v>0</v>
      </c>
      <c r="L121" s="118"/>
      <c r="M121" s="119"/>
      <c r="N121" s="120" t="s">
        <v>38</v>
      </c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21" t="s">
        <v>254</v>
      </c>
      <c r="AZ121" s="119"/>
      <c r="BA121" s="119"/>
      <c r="BB121" s="119"/>
      <c r="BC121" s="119"/>
      <c r="BD121" s="119"/>
      <c r="BE121" s="122">
        <f t="shared" si="0"/>
        <v>0</v>
      </c>
      <c r="BF121" s="122">
        <f t="shared" si="1"/>
        <v>0</v>
      </c>
      <c r="BG121" s="122">
        <f t="shared" si="2"/>
        <v>0</v>
      </c>
      <c r="BH121" s="122">
        <f t="shared" si="3"/>
        <v>0</v>
      </c>
      <c r="BI121" s="122">
        <f t="shared" si="4"/>
        <v>0</v>
      </c>
      <c r="BJ121" s="121" t="s">
        <v>80</v>
      </c>
      <c r="BK121" s="119"/>
      <c r="BL121" s="119"/>
      <c r="BM121" s="119"/>
    </row>
    <row r="122" spans="2:65" s="1" customFormat="1" ht="10.199999999999999">
      <c r="B122" s="28"/>
      <c r="L122" s="28"/>
    </row>
    <row r="123" spans="2:65" s="1" customFormat="1" ht="29.25" customHeight="1">
      <c r="B123" s="28"/>
      <c r="C123" s="123" t="s">
        <v>255</v>
      </c>
      <c r="D123" s="95"/>
      <c r="E123" s="95"/>
      <c r="F123" s="95"/>
      <c r="G123" s="95"/>
      <c r="H123" s="95"/>
      <c r="I123" s="95"/>
      <c r="J123" s="124">
        <f>ROUND(J98+J115,2)</f>
        <v>0</v>
      </c>
      <c r="K123" s="95"/>
      <c r="L123" s="28"/>
    </row>
    <row r="124" spans="2:65" s="1" customFormat="1" ht="6.9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28"/>
    </row>
    <row r="128" spans="2:65" s="1" customFormat="1" ht="6.9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28"/>
    </row>
    <row r="129" spans="2:63" s="1" customFormat="1" ht="24.9" customHeight="1">
      <c r="B129" s="28"/>
      <c r="C129" s="17" t="s">
        <v>256</v>
      </c>
      <c r="L129" s="28"/>
    </row>
    <row r="130" spans="2:63" s="1" customFormat="1" ht="6.9" customHeight="1">
      <c r="B130" s="28"/>
      <c r="L130" s="28"/>
    </row>
    <row r="131" spans="2:63" s="1" customFormat="1" ht="12" customHeight="1">
      <c r="B131" s="28"/>
      <c r="C131" s="23" t="s">
        <v>16</v>
      </c>
      <c r="L131" s="28"/>
    </row>
    <row r="132" spans="2:63" s="1" customFormat="1" ht="26.25" customHeight="1">
      <c r="B132" s="28"/>
      <c r="E132" s="218" t="str">
        <f>E7</f>
        <v>Rekonstrukce silno a slaboproudé instalace, dobudování WC pro imobilní aj., ZŠ Ivanovice na Hané, ul. Tyršova 218/4</v>
      </c>
      <c r="F132" s="219"/>
      <c r="G132" s="219"/>
      <c r="H132" s="219"/>
      <c r="L132" s="28"/>
    </row>
    <row r="133" spans="2:63" ht="12" customHeight="1">
      <c r="B133" s="16"/>
      <c r="C133" s="23" t="s">
        <v>224</v>
      </c>
      <c r="L133" s="16"/>
    </row>
    <row r="134" spans="2:63" s="1" customFormat="1" ht="16.5" customHeight="1">
      <c r="B134" s="28"/>
      <c r="E134" s="218" t="s">
        <v>1988</v>
      </c>
      <c r="F134" s="220"/>
      <c r="G134" s="220"/>
      <c r="H134" s="220"/>
      <c r="L134" s="28"/>
    </row>
    <row r="135" spans="2:63" s="1" customFormat="1" ht="12" customHeight="1">
      <c r="B135" s="28"/>
      <c r="C135" s="23" t="s">
        <v>226</v>
      </c>
      <c r="L135" s="28"/>
    </row>
    <row r="136" spans="2:63" s="1" customFormat="1" ht="16.5" customHeight="1">
      <c r="B136" s="28"/>
      <c r="E136" s="200" t="str">
        <f>E11</f>
        <v>61.13.2 - cvičná kuchyň dv. č. 36 - elektro</v>
      </c>
      <c r="F136" s="220"/>
      <c r="G136" s="220"/>
      <c r="H136" s="220"/>
      <c r="L136" s="28"/>
    </row>
    <row r="137" spans="2:63" s="1" customFormat="1" ht="6.9" customHeight="1">
      <c r="B137" s="28"/>
      <c r="L137" s="28"/>
    </row>
    <row r="138" spans="2:63" s="1" customFormat="1" ht="12" customHeight="1">
      <c r="B138" s="28"/>
      <c r="C138" s="23" t="s">
        <v>20</v>
      </c>
      <c r="F138" s="21" t="str">
        <f>F14</f>
        <v>ZŠ Ivanovice na Hané, okres Vyškov p. o.</v>
      </c>
      <c r="I138" s="23" t="s">
        <v>22</v>
      </c>
      <c r="J138" s="48" t="str">
        <f>IF(J14="","",J14)</f>
        <v>xx.xx.xxxx</v>
      </c>
      <c r="L138" s="28"/>
    </row>
    <row r="139" spans="2:63" s="1" customFormat="1" ht="6.9" customHeight="1">
      <c r="B139" s="28"/>
      <c r="L139" s="28"/>
    </row>
    <row r="140" spans="2:63" s="1" customFormat="1" ht="15.15" customHeight="1">
      <c r="B140" s="28"/>
      <c r="C140" s="23" t="s">
        <v>23</v>
      </c>
      <c r="F140" s="21" t="str">
        <f>E17</f>
        <v xml:space="preserve"> </v>
      </c>
      <c r="I140" s="23" t="s">
        <v>29</v>
      </c>
      <c r="J140" s="26" t="str">
        <f>E23</f>
        <v xml:space="preserve"> </v>
      </c>
      <c r="L140" s="28"/>
    </row>
    <row r="141" spans="2:63" s="1" customFormat="1" ht="15.15" customHeight="1">
      <c r="B141" s="28"/>
      <c r="C141" s="23" t="s">
        <v>27</v>
      </c>
      <c r="F141" s="21" t="str">
        <f>IF(E20="","",E20)</f>
        <v>Vyplň údaj</v>
      </c>
      <c r="I141" s="23" t="s">
        <v>31</v>
      </c>
      <c r="J141" s="26" t="str">
        <f>E26</f>
        <v xml:space="preserve"> </v>
      </c>
      <c r="L141" s="28"/>
    </row>
    <row r="142" spans="2:63" s="1" customFormat="1" ht="10.35" customHeight="1">
      <c r="B142" s="28"/>
      <c r="L142" s="28"/>
    </row>
    <row r="143" spans="2:63" s="10" customFormat="1" ht="29.25" customHeight="1">
      <c r="B143" s="125"/>
      <c r="C143" s="126" t="s">
        <v>257</v>
      </c>
      <c r="D143" s="127" t="s">
        <v>58</v>
      </c>
      <c r="E143" s="127" t="s">
        <v>54</v>
      </c>
      <c r="F143" s="127" t="s">
        <v>55</v>
      </c>
      <c r="G143" s="127" t="s">
        <v>258</v>
      </c>
      <c r="H143" s="127" t="s">
        <v>259</v>
      </c>
      <c r="I143" s="127" t="s">
        <v>260</v>
      </c>
      <c r="J143" s="128" t="s">
        <v>232</v>
      </c>
      <c r="K143" s="129" t="s">
        <v>261</v>
      </c>
      <c r="L143" s="125"/>
      <c r="M143" s="55" t="s">
        <v>1</v>
      </c>
      <c r="N143" s="56" t="s">
        <v>37</v>
      </c>
      <c r="O143" s="56" t="s">
        <v>262</v>
      </c>
      <c r="P143" s="56" t="s">
        <v>263</v>
      </c>
      <c r="Q143" s="56" t="s">
        <v>264</v>
      </c>
      <c r="R143" s="56" t="s">
        <v>265</v>
      </c>
      <c r="S143" s="56" t="s">
        <v>266</v>
      </c>
      <c r="T143" s="57" t="s">
        <v>267</v>
      </c>
    </row>
    <row r="144" spans="2:63" s="1" customFormat="1" ht="22.8" customHeight="1">
      <c r="B144" s="28"/>
      <c r="C144" s="60" t="s">
        <v>268</v>
      </c>
      <c r="J144" s="130">
        <f>BK144</f>
        <v>0</v>
      </c>
      <c r="L144" s="28"/>
      <c r="M144" s="58"/>
      <c r="N144" s="49"/>
      <c r="O144" s="49"/>
      <c r="P144" s="131">
        <f>P145+P175</f>
        <v>0</v>
      </c>
      <c r="Q144" s="49"/>
      <c r="R144" s="131">
        <f>R145+R175</f>
        <v>0.18217999999999998</v>
      </c>
      <c r="S144" s="49"/>
      <c r="T144" s="132">
        <f>T145+T175</f>
        <v>0.14674999999999999</v>
      </c>
      <c r="AT144" s="13" t="s">
        <v>72</v>
      </c>
      <c r="AU144" s="13" t="s">
        <v>234</v>
      </c>
      <c r="BK144" s="133">
        <f>BK145+BK175</f>
        <v>0</v>
      </c>
    </row>
    <row r="145" spans="2:65" s="11" customFormat="1" ht="25.95" customHeight="1">
      <c r="B145" s="134"/>
      <c r="D145" s="135" t="s">
        <v>72</v>
      </c>
      <c r="E145" s="136" t="s">
        <v>269</v>
      </c>
      <c r="F145" s="136" t="s">
        <v>270</v>
      </c>
      <c r="I145" s="137"/>
      <c r="J145" s="138">
        <f>BK145</f>
        <v>0</v>
      </c>
      <c r="L145" s="134"/>
      <c r="M145" s="139"/>
      <c r="P145" s="140">
        <f>P146+P151+P166</f>
        <v>0</v>
      </c>
      <c r="R145" s="140">
        <f>R146+R151+R166</f>
        <v>0</v>
      </c>
      <c r="T145" s="141">
        <f>T146+T151+T166</f>
        <v>0.127</v>
      </c>
      <c r="AR145" s="135" t="s">
        <v>80</v>
      </c>
      <c r="AT145" s="142" t="s">
        <v>72</v>
      </c>
      <c r="AU145" s="142" t="s">
        <v>73</v>
      </c>
      <c r="AY145" s="135" t="s">
        <v>271</v>
      </c>
      <c r="BK145" s="143">
        <f>BK146+BK151+BK166</f>
        <v>0</v>
      </c>
    </row>
    <row r="146" spans="2:65" s="11" customFormat="1" ht="22.8" customHeight="1">
      <c r="B146" s="134"/>
      <c r="D146" s="135" t="s">
        <v>72</v>
      </c>
      <c r="E146" s="144" t="s">
        <v>272</v>
      </c>
      <c r="F146" s="144" t="s">
        <v>273</v>
      </c>
      <c r="I146" s="137"/>
      <c r="J146" s="145">
        <f>BK146</f>
        <v>0</v>
      </c>
      <c r="L146" s="134"/>
      <c r="M146" s="139"/>
      <c r="P146" s="140">
        <f>SUM(P147:P150)</f>
        <v>0</v>
      </c>
      <c r="R146" s="140">
        <f>SUM(R147:R150)</f>
        <v>0</v>
      </c>
      <c r="T146" s="141">
        <f>SUM(T147:T150)</f>
        <v>0</v>
      </c>
      <c r="AR146" s="135" t="s">
        <v>80</v>
      </c>
      <c r="AT146" s="142" t="s">
        <v>72</v>
      </c>
      <c r="AU146" s="142" t="s">
        <v>80</v>
      </c>
      <c r="AY146" s="135" t="s">
        <v>271</v>
      </c>
      <c r="BK146" s="143">
        <f>SUM(BK147:BK150)</f>
        <v>0</v>
      </c>
    </row>
    <row r="147" spans="2:65" s="1" customFormat="1" ht="24.15" customHeight="1">
      <c r="B147" s="28"/>
      <c r="C147" s="146" t="s">
        <v>80</v>
      </c>
      <c r="D147" s="146" t="s">
        <v>274</v>
      </c>
      <c r="E147" s="147" t="s">
        <v>637</v>
      </c>
      <c r="F147" s="148" t="s">
        <v>638</v>
      </c>
      <c r="G147" s="149" t="s">
        <v>639</v>
      </c>
      <c r="H147" s="150">
        <v>10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278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278</v>
      </c>
      <c r="BM147" s="157" t="s">
        <v>640</v>
      </c>
    </row>
    <row r="148" spans="2:65" s="1" customFormat="1" ht="19.2">
      <c r="B148" s="28"/>
      <c r="D148" s="159" t="s">
        <v>280</v>
      </c>
      <c r="F148" s="160" t="s">
        <v>641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" customFormat="1" ht="24.15" customHeight="1">
      <c r="B149" s="28"/>
      <c r="C149" s="146" t="s">
        <v>82</v>
      </c>
      <c r="D149" s="146" t="s">
        <v>274</v>
      </c>
      <c r="E149" s="147" t="s">
        <v>642</v>
      </c>
      <c r="F149" s="148" t="s">
        <v>643</v>
      </c>
      <c r="G149" s="149" t="s">
        <v>639</v>
      </c>
      <c r="H149" s="150">
        <v>40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278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644</v>
      </c>
    </row>
    <row r="150" spans="2:65" s="1" customFormat="1" ht="28.8">
      <c r="B150" s="28"/>
      <c r="D150" s="159" t="s">
        <v>280</v>
      </c>
      <c r="F150" s="160" t="s">
        <v>645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1" customFormat="1" ht="22.8" customHeight="1">
      <c r="B151" s="134"/>
      <c r="D151" s="135" t="s">
        <v>72</v>
      </c>
      <c r="E151" s="144" t="s">
        <v>292</v>
      </c>
      <c r="F151" s="144" t="s">
        <v>293</v>
      </c>
      <c r="I151" s="137"/>
      <c r="J151" s="145">
        <f>BK151</f>
        <v>0</v>
      </c>
      <c r="L151" s="134"/>
      <c r="M151" s="139"/>
      <c r="P151" s="140">
        <f>SUM(P152:P165)</f>
        <v>0</v>
      </c>
      <c r="R151" s="140">
        <f>SUM(R152:R165)</f>
        <v>0</v>
      </c>
      <c r="T151" s="141">
        <f>SUM(T152:T165)</f>
        <v>0.127</v>
      </c>
      <c r="AR151" s="135" t="s">
        <v>80</v>
      </c>
      <c r="AT151" s="142" t="s">
        <v>72</v>
      </c>
      <c r="AU151" s="142" t="s">
        <v>80</v>
      </c>
      <c r="AY151" s="135" t="s">
        <v>271</v>
      </c>
      <c r="BK151" s="143">
        <f>SUM(BK152:BK165)</f>
        <v>0</v>
      </c>
    </row>
    <row r="152" spans="2:65" s="1" customFormat="1" ht="33" customHeight="1">
      <c r="B152" s="28"/>
      <c r="C152" s="146" t="s">
        <v>272</v>
      </c>
      <c r="D152" s="146" t="s">
        <v>274</v>
      </c>
      <c r="E152" s="147" t="s">
        <v>646</v>
      </c>
      <c r="F152" s="148" t="s">
        <v>647</v>
      </c>
      <c r="G152" s="149" t="s">
        <v>338</v>
      </c>
      <c r="H152" s="150">
        <v>1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648</v>
      </c>
    </row>
    <row r="153" spans="2:65" s="1" customFormat="1" ht="28.8">
      <c r="B153" s="28"/>
      <c r="D153" s="159" t="s">
        <v>280</v>
      </c>
      <c r="F153" s="160" t="s">
        <v>649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33" customHeight="1">
      <c r="B154" s="28"/>
      <c r="C154" s="146" t="s">
        <v>278</v>
      </c>
      <c r="D154" s="146" t="s">
        <v>274</v>
      </c>
      <c r="E154" s="147" t="s">
        <v>650</v>
      </c>
      <c r="F154" s="148" t="s">
        <v>651</v>
      </c>
      <c r="G154" s="149" t="s">
        <v>338</v>
      </c>
      <c r="H154" s="150">
        <v>2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652</v>
      </c>
    </row>
    <row r="155" spans="2:65" s="1" customFormat="1" ht="38.4">
      <c r="B155" s="28"/>
      <c r="D155" s="159" t="s">
        <v>280</v>
      </c>
      <c r="F155" s="160" t="s">
        <v>653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" customFormat="1" ht="33" customHeight="1">
      <c r="B156" s="28"/>
      <c r="C156" s="146" t="s">
        <v>298</v>
      </c>
      <c r="D156" s="146" t="s">
        <v>274</v>
      </c>
      <c r="E156" s="147" t="s">
        <v>654</v>
      </c>
      <c r="F156" s="148" t="s">
        <v>655</v>
      </c>
      <c r="G156" s="149" t="s">
        <v>338</v>
      </c>
      <c r="H156" s="150">
        <v>1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278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278</v>
      </c>
      <c r="BM156" s="157" t="s">
        <v>656</v>
      </c>
    </row>
    <row r="157" spans="2:65" s="1" customFormat="1" ht="28.8">
      <c r="B157" s="28"/>
      <c r="D157" s="159" t="s">
        <v>280</v>
      </c>
      <c r="F157" s="160" t="s">
        <v>657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24.15" customHeight="1">
      <c r="B158" s="28"/>
      <c r="C158" s="146" t="s">
        <v>282</v>
      </c>
      <c r="D158" s="146" t="s">
        <v>274</v>
      </c>
      <c r="E158" s="147" t="s">
        <v>662</v>
      </c>
      <c r="F158" s="148" t="s">
        <v>663</v>
      </c>
      <c r="G158" s="149" t="s">
        <v>338</v>
      </c>
      <c r="H158" s="150">
        <v>6</v>
      </c>
      <c r="I158" s="151"/>
      <c r="J158" s="152">
        <f>ROUND(I158*H158,2)</f>
        <v>0</v>
      </c>
      <c r="K158" s="153"/>
      <c r="L158" s="28"/>
      <c r="M158" s="154" t="s">
        <v>1</v>
      </c>
      <c r="N158" s="115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1E-3</v>
      </c>
      <c r="T158" s="156">
        <f>S158*H158</f>
        <v>6.0000000000000001E-3</v>
      </c>
      <c r="AR158" s="157" t="s">
        <v>278</v>
      </c>
      <c r="AT158" s="157" t="s">
        <v>274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664</v>
      </c>
    </row>
    <row r="159" spans="2:65" s="1" customFormat="1" ht="19.2">
      <c r="B159" s="28"/>
      <c r="D159" s="159" t="s">
        <v>280</v>
      </c>
      <c r="F159" s="160" t="s">
        <v>665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" customFormat="1" ht="24.15" customHeight="1">
      <c r="B160" s="28"/>
      <c r="C160" s="146" t="s">
        <v>308</v>
      </c>
      <c r="D160" s="146" t="s">
        <v>274</v>
      </c>
      <c r="E160" s="147" t="s">
        <v>678</v>
      </c>
      <c r="F160" s="148" t="s">
        <v>679</v>
      </c>
      <c r="G160" s="149" t="s">
        <v>412</v>
      </c>
      <c r="H160" s="150">
        <v>35</v>
      </c>
      <c r="I160" s="151"/>
      <c r="J160" s="152">
        <f>ROUND(I160*H160,2)</f>
        <v>0</v>
      </c>
      <c r="K160" s="153"/>
      <c r="L160" s="28"/>
      <c r="M160" s="154" t="s">
        <v>1</v>
      </c>
      <c r="N160" s="115" t="s">
        <v>38</v>
      </c>
      <c r="P160" s="155">
        <f>O160*H160</f>
        <v>0</v>
      </c>
      <c r="Q160" s="155">
        <v>0</v>
      </c>
      <c r="R160" s="155">
        <f>Q160*H160</f>
        <v>0</v>
      </c>
      <c r="S160" s="155">
        <v>2E-3</v>
      </c>
      <c r="T160" s="156">
        <f>S160*H160</f>
        <v>7.0000000000000007E-2</v>
      </c>
      <c r="AR160" s="157" t="s">
        <v>278</v>
      </c>
      <c r="AT160" s="157" t="s">
        <v>274</v>
      </c>
      <c r="AU160" s="157" t="s">
        <v>82</v>
      </c>
      <c r="AY160" s="13" t="s">
        <v>271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3" t="s">
        <v>80</v>
      </c>
      <c r="BK160" s="158">
        <f>ROUND(I160*H160,2)</f>
        <v>0</v>
      </c>
      <c r="BL160" s="13" t="s">
        <v>278</v>
      </c>
      <c r="BM160" s="157" t="s">
        <v>680</v>
      </c>
    </row>
    <row r="161" spans="2:65" s="1" customFormat="1" ht="19.2">
      <c r="B161" s="28"/>
      <c r="D161" s="159" t="s">
        <v>280</v>
      </c>
      <c r="F161" s="160" t="s">
        <v>681</v>
      </c>
      <c r="I161" s="119"/>
      <c r="L161" s="28"/>
      <c r="M161" s="161"/>
      <c r="T161" s="52"/>
      <c r="AT161" s="13" t="s">
        <v>280</v>
      </c>
      <c r="AU161" s="13" t="s">
        <v>82</v>
      </c>
    </row>
    <row r="162" spans="2:65" s="1" customFormat="1" ht="24.15" customHeight="1">
      <c r="B162" s="28"/>
      <c r="C162" s="146" t="s">
        <v>314</v>
      </c>
      <c r="D162" s="146" t="s">
        <v>274</v>
      </c>
      <c r="E162" s="147" t="s">
        <v>686</v>
      </c>
      <c r="F162" s="148" t="s">
        <v>687</v>
      </c>
      <c r="G162" s="149" t="s">
        <v>338</v>
      </c>
      <c r="H162" s="150">
        <v>3</v>
      </c>
      <c r="I162" s="151"/>
      <c r="J162" s="152">
        <f>ROUND(I162*H162,2)</f>
        <v>0</v>
      </c>
      <c r="K162" s="153"/>
      <c r="L162" s="28"/>
      <c r="M162" s="154" t="s">
        <v>1</v>
      </c>
      <c r="N162" s="115" t="s">
        <v>38</v>
      </c>
      <c r="P162" s="155">
        <f>O162*H162</f>
        <v>0</v>
      </c>
      <c r="Q162" s="155">
        <v>0</v>
      </c>
      <c r="R162" s="155">
        <f>Q162*H162</f>
        <v>0</v>
      </c>
      <c r="S162" s="155">
        <v>1.7000000000000001E-2</v>
      </c>
      <c r="T162" s="156">
        <f>S162*H162</f>
        <v>5.1000000000000004E-2</v>
      </c>
      <c r="AR162" s="157" t="s">
        <v>278</v>
      </c>
      <c r="AT162" s="157" t="s">
        <v>274</v>
      </c>
      <c r="AU162" s="157" t="s">
        <v>82</v>
      </c>
      <c r="AY162" s="13" t="s">
        <v>271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3" t="s">
        <v>80</v>
      </c>
      <c r="BK162" s="158">
        <f>ROUND(I162*H162,2)</f>
        <v>0</v>
      </c>
      <c r="BL162" s="13" t="s">
        <v>278</v>
      </c>
      <c r="BM162" s="157" t="s">
        <v>688</v>
      </c>
    </row>
    <row r="163" spans="2:65" s="1" customFormat="1" ht="28.8">
      <c r="B163" s="28"/>
      <c r="D163" s="159" t="s">
        <v>280</v>
      </c>
      <c r="F163" s="160" t="s">
        <v>689</v>
      </c>
      <c r="I163" s="119"/>
      <c r="L163" s="28"/>
      <c r="M163" s="161"/>
      <c r="T163" s="52"/>
      <c r="AT163" s="13" t="s">
        <v>280</v>
      </c>
      <c r="AU163" s="13" t="s">
        <v>82</v>
      </c>
    </row>
    <row r="164" spans="2:65" s="1" customFormat="1" ht="33" customHeight="1">
      <c r="B164" s="28"/>
      <c r="C164" s="146" t="s">
        <v>292</v>
      </c>
      <c r="D164" s="146" t="s">
        <v>274</v>
      </c>
      <c r="E164" s="147" t="s">
        <v>690</v>
      </c>
      <c r="F164" s="148" t="s">
        <v>691</v>
      </c>
      <c r="G164" s="149" t="s">
        <v>692</v>
      </c>
      <c r="H164" s="150">
        <v>52</v>
      </c>
      <c r="I164" s="151"/>
      <c r="J164" s="152">
        <f>ROUND(I164*H164,2)</f>
        <v>0</v>
      </c>
      <c r="K164" s="153"/>
      <c r="L164" s="28"/>
      <c r="M164" s="154" t="s">
        <v>1</v>
      </c>
      <c r="N164" s="115" t="s">
        <v>38</v>
      </c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AR164" s="157" t="s">
        <v>278</v>
      </c>
      <c r="AT164" s="157" t="s">
        <v>274</v>
      </c>
      <c r="AU164" s="157" t="s">
        <v>82</v>
      </c>
      <c r="AY164" s="13" t="s">
        <v>271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3" t="s">
        <v>80</v>
      </c>
      <c r="BK164" s="158">
        <f>ROUND(I164*H164,2)</f>
        <v>0</v>
      </c>
      <c r="BL164" s="13" t="s">
        <v>278</v>
      </c>
      <c r="BM164" s="157" t="s">
        <v>693</v>
      </c>
    </row>
    <row r="165" spans="2:65" s="1" customFormat="1" ht="19.2">
      <c r="B165" s="28"/>
      <c r="D165" s="159" t="s">
        <v>280</v>
      </c>
      <c r="F165" s="160" t="s">
        <v>691</v>
      </c>
      <c r="I165" s="119"/>
      <c r="L165" s="28"/>
      <c r="M165" s="161"/>
      <c r="T165" s="52"/>
      <c r="AT165" s="13" t="s">
        <v>280</v>
      </c>
      <c r="AU165" s="13" t="s">
        <v>82</v>
      </c>
    </row>
    <row r="166" spans="2:65" s="11" customFormat="1" ht="22.8" customHeight="1">
      <c r="B166" s="134"/>
      <c r="D166" s="135" t="s">
        <v>72</v>
      </c>
      <c r="E166" s="144" t="s">
        <v>318</v>
      </c>
      <c r="F166" s="144" t="s">
        <v>319</v>
      </c>
      <c r="I166" s="137"/>
      <c r="J166" s="145">
        <f>BK166</f>
        <v>0</v>
      </c>
      <c r="L166" s="134"/>
      <c r="M166" s="139"/>
      <c r="P166" s="140">
        <f>SUM(P167:P174)</f>
        <v>0</v>
      </c>
      <c r="R166" s="140">
        <f>SUM(R167:R174)</f>
        <v>0</v>
      </c>
      <c r="T166" s="141">
        <f>SUM(T167:T174)</f>
        <v>0</v>
      </c>
      <c r="AR166" s="135" t="s">
        <v>80</v>
      </c>
      <c r="AT166" s="142" t="s">
        <v>72</v>
      </c>
      <c r="AU166" s="142" t="s">
        <v>80</v>
      </c>
      <c r="AY166" s="135" t="s">
        <v>271</v>
      </c>
      <c r="BK166" s="143">
        <f>SUM(BK167:BK174)</f>
        <v>0</v>
      </c>
    </row>
    <row r="167" spans="2:65" s="1" customFormat="1" ht="24.15" customHeight="1">
      <c r="B167" s="28"/>
      <c r="C167" s="146" t="s">
        <v>325</v>
      </c>
      <c r="D167" s="146" t="s">
        <v>274</v>
      </c>
      <c r="E167" s="147" t="s">
        <v>320</v>
      </c>
      <c r="F167" s="148" t="s">
        <v>321</v>
      </c>
      <c r="G167" s="149" t="s">
        <v>322</v>
      </c>
      <c r="H167" s="150">
        <v>0.14699999999999999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AR167" s="157" t="s">
        <v>278</v>
      </c>
      <c r="AT167" s="157" t="s">
        <v>274</v>
      </c>
      <c r="AU167" s="157" t="s">
        <v>82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278</v>
      </c>
      <c r="BM167" s="157" t="s">
        <v>694</v>
      </c>
    </row>
    <row r="168" spans="2:65" s="1" customFormat="1" ht="28.8">
      <c r="B168" s="28"/>
      <c r="D168" s="159" t="s">
        <v>280</v>
      </c>
      <c r="F168" s="160" t="s">
        <v>324</v>
      </c>
      <c r="I168" s="119"/>
      <c r="L168" s="28"/>
      <c r="M168" s="161"/>
      <c r="T168" s="52"/>
      <c r="AT168" s="13" t="s">
        <v>280</v>
      </c>
      <c r="AU168" s="13" t="s">
        <v>82</v>
      </c>
    </row>
    <row r="169" spans="2:65" s="1" customFormat="1" ht="24.15" customHeight="1">
      <c r="B169" s="28"/>
      <c r="C169" s="146" t="s">
        <v>330</v>
      </c>
      <c r="D169" s="146" t="s">
        <v>274</v>
      </c>
      <c r="E169" s="147" t="s">
        <v>326</v>
      </c>
      <c r="F169" s="148" t="s">
        <v>327</v>
      </c>
      <c r="G169" s="149" t="s">
        <v>322</v>
      </c>
      <c r="H169" s="150">
        <v>0.14699999999999999</v>
      </c>
      <c r="I169" s="151"/>
      <c r="J169" s="152">
        <f>ROUND(I169*H169,2)</f>
        <v>0</v>
      </c>
      <c r="K169" s="153"/>
      <c r="L169" s="28"/>
      <c r="M169" s="154" t="s">
        <v>1</v>
      </c>
      <c r="N169" s="115" t="s">
        <v>38</v>
      </c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AR169" s="157" t="s">
        <v>278</v>
      </c>
      <c r="AT169" s="157" t="s">
        <v>274</v>
      </c>
      <c r="AU169" s="157" t="s">
        <v>82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278</v>
      </c>
      <c r="BM169" s="157" t="s">
        <v>695</v>
      </c>
    </row>
    <row r="170" spans="2:65" s="1" customFormat="1" ht="19.2">
      <c r="B170" s="28"/>
      <c r="D170" s="159" t="s">
        <v>280</v>
      </c>
      <c r="F170" s="160" t="s">
        <v>329</v>
      </c>
      <c r="I170" s="119"/>
      <c r="L170" s="28"/>
      <c r="M170" s="161"/>
      <c r="T170" s="52"/>
      <c r="AT170" s="13" t="s">
        <v>280</v>
      </c>
      <c r="AU170" s="13" t="s">
        <v>82</v>
      </c>
    </row>
    <row r="171" spans="2:65" s="1" customFormat="1" ht="24.15" customHeight="1">
      <c r="B171" s="28"/>
      <c r="C171" s="146" t="s">
        <v>8</v>
      </c>
      <c r="D171" s="146" t="s">
        <v>274</v>
      </c>
      <c r="E171" s="147" t="s">
        <v>696</v>
      </c>
      <c r="F171" s="148" t="s">
        <v>697</v>
      </c>
      <c r="G171" s="149" t="s">
        <v>322</v>
      </c>
      <c r="H171" s="150">
        <v>40</v>
      </c>
      <c r="I171" s="151"/>
      <c r="J171" s="152">
        <f>ROUND(I171*H171,2)</f>
        <v>0</v>
      </c>
      <c r="K171" s="153"/>
      <c r="L171" s="28"/>
      <c r="M171" s="154" t="s">
        <v>1</v>
      </c>
      <c r="N171" s="115" t="s">
        <v>38</v>
      </c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AR171" s="157" t="s">
        <v>278</v>
      </c>
      <c r="AT171" s="157" t="s">
        <v>274</v>
      </c>
      <c r="AU171" s="157" t="s">
        <v>82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278</v>
      </c>
      <c r="BM171" s="157" t="s">
        <v>698</v>
      </c>
    </row>
    <row r="172" spans="2:65" s="1" customFormat="1" ht="28.8">
      <c r="B172" s="28"/>
      <c r="D172" s="159" t="s">
        <v>280</v>
      </c>
      <c r="F172" s="160" t="s">
        <v>699</v>
      </c>
      <c r="I172" s="119"/>
      <c r="L172" s="28"/>
      <c r="M172" s="161"/>
      <c r="T172" s="52"/>
      <c r="AT172" s="13" t="s">
        <v>280</v>
      </c>
      <c r="AU172" s="13" t="s">
        <v>82</v>
      </c>
    </row>
    <row r="173" spans="2:65" s="1" customFormat="1" ht="49.05" customHeight="1">
      <c r="B173" s="28"/>
      <c r="C173" s="146" t="s">
        <v>345</v>
      </c>
      <c r="D173" s="146" t="s">
        <v>274</v>
      </c>
      <c r="E173" s="147" t="s">
        <v>700</v>
      </c>
      <c r="F173" s="148" t="s">
        <v>701</v>
      </c>
      <c r="G173" s="149" t="s">
        <v>322</v>
      </c>
      <c r="H173" s="150">
        <v>0.14699999999999999</v>
      </c>
      <c r="I173" s="151"/>
      <c r="J173" s="152">
        <f>ROUND(I173*H173,2)</f>
        <v>0</v>
      </c>
      <c r="K173" s="153"/>
      <c r="L173" s="28"/>
      <c r="M173" s="154" t="s">
        <v>1</v>
      </c>
      <c r="N173" s="115" t="s">
        <v>38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AR173" s="157" t="s">
        <v>278</v>
      </c>
      <c r="AT173" s="157" t="s">
        <v>274</v>
      </c>
      <c r="AU173" s="157" t="s">
        <v>82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278</v>
      </c>
      <c r="BM173" s="157" t="s">
        <v>702</v>
      </c>
    </row>
    <row r="174" spans="2:65" s="1" customFormat="1" ht="38.4">
      <c r="B174" s="28"/>
      <c r="D174" s="159" t="s">
        <v>280</v>
      </c>
      <c r="F174" s="160" t="s">
        <v>703</v>
      </c>
      <c r="I174" s="119"/>
      <c r="L174" s="28"/>
      <c r="M174" s="161"/>
      <c r="T174" s="52"/>
      <c r="AT174" s="13" t="s">
        <v>280</v>
      </c>
      <c r="AU174" s="13" t="s">
        <v>82</v>
      </c>
    </row>
    <row r="175" spans="2:65" s="11" customFormat="1" ht="25.95" customHeight="1">
      <c r="B175" s="134"/>
      <c r="D175" s="135" t="s">
        <v>72</v>
      </c>
      <c r="E175" s="136" t="s">
        <v>341</v>
      </c>
      <c r="F175" s="136" t="s">
        <v>342</v>
      </c>
      <c r="I175" s="137"/>
      <c r="J175" s="138">
        <f>BK175</f>
        <v>0</v>
      </c>
      <c r="L175" s="134"/>
      <c r="M175" s="139"/>
      <c r="P175" s="140">
        <f>P176+P372+P413+P416</f>
        <v>0</v>
      </c>
      <c r="R175" s="140">
        <f>R176+R372+R413+R416</f>
        <v>0.18217999999999998</v>
      </c>
      <c r="T175" s="141">
        <f>T176+T372+T413+T416</f>
        <v>1.975E-2</v>
      </c>
      <c r="AR175" s="135" t="s">
        <v>82</v>
      </c>
      <c r="AT175" s="142" t="s">
        <v>72</v>
      </c>
      <c r="AU175" s="142" t="s">
        <v>73</v>
      </c>
      <c r="AY175" s="135" t="s">
        <v>271</v>
      </c>
      <c r="BK175" s="143">
        <f>BK176+BK372+BK413+BK416</f>
        <v>0</v>
      </c>
    </row>
    <row r="176" spans="2:65" s="11" customFormat="1" ht="22.8" customHeight="1">
      <c r="B176" s="134"/>
      <c r="D176" s="135" t="s">
        <v>72</v>
      </c>
      <c r="E176" s="144" t="s">
        <v>704</v>
      </c>
      <c r="F176" s="144" t="s">
        <v>705</v>
      </c>
      <c r="I176" s="137"/>
      <c r="J176" s="145">
        <f>BK176</f>
        <v>0</v>
      </c>
      <c r="L176" s="134"/>
      <c r="M176" s="139"/>
      <c r="P176" s="140">
        <f>P177+P304+P343</f>
        <v>0</v>
      </c>
      <c r="R176" s="140">
        <f>R177+R304+R343</f>
        <v>0.18175999999999998</v>
      </c>
      <c r="T176" s="141">
        <f>T177+T304+T343</f>
        <v>1.2150000000000001E-2</v>
      </c>
      <c r="AR176" s="135" t="s">
        <v>82</v>
      </c>
      <c r="AT176" s="142" t="s">
        <v>72</v>
      </c>
      <c r="AU176" s="142" t="s">
        <v>80</v>
      </c>
      <c r="AY176" s="135" t="s">
        <v>271</v>
      </c>
      <c r="BK176" s="143">
        <f>BK177+BK304+BK343</f>
        <v>0</v>
      </c>
    </row>
    <row r="177" spans="2:65" s="11" customFormat="1" ht="20.85" customHeight="1">
      <c r="B177" s="134"/>
      <c r="D177" s="135" t="s">
        <v>72</v>
      </c>
      <c r="E177" s="144" t="s">
        <v>706</v>
      </c>
      <c r="F177" s="144" t="s">
        <v>707</v>
      </c>
      <c r="I177" s="137"/>
      <c r="J177" s="145">
        <f>BK177</f>
        <v>0</v>
      </c>
      <c r="L177" s="134"/>
      <c r="M177" s="139"/>
      <c r="P177" s="140">
        <f>SUM(P178:P303)</f>
        <v>0</v>
      </c>
      <c r="R177" s="140">
        <f>SUM(R178:R303)</f>
        <v>0.12007999999999999</v>
      </c>
      <c r="T177" s="141">
        <f>SUM(T178:T303)</f>
        <v>1.5000000000000001E-4</v>
      </c>
      <c r="AR177" s="135" t="s">
        <v>82</v>
      </c>
      <c r="AT177" s="142" t="s">
        <v>72</v>
      </c>
      <c r="AU177" s="142" t="s">
        <v>82</v>
      </c>
      <c r="AY177" s="135" t="s">
        <v>271</v>
      </c>
      <c r="BK177" s="143">
        <f>SUM(BK178:BK303)</f>
        <v>0</v>
      </c>
    </row>
    <row r="178" spans="2:65" s="1" customFormat="1" ht="24.15" customHeight="1">
      <c r="B178" s="28"/>
      <c r="C178" s="146" t="s">
        <v>351</v>
      </c>
      <c r="D178" s="146" t="s">
        <v>274</v>
      </c>
      <c r="E178" s="147" t="s">
        <v>708</v>
      </c>
      <c r="F178" s="148" t="s">
        <v>709</v>
      </c>
      <c r="G178" s="149" t="s">
        <v>338</v>
      </c>
      <c r="H178" s="150">
        <v>1</v>
      </c>
      <c r="I178" s="151"/>
      <c r="J178" s="152">
        <f>ROUND(I178*H178,2)</f>
        <v>0</v>
      </c>
      <c r="K178" s="153"/>
      <c r="L178" s="28"/>
      <c r="M178" s="154" t="s">
        <v>1</v>
      </c>
      <c r="N178" s="115" t="s">
        <v>38</v>
      </c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AR178" s="157" t="s">
        <v>348</v>
      </c>
      <c r="AT178" s="157" t="s">
        <v>274</v>
      </c>
      <c r="AU178" s="157" t="s">
        <v>272</v>
      </c>
      <c r="AY178" s="13" t="s">
        <v>271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3" t="s">
        <v>80</v>
      </c>
      <c r="BK178" s="158">
        <f>ROUND(I178*H178,2)</f>
        <v>0</v>
      </c>
      <c r="BL178" s="13" t="s">
        <v>348</v>
      </c>
      <c r="BM178" s="157" t="s">
        <v>710</v>
      </c>
    </row>
    <row r="179" spans="2:65" s="1" customFormat="1" ht="19.2">
      <c r="B179" s="28"/>
      <c r="D179" s="159" t="s">
        <v>280</v>
      </c>
      <c r="F179" s="160" t="s">
        <v>711</v>
      </c>
      <c r="I179" s="119"/>
      <c r="L179" s="28"/>
      <c r="M179" s="161"/>
      <c r="T179" s="52"/>
      <c r="AT179" s="13" t="s">
        <v>280</v>
      </c>
      <c r="AU179" s="13" t="s">
        <v>272</v>
      </c>
    </row>
    <row r="180" spans="2:65" s="1" customFormat="1" ht="16.5" customHeight="1">
      <c r="B180" s="28"/>
      <c r="C180" s="162" t="s">
        <v>356</v>
      </c>
      <c r="D180" s="162" t="s">
        <v>335</v>
      </c>
      <c r="E180" s="163" t="s">
        <v>2021</v>
      </c>
      <c r="F180" s="164" t="s">
        <v>2022</v>
      </c>
      <c r="G180" s="165" t="s">
        <v>338</v>
      </c>
      <c r="H180" s="166">
        <v>1</v>
      </c>
      <c r="I180" s="167"/>
      <c r="J180" s="168">
        <f>ROUND(I180*H180,2)</f>
        <v>0</v>
      </c>
      <c r="K180" s="169"/>
      <c r="L180" s="170"/>
      <c r="M180" s="171" t="s">
        <v>1</v>
      </c>
      <c r="N180" s="172" t="s">
        <v>38</v>
      </c>
      <c r="P180" s="155">
        <f>O180*H180</f>
        <v>0</v>
      </c>
      <c r="Q180" s="155">
        <v>2.3000000000000001E-4</v>
      </c>
      <c r="R180" s="155">
        <f>Q180*H180</f>
        <v>2.3000000000000001E-4</v>
      </c>
      <c r="S180" s="155">
        <v>0</v>
      </c>
      <c r="T180" s="156">
        <f>S180*H180</f>
        <v>0</v>
      </c>
      <c r="AR180" s="157" t="s">
        <v>373</v>
      </c>
      <c r="AT180" s="157" t="s">
        <v>335</v>
      </c>
      <c r="AU180" s="157" t="s">
        <v>272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348</v>
      </c>
      <c r="BM180" s="157" t="s">
        <v>2023</v>
      </c>
    </row>
    <row r="181" spans="2:65" s="1" customFormat="1" ht="10.199999999999999">
      <c r="B181" s="28"/>
      <c r="D181" s="159" t="s">
        <v>280</v>
      </c>
      <c r="F181" s="160" t="s">
        <v>2022</v>
      </c>
      <c r="I181" s="119"/>
      <c r="L181" s="28"/>
      <c r="M181" s="161"/>
      <c r="T181" s="52"/>
      <c r="AT181" s="13" t="s">
        <v>280</v>
      </c>
      <c r="AU181" s="13" t="s">
        <v>272</v>
      </c>
    </row>
    <row r="182" spans="2:65" s="1" customFormat="1" ht="24.15" customHeight="1">
      <c r="B182" s="28"/>
      <c r="C182" s="146" t="s">
        <v>348</v>
      </c>
      <c r="D182" s="146" t="s">
        <v>274</v>
      </c>
      <c r="E182" s="147" t="s">
        <v>715</v>
      </c>
      <c r="F182" s="148" t="s">
        <v>716</v>
      </c>
      <c r="G182" s="149" t="s">
        <v>338</v>
      </c>
      <c r="H182" s="150">
        <v>1</v>
      </c>
      <c r="I182" s="151"/>
      <c r="J182" s="152">
        <f>ROUND(I182*H182,2)</f>
        <v>0</v>
      </c>
      <c r="K182" s="153"/>
      <c r="L182" s="28"/>
      <c r="M182" s="154" t="s">
        <v>1</v>
      </c>
      <c r="N182" s="115" t="s">
        <v>38</v>
      </c>
      <c r="P182" s="155">
        <f>O182*H182</f>
        <v>0</v>
      </c>
      <c r="Q182" s="155">
        <v>0</v>
      </c>
      <c r="R182" s="155">
        <f>Q182*H182</f>
        <v>0</v>
      </c>
      <c r="S182" s="155">
        <v>0</v>
      </c>
      <c r="T182" s="156">
        <f>S182*H182</f>
        <v>0</v>
      </c>
      <c r="AR182" s="157" t="s">
        <v>348</v>
      </c>
      <c r="AT182" s="157" t="s">
        <v>274</v>
      </c>
      <c r="AU182" s="157" t="s">
        <v>272</v>
      </c>
      <c r="AY182" s="13" t="s">
        <v>271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3" t="s">
        <v>80</v>
      </c>
      <c r="BK182" s="158">
        <f>ROUND(I182*H182,2)</f>
        <v>0</v>
      </c>
      <c r="BL182" s="13" t="s">
        <v>348</v>
      </c>
      <c r="BM182" s="157" t="s">
        <v>717</v>
      </c>
    </row>
    <row r="183" spans="2:65" s="1" customFormat="1" ht="19.2">
      <c r="B183" s="28"/>
      <c r="D183" s="159" t="s">
        <v>280</v>
      </c>
      <c r="F183" s="160" t="s">
        <v>718</v>
      </c>
      <c r="I183" s="119"/>
      <c r="L183" s="28"/>
      <c r="M183" s="161"/>
      <c r="T183" s="52"/>
      <c r="AT183" s="13" t="s">
        <v>280</v>
      </c>
      <c r="AU183" s="13" t="s">
        <v>272</v>
      </c>
    </row>
    <row r="184" spans="2:65" s="1" customFormat="1" ht="33" customHeight="1">
      <c r="B184" s="28"/>
      <c r="C184" s="162" t="s">
        <v>365</v>
      </c>
      <c r="D184" s="162" t="s">
        <v>335</v>
      </c>
      <c r="E184" s="163" t="s">
        <v>2024</v>
      </c>
      <c r="F184" s="164" t="s">
        <v>2025</v>
      </c>
      <c r="G184" s="165" t="s">
        <v>338</v>
      </c>
      <c r="H184" s="166">
        <v>1</v>
      </c>
      <c r="I184" s="167"/>
      <c r="J184" s="168">
        <f>ROUND(I184*H184,2)</f>
        <v>0</v>
      </c>
      <c r="K184" s="169"/>
      <c r="L184" s="170"/>
      <c r="M184" s="171" t="s">
        <v>1</v>
      </c>
      <c r="N184" s="172" t="s">
        <v>38</v>
      </c>
      <c r="P184" s="155">
        <f>O184*H184</f>
        <v>0</v>
      </c>
      <c r="Q184" s="155">
        <v>3.8300000000000001E-3</v>
      </c>
      <c r="R184" s="155">
        <f>Q184*H184</f>
        <v>3.8300000000000001E-3</v>
      </c>
      <c r="S184" s="155">
        <v>0</v>
      </c>
      <c r="T184" s="156">
        <f>S184*H184</f>
        <v>0</v>
      </c>
      <c r="AR184" s="157" t="s">
        <v>373</v>
      </c>
      <c r="AT184" s="157" t="s">
        <v>335</v>
      </c>
      <c r="AU184" s="157" t="s">
        <v>272</v>
      </c>
      <c r="AY184" s="13" t="s">
        <v>271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3" t="s">
        <v>80</v>
      </c>
      <c r="BK184" s="158">
        <f>ROUND(I184*H184,2)</f>
        <v>0</v>
      </c>
      <c r="BL184" s="13" t="s">
        <v>348</v>
      </c>
      <c r="BM184" s="157" t="s">
        <v>2026</v>
      </c>
    </row>
    <row r="185" spans="2:65" s="1" customFormat="1" ht="19.2">
      <c r="B185" s="28"/>
      <c r="D185" s="159" t="s">
        <v>280</v>
      </c>
      <c r="F185" s="160" t="s">
        <v>2025</v>
      </c>
      <c r="I185" s="119"/>
      <c r="L185" s="28"/>
      <c r="M185" s="161"/>
      <c r="T185" s="52"/>
      <c r="AT185" s="13" t="s">
        <v>280</v>
      </c>
      <c r="AU185" s="13" t="s">
        <v>272</v>
      </c>
    </row>
    <row r="186" spans="2:65" s="1" customFormat="1" ht="24.15" customHeight="1">
      <c r="B186" s="28"/>
      <c r="C186" s="162" t="s">
        <v>370</v>
      </c>
      <c r="D186" s="162" t="s">
        <v>335</v>
      </c>
      <c r="E186" s="163" t="s">
        <v>2027</v>
      </c>
      <c r="F186" s="164" t="s">
        <v>2028</v>
      </c>
      <c r="G186" s="165" t="s">
        <v>338</v>
      </c>
      <c r="H186" s="166">
        <v>1</v>
      </c>
      <c r="I186" s="167"/>
      <c r="J186" s="168">
        <f>ROUND(I186*H186,2)</f>
        <v>0</v>
      </c>
      <c r="K186" s="169"/>
      <c r="L186" s="170"/>
      <c r="M186" s="171" t="s">
        <v>1</v>
      </c>
      <c r="N186" s="172" t="s">
        <v>38</v>
      </c>
      <c r="P186" s="155">
        <f>O186*H186</f>
        <v>0</v>
      </c>
      <c r="Q186" s="155">
        <v>5.0299999999999997E-3</v>
      </c>
      <c r="R186" s="155">
        <f>Q186*H186</f>
        <v>5.0299999999999997E-3</v>
      </c>
      <c r="S186" s="155">
        <v>0</v>
      </c>
      <c r="T186" s="156">
        <f>S186*H186</f>
        <v>0</v>
      </c>
      <c r="AR186" s="157" t="s">
        <v>373</v>
      </c>
      <c r="AT186" s="157" t="s">
        <v>335</v>
      </c>
      <c r="AU186" s="157" t="s">
        <v>272</v>
      </c>
      <c r="AY186" s="13" t="s">
        <v>271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3" t="s">
        <v>80</v>
      </c>
      <c r="BK186" s="158">
        <f>ROUND(I186*H186,2)</f>
        <v>0</v>
      </c>
      <c r="BL186" s="13" t="s">
        <v>348</v>
      </c>
      <c r="BM186" s="157" t="s">
        <v>2029</v>
      </c>
    </row>
    <row r="187" spans="2:65" s="1" customFormat="1" ht="19.2">
      <c r="B187" s="28"/>
      <c r="D187" s="159" t="s">
        <v>280</v>
      </c>
      <c r="F187" s="160" t="s">
        <v>2028</v>
      </c>
      <c r="I187" s="119"/>
      <c r="L187" s="28"/>
      <c r="M187" s="161"/>
      <c r="T187" s="52"/>
      <c r="AT187" s="13" t="s">
        <v>280</v>
      </c>
      <c r="AU187" s="13" t="s">
        <v>272</v>
      </c>
    </row>
    <row r="188" spans="2:65" s="1" customFormat="1" ht="33" customHeight="1">
      <c r="B188" s="28"/>
      <c r="C188" s="146" t="s">
        <v>376</v>
      </c>
      <c r="D188" s="146" t="s">
        <v>274</v>
      </c>
      <c r="E188" s="147" t="s">
        <v>725</v>
      </c>
      <c r="F188" s="148" t="s">
        <v>726</v>
      </c>
      <c r="G188" s="149" t="s">
        <v>338</v>
      </c>
      <c r="H188" s="150">
        <v>13</v>
      </c>
      <c r="I188" s="151"/>
      <c r="J188" s="152">
        <f>ROUND(I188*H188,2)</f>
        <v>0</v>
      </c>
      <c r="K188" s="153"/>
      <c r="L188" s="28"/>
      <c r="M188" s="154" t="s">
        <v>1</v>
      </c>
      <c r="N188" s="115" t="s">
        <v>38</v>
      </c>
      <c r="P188" s="155">
        <f>O188*H188</f>
        <v>0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AR188" s="157" t="s">
        <v>348</v>
      </c>
      <c r="AT188" s="157" t="s">
        <v>274</v>
      </c>
      <c r="AU188" s="157" t="s">
        <v>272</v>
      </c>
      <c r="AY188" s="13" t="s">
        <v>271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3" t="s">
        <v>80</v>
      </c>
      <c r="BK188" s="158">
        <f>ROUND(I188*H188,2)</f>
        <v>0</v>
      </c>
      <c r="BL188" s="13" t="s">
        <v>348</v>
      </c>
      <c r="BM188" s="157" t="s">
        <v>727</v>
      </c>
    </row>
    <row r="189" spans="2:65" s="1" customFormat="1" ht="19.2">
      <c r="B189" s="28"/>
      <c r="D189" s="159" t="s">
        <v>280</v>
      </c>
      <c r="F189" s="160" t="s">
        <v>726</v>
      </c>
      <c r="I189" s="119"/>
      <c r="L189" s="28"/>
      <c r="M189" s="161"/>
      <c r="T189" s="52"/>
      <c r="AT189" s="13" t="s">
        <v>280</v>
      </c>
      <c r="AU189" s="13" t="s">
        <v>272</v>
      </c>
    </row>
    <row r="190" spans="2:65" s="1" customFormat="1" ht="24.15" customHeight="1">
      <c r="B190" s="28"/>
      <c r="C190" s="162" t="s">
        <v>381</v>
      </c>
      <c r="D190" s="162" t="s">
        <v>335</v>
      </c>
      <c r="E190" s="163" t="s">
        <v>728</v>
      </c>
      <c r="F190" s="164" t="s">
        <v>729</v>
      </c>
      <c r="G190" s="165" t="s">
        <v>338</v>
      </c>
      <c r="H190" s="166">
        <v>12</v>
      </c>
      <c r="I190" s="167"/>
      <c r="J190" s="168">
        <f>ROUND(I190*H190,2)</f>
        <v>0</v>
      </c>
      <c r="K190" s="169"/>
      <c r="L190" s="170"/>
      <c r="M190" s="171" t="s">
        <v>1</v>
      </c>
      <c r="N190" s="172" t="s">
        <v>38</v>
      </c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AR190" s="157" t="s">
        <v>373</v>
      </c>
      <c r="AT190" s="157" t="s">
        <v>335</v>
      </c>
      <c r="AU190" s="157" t="s">
        <v>272</v>
      </c>
      <c r="AY190" s="13" t="s">
        <v>271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3" t="s">
        <v>80</v>
      </c>
      <c r="BK190" s="158">
        <f>ROUND(I190*H190,2)</f>
        <v>0</v>
      </c>
      <c r="BL190" s="13" t="s">
        <v>348</v>
      </c>
      <c r="BM190" s="157" t="s">
        <v>730</v>
      </c>
    </row>
    <row r="191" spans="2:65" s="1" customFormat="1" ht="19.2">
      <c r="B191" s="28"/>
      <c r="D191" s="159" t="s">
        <v>280</v>
      </c>
      <c r="F191" s="160" t="s">
        <v>729</v>
      </c>
      <c r="I191" s="119"/>
      <c r="L191" s="28"/>
      <c r="M191" s="161"/>
      <c r="T191" s="52"/>
      <c r="AT191" s="13" t="s">
        <v>280</v>
      </c>
      <c r="AU191" s="13" t="s">
        <v>272</v>
      </c>
    </row>
    <row r="192" spans="2:65" s="1" customFormat="1" ht="24.15" customHeight="1">
      <c r="B192" s="28"/>
      <c r="C192" s="162" t="s">
        <v>7</v>
      </c>
      <c r="D192" s="162" t="s">
        <v>335</v>
      </c>
      <c r="E192" s="163" t="s">
        <v>1066</v>
      </c>
      <c r="F192" s="164" t="s">
        <v>1067</v>
      </c>
      <c r="G192" s="165" t="s">
        <v>338</v>
      </c>
      <c r="H192" s="166">
        <v>1</v>
      </c>
      <c r="I192" s="167"/>
      <c r="J192" s="168">
        <f>ROUND(I192*H192,2)</f>
        <v>0</v>
      </c>
      <c r="K192" s="169"/>
      <c r="L192" s="170"/>
      <c r="M192" s="171" t="s">
        <v>1</v>
      </c>
      <c r="N192" s="172" t="s">
        <v>38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373</v>
      </c>
      <c r="AT192" s="157" t="s">
        <v>335</v>
      </c>
      <c r="AU192" s="157" t="s">
        <v>272</v>
      </c>
      <c r="AY192" s="13" t="s">
        <v>271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3" t="s">
        <v>80</v>
      </c>
      <c r="BK192" s="158">
        <f>ROUND(I192*H192,2)</f>
        <v>0</v>
      </c>
      <c r="BL192" s="13" t="s">
        <v>348</v>
      </c>
      <c r="BM192" s="157" t="s">
        <v>2030</v>
      </c>
    </row>
    <row r="193" spans="2:65" s="1" customFormat="1" ht="19.2">
      <c r="B193" s="28"/>
      <c r="D193" s="159" t="s">
        <v>280</v>
      </c>
      <c r="F193" s="160" t="s">
        <v>1067</v>
      </c>
      <c r="I193" s="119"/>
      <c r="L193" s="28"/>
      <c r="M193" s="161"/>
      <c r="T193" s="52"/>
      <c r="AT193" s="13" t="s">
        <v>280</v>
      </c>
      <c r="AU193" s="13" t="s">
        <v>272</v>
      </c>
    </row>
    <row r="194" spans="2:65" s="1" customFormat="1" ht="24.15" customHeight="1">
      <c r="B194" s="28"/>
      <c r="C194" s="146" t="s">
        <v>390</v>
      </c>
      <c r="D194" s="146" t="s">
        <v>274</v>
      </c>
      <c r="E194" s="147" t="s">
        <v>1672</v>
      </c>
      <c r="F194" s="148" t="s">
        <v>1673</v>
      </c>
      <c r="G194" s="149" t="s">
        <v>338</v>
      </c>
      <c r="H194" s="150">
        <v>3</v>
      </c>
      <c r="I194" s="151"/>
      <c r="J194" s="152">
        <f>ROUND(I194*H194,2)</f>
        <v>0</v>
      </c>
      <c r="K194" s="153"/>
      <c r="L194" s="28"/>
      <c r="M194" s="154" t="s">
        <v>1</v>
      </c>
      <c r="N194" s="115" t="s">
        <v>38</v>
      </c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AR194" s="157" t="s">
        <v>348</v>
      </c>
      <c r="AT194" s="157" t="s">
        <v>274</v>
      </c>
      <c r="AU194" s="157" t="s">
        <v>272</v>
      </c>
      <c r="AY194" s="13" t="s">
        <v>271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3" t="s">
        <v>80</v>
      </c>
      <c r="BK194" s="158">
        <f>ROUND(I194*H194,2)</f>
        <v>0</v>
      </c>
      <c r="BL194" s="13" t="s">
        <v>348</v>
      </c>
      <c r="BM194" s="157" t="s">
        <v>1674</v>
      </c>
    </row>
    <row r="195" spans="2:65" s="1" customFormat="1" ht="19.2">
      <c r="B195" s="28"/>
      <c r="D195" s="159" t="s">
        <v>280</v>
      </c>
      <c r="F195" s="160" t="s">
        <v>1675</v>
      </c>
      <c r="I195" s="119"/>
      <c r="L195" s="28"/>
      <c r="M195" s="161"/>
      <c r="T195" s="52"/>
      <c r="AT195" s="13" t="s">
        <v>280</v>
      </c>
      <c r="AU195" s="13" t="s">
        <v>272</v>
      </c>
    </row>
    <row r="196" spans="2:65" s="1" customFormat="1" ht="24.15" customHeight="1">
      <c r="B196" s="28"/>
      <c r="C196" s="162" t="s">
        <v>395</v>
      </c>
      <c r="D196" s="162" t="s">
        <v>335</v>
      </c>
      <c r="E196" s="163" t="s">
        <v>2031</v>
      </c>
      <c r="F196" s="164" t="s">
        <v>2032</v>
      </c>
      <c r="G196" s="165" t="s">
        <v>338</v>
      </c>
      <c r="H196" s="166">
        <v>3</v>
      </c>
      <c r="I196" s="167"/>
      <c r="J196" s="168">
        <f>ROUND(I196*H196,2)</f>
        <v>0</v>
      </c>
      <c r="K196" s="169"/>
      <c r="L196" s="170"/>
      <c r="M196" s="171" t="s">
        <v>1</v>
      </c>
      <c r="N196" s="172" t="s">
        <v>38</v>
      </c>
      <c r="P196" s="155">
        <f>O196*H196</f>
        <v>0</v>
      </c>
      <c r="Q196" s="155">
        <v>1.0499999999999999E-3</v>
      </c>
      <c r="R196" s="155">
        <f>Q196*H196</f>
        <v>3.15E-3</v>
      </c>
      <c r="S196" s="155">
        <v>0</v>
      </c>
      <c r="T196" s="156">
        <f>S196*H196</f>
        <v>0</v>
      </c>
      <c r="AR196" s="157" t="s">
        <v>373</v>
      </c>
      <c r="AT196" s="157" t="s">
        <v>335</v>
      </c>
      <c r="AU196" s="157" t="s">
        <v>272</v>
      </c>
      <c r="AY196" s="13" t="s">
        <v>271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3" t="s">
        <v>80</v>
      </c>
      <c r="BK196" s="158">
        <f>ROUND(I196*H196,2)</f>
        <v>0</v>
      </c>
      <c r="BL196" s="13" t="s">
        <v>348</v>
      </c>
      <c r="BM196" s="157" t="s">
        <v>2033</v>
      </c>
    </row>
    <row r="197" spans="2:65" s="1" customFormat="1" ht="19.2">
      <c r="B197" s="28"/>
      <c r="D197" s="159" t="s">
        <v>280</v>
      </c>
      <c r="F197" s="160" t="s">
        <v>2032</v>
      </c>
      <c r="I197" s="119"/>
      <c r="L197" s="28"/>
      <c r="M197" s="161"/>
      <c r="T197" s="52"/>
      <c r="AT197" s="13" t="s">
        <v>280</v>
      </c>
      <c r="AU197" s="13" t="s">
        <v>272</v>
      </c>
    </row>
    <row r="198" spans="2:65" s="1" customFormat="1" ht="24.15" customHeight="1">
      <c r="B198" s="28"/>
      <c r="C198" s="146" t="s">
        <v>399</v>
      </c>
      <c r="D198" s="146" t="s">
        <v>274</v>
      </c>
      <c r="E198" s="147" t="s">
        <v>2034</v>
      </c>
      <c r="F198" s="148" t="s">
        <v>2035</v>
      </c>
      <c r="G198" s="149" t="s">
        <v>338</v>
      </c>
      <c r="H198" s="150">
        <v>1</v>
      </c>
      <c r="I198" s="151"/>
      <c r="J198" s="152">
        <f>ROUND(I198*H198,2)</f>
        <v>0</v>
      </c>
      <c r="K198" s="153"/>
      <c r="L198" s="28"/>
      <c r="M198" s="154" t="s">
        <v>1</v>
      </c>
      <c r="N198" s="115" t="s">
        <v>38</v>
      </c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AR198" s="157" t="s">
        <v>348</v>
      </c>
      <c r="AT198" s="157" t="s">
        <v>274</v>
      </c>
      <c r="AU198" s="157" t="s">
        <v>272</v>
      </c>
      <c r="AY198" s="13" t="s">
        <v>271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3" t="s">
        <v>80</v>
      </c>
      <c r="BK198" s="158">
        <f>ROUND(I198*H198,2)</f>
        <v>0</v>
      </c>
      <c r="BL198" s="13" t="s">
        <v>348</v>
      </c>
      <c r="BM198" s="157" t="s">
        <v>2036</v>
      </c>
    </row>
    <row r="199" spans="2:65" s="1" customFormat="1" ht="19.2">
      <c r="B199" s="28"/>
      <c r="D199" s="159" t="s">
        <v>280</v>
      </c>
      <c r="F199" s="160" t="s">
        <v>2037</v>
      </c>
      <c r="I199" s="119"/>
      <c r="L199" s="28"/>
      <c r="M199" s="161"/>
      <c r="T199" s="52"/>
      <c r="AT199" s="13" t="s">
        <v>280</v>
      </c>
      <c r="AU199" s="13" t="s">
        <v>272</v>
      </c>
    </row>
    <row r="200" spans="2:65" s="1" customFormat="1" ht="24.15" customHeight="1">
      <c r="B200" s="28"/>
      <c r="C200" s="162" t="s">
        <v>404</v>
      </c>
      <c r="D200" s="162" t="s">
        <v>335</v>
      </c>
      <c r="E200" s="163" t="s">
        <v>2038</v>
      </c>
      <c r="F200" s="164" t="s">
        <v>2039</v>
      </c>
      <c r="G200" s="165" t="s">
        <v>338</v>
      </c>
      <c r="H200" s="166">
        <v>1</v>
      </c>
      <c r="I200" s="167"/>
      <c r="J200" s="168">
        <f>ROUND(I200*H200,2)</f>
        <v>0</v>
      </c>
      <c r="K200" s="169"/>
      <c r="L200" s="170"/>
      <c r="M200" s="171" t="s">
        <v>1</v>
      </c>
      <c r="N200" s="172" t="s">
        <v>38</v>
      </c>
      <c r="P200" s="155">
        <f>O200*H200</f>
        <v>0</v>
      </c>
      <c r="Q200" s="155">
        <v>4.6999999999999999E-4</v>
      </c>
      <c r="R200" s="155">
        <f>Q200*H200</f>
        <v>4.6999999999999999E-4</v>
      </c>
      <c r="S200" s="155">
        <v>0</v>
      </c>
      <c r="T200" s="156">
        <f>S200*H200</f>
        <v>0</v>
      </c>
      <c r="AR200" s="157" t="s">
        <v>373</v>
      </c>
      <c r="AT200" s="157" t="s">
        <v>335</v>
      </c>
      <c r="AU200" s="157" t="s">
        <v>272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348</v>
      </c>
      <c r="BM200" s="157" t="s">
        <v>2040</v>
      </c>
    </row>
    <row r="201" spans="2:65" s="1" customFormat="1" ht="10.199999999999999">
      <c r="B201" s="28"/>
      <c r="D201" s="159" t="s">
        <v>280</v>
      </c>
      <c r="F201" s="160" t="s">
        <v>2039</v>
      </c>
      <c r="I201" s="119"/>
      <c r="L201" s="28"/>
      <c r="M201" s="161"/>
      <c r="T201" s="52"/>
      <c r="AT201" s="13" t="s">
        <v>280</v>
      </c>
      <c r="AU201" s="13" t="s">
        <v>272</v>
      </c>
    </row>
    <row r="202" spans="2:65" s="1" customFormat="1" ht="33" customHeight="1">
      <c r="B202" s="28"/>
      <c r="C202" s="146" t="s">
        <v>409</v>
      </c>
      <c r="D202" s="146" t="s">
        <v>274</v>
      </c>
      <c r="E202" s="147" t="s">
        <v>731</v>
      </c>
      <c r="F202" s="148" t="s">
        <v>732</v>
      </c>
      <c r="G202" s="149" t="s">
        <v>338</v>
      </c>
      <c r="H202" s="150">
        <v>1</v>
      </c>
      <c r="I202" s="151"/>
      <c r="J202" s="152">
        <f>ROUND(I202*H202,2)</f>
        <v>0</v>
      </c>
      <c r="K202" s="153"/>
      <c r="L202" s="28"/>
      <c r="M202" s="154" t="s">
        <v>1</v>
      </c>
      <c r="N202" s="115" t="s">
        <v>38</v>
      </c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AR202" s="157" t="s">
        <v>348</v>
      </c>
      <c r="AT202" s="157" t="s">
        <v>274</v>
      </c>
      <c r="AU202" s="157" t="s">
        <v>272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733</v>
      </c>
    </row>
    <row r="203" spans="2:65" s="1" customFormat="1" ht="19.2">
      <c r="B203" s="28"/>
      <c r="D203" s="159" t="s">
        <v>280</v>
      </c>
      <c r="F203" s="160" t="s">
        <v>734</v>
      </c>
      <c r="I203" s="119"/>
      <c r="L203" s="28"/>
      <c r="M203" s="161"/>
      <c r="T203" s="52"/>
      <c r="AT203" s="13" t="s">
        <v>280</v>
      </c>
      <c r="AU203" s="13" t="s">
        <v>272</v>
      </c>
    </row>
    <row r="204" spans="2:65" s="1" customFormat="1" ht="24.15" customHeight="1">
      <c r="B204" s="28"/>
      <c r="C204" s="162" t="s">
        <v>415</v>
      </c>
      <c r="D204" s="162" t="s">
        <v>335</v>
      </c>
      <c r="E204" s="163" t="s">
        <v>735</v>
      </c>
      <c r="F204" s="164" t="s">
        <v>736</v>
      </c>
      <c r="G204" s="165" t="s">
        <v>338</v>
      </c>
      <c r="H204" s="166">
        <v>1</v>
      </c>
      <c r="I204" s="167"/>
      <c r="J204" s="168">
        <f>ROUND(I204*H204,2)</f>
        <v>0</v>
      </c>
      <c r="K204" s="169"/>
      <c r="L204" s="170"/>
      <c r="M204" s="171" t="s">
        <v>1</v>
      </c>
      <c r="N204" s="172" t="s">
        <v>38</v>
      </c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AR204" s="157" t="s">
        <v>373</v>
      </c>
      <c r="AT204" s="157" t="s">
        <v>335</v>
      </c>
      <c r="AU204" s="157" t="s">
        <v>272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737</v>
      </c>
    </row>
    <row r="205" spans="2:65" s="1" customFormat="1" ht="19.2">
      <c r="B205" s="28"/>
      <c r="D205" s="159" t="s">
        <v>280</v>
      </c>
      <c r="F205" s="160" t="s">
        <v>736</v>
      </c>
      <c r="I205" s="119"/>
      <c r="L205" s="28"/>
      <c r="M205" s="161"/>
      <c r="T205" s="52"/>
      <c r="AT205" s="13" t="s">
        <v>280</v>
      </c>
      <c r="AU205" s="13" t="s">
        <v>272</v>
      </c>
    </row>
    <row r="206" spans="2:65" s="1" customFormat="1" ht="16.5" customHeight="1">
      <c r="B206" s="28"/>
      <c r="C206" s="146" t="s">
        <v>419</v>
      </c>
      <c r="D206" s="146" t="s">
        <v>274</v>
      </c>
      <c r="E206" s="147" t="s">
        <v>738</v>
      </c>
      <c r="F206" s="148" t="s">
        <v>739</v>
      </c>
      <c r="G206" s="149" t="s">
        <v>338</v>
      </c>
      <c r="H206" s="150">
        <v>1</v>
      </c>
      <c r="I206" s="151"/>
      <c r="J206" s="152">
        <f>ROUND(I206*H206,2)</f>
        <v>0</v>
      </c>
      <c r="K206" s="153"/>
      <c r="L206" s="28"/>
      <c r="M206" s="154" t="s">
        <v>1</v>
      </c>
      <c r="N206" s="115" t="s">
        <v>38</v>
      </c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AR206" s="157" t="s">
        <v>348</v>
      </c>
      <c r="AT206" s="157" t="s">
        <v>274</v>
      </c>
      <c r="AU206" s="157" t="s">
        <v>272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740</v>
      </c>
    </row>
    <row r="207" spans="2:65" s="1" customFormat="1" ht="19.2">
      <c r="B207" s="28"/>
      <c r="D207" s="159" t="s">
        <v>280</v>
      </c>
      <c r="F207" s="160" t="s">
        <v>741</v>
      </c>
      <c r="I207" s="119"/>
      <c r="L207" s="28"/>
      <c r="M207" s="161"/>
      <c r="T207" s="52"/>
      <c r="AT207" s="13" t="s">
        <v>280</v>
      </c>
      <c r="AU207" s="13" t="s">
        <v>272</v>
      </c>
    </row>
    <row r="208" spans="2:65" s="1" customFormat="1" ht="33" customHeight="1">
      <c r="B208" s="28"/>
      <c r="C208" s="162" t="s">
        <v>423</v>
      </c>
      <c r="D208" s="162" t="s">
        <v>335</v>
      </c>
      <c r="E208" s="163" t="s">
        <v>742</v>
      </c>
      <c r="F208" s="164" t="s">
        <v>743</v>
      </c>
      <c r="G208" s="165" t="s">
        <v>338</v>
      </c>
      <c r="H208" s="166">
        <v>1</v>
      </c>
      <c r="I208" s="167"/>
      <c r="J208" s="168">
        <f>ROUND(I208*H208,2)</f>
        <v>0</v>
      </c>
      <c r="K208" s="169"/>
      <c r="L208" s="170"/>
      <c r="M208" s="171" t="s">
        <v>1</v>
      </c>
      <c r="N208" s="172" t="s">
        <v>38</v>
      </c>
      <c r="P208" s="155">
        <f>O208*H208</f>
        <v>0</v>
      </c>
      <c r="Q208" s="155">
        <v>5.0000000000000002E-5</v>
      </c>
      <c r="R208" s="155">
        <f>Q208*H208</f>
        <v>5.0000000000000002E-5</v>
      </c>
      <c r="S208" s="155">
        <v>0</v>
      </c>
      <c r="T208" s="156">
        <f>S208*H208</f>
        <v>0</v>
      </c>
      <c r="AR208" s="157" t="s">
        <v>373</v>
      </c>
      <c r="AT208" s="157" t="s">
        <v>335</v>
      </c>
      <c r="AU208" s="157" t="s">
        <v>272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744</v>
      </c>
    </row>
    <row r="209" spans="2:65" s="1" customFormat="1" ht="19.2">
      <c r="B209" s="28"/>
      <c r="D209" s="159" t="s">
        <v>280</v>
      </c>
      <c r="F209" s="160" t="s">
        <v>743</v>
      </c>
      <c r="I209" s="119"/>
      <c r="L209" s="28"/>
      <c r="M209" s="161"/>
      <c r="T209" s="52"/>
      <c r="AT209" s="13" t="s">
        <v>280</v>
      </c>
      <c r="AU209" s="13" t="s">
        <v>272</v>
      </c>
    </row>
    <row r="210" spans="2:65" s="1" customFormat="1" ht="24.15" customHeight="1">
      <c r="B210" s="28"/>
      <c r="C210" s="146" t="s">
        <v>428</v>
      </c>
      <c r="D210" s="146" t="s">
        <v>274</v>
      </c>
      <c r="E210" s="147" t="s">
        <v>2041</v>
      </c>
      <c r="F210" s="148" t="s">
        <v>2042</v>
      </c>
      <c r="G210" s="149" t="s">
        <v>338</v>
      </c>
      <c r="H210" s="150">
        <v>1</v>
      </c>
      <c r="I210" s="151"/>
      <c r="J210" s="152">
        <f>ROUND(I210*H210,2)</f>
        <v>0</v>
      </c>
      <c r="K210" s="153"/>
      <c r="L210" s="28"/>
      <c r="M210" s="154" t="s">
        <v>1</v>
      </c>
      <c r="N210" s="115" t="s">
        <v>38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348</v>
      </c>
      <c r="AT210" s="157" t="s">
        <v>274</v>
      </c>
      <c r="AU210" s="157" t="s">
        <v>272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2043</v>
      </c>
    </row>
    <row r="211" spans="2:65" s="1" customFormat="1" ht="19.2">
      <c r="B211" s="28"/>
      <c r="D211" s="159" t="s">
        <v>280</v>
      </c>
      <c r="F211" s="160" t="s">
        <v>2042</v>
      </c>
      <c r="I211" s="119"/>
      <c r="L211" s="28"/>
      <c r="M211" s="161"/>
      <c r="T211" s="52"/>
      <c r="AT211" s="13" t="s">
        <v>280</v>
      </c>
      <c r="AU211" s="13" t="s">
        <v>272</v>
      </c>
    </row>
    <row r="212" spans="2:65" s="1" customFormat="1" ht="24.15" customHeight="1">
      <c r="B212" s="28"/>
      <c r="C212" s="162" t="s">
        <v>432</v>
      </c>
      <c r="D212" s="162" t="s">
        <v>335</v>
      </c>
      <c r="E212" s="163" t="s">
        <v>2044</v>
      </c>
      <c r="F212" s="164" t="s">
        <v>2045</v>
      </c>
      <c r="G212" s="165" t="s">
        <v>338</v>
      </c>
      <c r="H212" s="166">
        <v>1</v>
      </c>
      <c r="I212" s="167"/>
      <c r="J212" s="168">
        <f>ROUND(I212*H212,2)</f>
        <v>0</v>
      </c>
      <c r="K212" s="169"/>
      <c r="L212" s="170"/>
      <c r="M212" s="171" t="s">
        <v>1</v>
      </c>
      <c r="N212" s="172" t="s">
        <v>38</v>
      </c>
      <c r="P212" s="155">
        <f>O212*H212</f>
        <v>0</v>
      </c>
      <c r="Q212" s="155">
        <v>5.0000000000000002E-5</v>
      </c>
      <c r="R212" s="155">
        <f>Q212*H212</f>
        <v>5.0000000000000002E-5</v>
      </c>
      <c r="S212" s="155">
        <v>0</v>
      </c>
      <c r="T212" s="156">
        <f>S212*H212</f>
        <v>0</v>
      </c>
      <c r="AR212" s="157" t="s">
        <v>373</v>
      </c>
      <c r="AT212" s="157" t="s">
        <v>335</v>
      </c>
      <c r="AU212" s="157" t="s">
        <v>272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2046</v>
      </c>
    </row>
    <row r="213" spans="2:65" s="1" customFormat="1" ht="19.2">
      <c r="B213" s="28"/>
      <c r="D213" s="159" t="s">
        <v>280</v>
      </c>
      <c r="F213" s="160" t="s">
        <v>2045</v>
      </c>
      <c r="I213" s="119"/>
      <c r="L213" s="28"/>
      <c r="M213" s="161"/>
      <c r="T213" s="52"/>
      <c r="AT213" s="13" t="s">
        <v>280</v>
      </c>
      <c r="AU213" s="13" t="s">
        <v>272</v>
      </c>
    </row>
    <row r="214" spans="2:65" s="1" customFormat="1" ht="24.15" customHeight="1">
      <c r="B214" s="28"/>
      <c r="C214" s="146" t="s">
        <v>373</v>
      </c>
      <c r="D214" s="146" t="s">
        <v>274</v>
      </c>
      <c r="E214" s="147" t="s">
        <v>745</v>
      </c>
      <c r="F214" s="148" t="s">
        <v>746</v>
      </c>
      <c r="G214" s="149" t="s">
        <v>412</v>
      </c>
      <c r="H214" s="150">
        <v>30</v>
      </c>
      <c r="I214" s="151"/>
      <c r="J214" s="152">
        <f>ROUND(I214*H214,2)</f>
        <v>0</v>
      </c>
      <c r="K214" s="153"/>
      <c r="L214" s="28"/>
      <c r="M214" s="154" t="s">
        <v>1</v>
      </c>
      <c r="N214" s="115" t="s">
        <v>38</v>
      </c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AR214" s="157" t="s">
        <v>348</v>
      </c>
      <c r="AT214" s="157" t="s">
        <v>274</v>
      </c>
      <c r="AU214" s="157" t="s">
        <v>272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747</v>
      </c>
    </row>
    <row r="215" spans="2:65" s="1" customFormat="1" ht="28.8">
      <c r="B215" s="28"/>
      <c r="D215" s="159" t="s">
        <v>280</v>
      </c>
      <c r="F215" s="160" t="s">
        <v>748</v>
      </c>
      <c r="I215" s="119"/>
      <c r="L215" s="28"/>
      <c r="M215" s="161"/>
      <c r="T215" s="52"/>
      <c r="AT215" s="13" t="s">
        <v>280</v>
      </c>
      <c r="AU215" s="13" t="s">
        <v>272</v>
      </c>
    </row>
    <row r="216" spans="2:65" s="1" customFormat="1" ht="37.799999999999997" customHeight="1">
      <c r="B216" s="28"/>
      <c r="C216" s="162" t="s">
        <v>442</v>
      </c>
      <c r="D216" s="162" t="s">
        <v>335</v>
      </c>
      <c r="E216" s="163" t="s">
        <v>749</v>
      </c>
      <c r="F216" s="164" t="s">
        <v>750</v>
      </c>
      <c r="G216" s="165" t="s">
        <v>412</v>
      </c>
      <c r="H216" s="166">
        <v>18</v>
      </c>
      <c r="I216" s="167"/>
      <c r="J216" s="168">
        <f>ROUND(I216*H216,2)</f>
        <v>0</v>
      </c>
      <c r="K216" s="169"/>
      <c r="L216" s="170"/>
      <c r="M216" s="171" t="s">
        <v>1</v>
      </c>
      <c r="N216" s="172" t="s">
        <v>38</v>
      </c>
      <c r="P216" s="155">
        <f>O216*H216</f>
        <v>0</v>
      </c>
      <c r="Q216" s="155">
        <v>6.9999999999999994E-5</v>
      </c>
      <c r="R216" s="155">
        <f>Q216*H216</f>
        <v>1.2599999999999998E-3</v>
      </c>
      <c r="S216" s="155">
        <v>0</v>
      </c>
      <c r="T216" s="156">
        <f>S216*H216</f>
        <v>0</v>
      </c>
      <c r="AR216" s="157" t="s">
        <v>373</v>
      </c>
      <c r="AT216" s="157" t="s">
        <v>335</v>
      </c>
      <c r="AU216" s="157" t="s">
        <v>272</v>
      </c>
      <c r="AY216" s="13" t="s">
        <v>271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3" t="s">
        <v>80</v>
      </c>
      <c r="BK216" s="158">
        <f>ROUND(I216*H216,2)</f>
        <v>0</v>
      </c>
      <c r="BL216" s="13" t="s">
        <v>348</v>
      </c>
      <c r="BM216" s="157" t="s">
        <v>751</v>
      </c>
    </row>
    <row r="217" spans="2:65" s="1" customFormat="1" ht="28.8">
      <c r="B217" s="28"/>
      <c r="D217" s="159" t="s">
        <v>280</v>
      </c>
      <c r="F217" s="160" t="s">
        <v>750</v>
      </c>
      <c r="I217" s="119"/>
      <c r="L217" s="28"/>
      <c r="M217" s="161"/>
      <c r="T217" s="52"/>
      <c r="AT217" s="13" t="s">
        <v>280</v>
      </c>
      <c r="AU217" s="13" t="s">
        <v>272</v>
      </c>
    </row>
    <row r="218" spans="2:65" s="1" customFormat="1" ht="33" customHeight="1">
      <c r="B218" s="28"/>
      <c r="C218" s="162" t="s">
        <v>447</v>
      </c>
      <c r="D218" s="162" t="s">
        <v>335</v>
      </c>
      <c r="E218" s="163" t="s">
        <v>752</v>
      </c>
      <c r="F218" s="164" t="s">
        <v>753</v>
      </c>
      <c r="G218" s="165" t="s">
        <v>412</v>
      </c>
      <c r="H218" s="166">
        <v>6</v>
      </c>
      <c r="I218" s="167"/>
      <c r="J218" s="168">
        <f>ROUND(I218*H218,2)</f>
        <v>0</v>
      </c>
      <c r="K218" s="169"/>
      <c r="L218" s="170"/>
      <c r="M218" s="171" t="s">
        <v>1</v>
      </c>
      <c r="N218" s="172" t="s">
        <v>38</v>
      </c>
      <c r="P218" s="155">
        <f>O218*H218</f>
        <v>0</v>
      </c>
      <c r="Q218" s="155">
        <v>6.9999999999999994E-5</v>
      </c>
      <c r="R218" s="155">
        <f>Q218*H218</f>
        <v>4.1999999999999996E-4</v>
      </c>
      <c r="S218" s="155">
        <v>0</v>
      </c>
      <c r="T218" s="156">
        <f>S218*H218</f>
        <v>0</v>
      </c>
      <c r="AR218" s="157" t="s">
        <v>373</v>
      </c>
      <c r="AT218" s="157" t="s">
        <v>335</v>
      </c>
      <c r="AU218" s="157" t="s">
        <v>272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754</v>
      </c>
    </row>
    <row r="219" spans="2:65" s="1" customFormat="1" ht="19.2">
      <c r="B219" s="28"/>
      <c r="D219" s="159" t="s">
        <v>280</v>
      </c>
      <c r="F219" s="160" t="s">
        <v>753</v>
      </c>
      <c r="I219" s="119"/>
      <c r="L219" s="28"/>
      <c r="M219" s="161"/>
      <c r="T219" s="52"/>
      <c r="AT219" s="13" t="s">
        <v>280</v>
      </c>
      <c r="AU219" s="13" t="s">
        <v>272</v>
      </c>
    </row>
    <row r="220" spans="2:65" s="1" customFormat="1" ht="37.799999999999997" customHeight="1">
      <c r="B220" s="28"/>
      <c r="C220" s="162" t="s">
        <v>452</v>
      </c>
      <c r="D220" s="162" t="s">
        <v>335</v>
      </c>
      <c r="E220" s="163" t="s">
        <v>755</v>
      </c>
      <c r="F220" s="164" t="s">
        <v>756</v>
      </c>
      <c r="G220" s="165" t="s">
        <v>412</v>
      </c>
      <c r="H220" s="166">
        <v>6</v>
      </c>
      <c r="I220" s="167"/>
      <c r="J220" s="168">
        <f>ROUND(I220*H220,2)</f>
        <v>0</v>
      </c>
      <c r="K220" s="169"/>
      <c r="L220" s="170"/>
      <c r="M220" s="171" t="s">
        <v>1</v>
      </c>
      <c r="N220" s="172" t="s">
        <v>38</v>
      </c>
      <c r="P220" s="155">
        <f>O220*H220</f>
        <v>0</v>
      </c>
      <c r="Q220" s="155">
        <v>6.9999999999999994E-5</v>
      </c>
      <c r="R220" s="155">
        <f>Q220*H220</f>
        <v>4.1999999999999996E-4</v>
      </c>
      <c r="S220" s="155">
        <v>0</v>
      </c>
      <c r="T220" s="156">
        <f>S220*H220</f>
        <v>0</v>
      </c>
      <c r="AR220" s="157" t="s">
        <v>373</v>
      </c>
      <c r="AT220" s="157" t="s">
        <v>335</v>
      </c>
      <c r="AU220" s="157" t="s">
        <v>272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757</v>
      </c>
    </row>
    <row r="221" spans="2:65" s="1" customFormat="1" ht="19.2">
      <c r="B221" s="28"/>
      <c r="D221" s="159" t="s">
        <v>280</v>
      </c>
      <c r="F221" s="160" t="s">
        <v>756</v>
      </c>
      <c r="I221" s="119"/>
      <c r="L221" s="28"/>
      <c r="M221" s="161"/>
      <c r="T221" s="52"/>
      <c r="AT221" s="13" t="s">
        <v>280</v>
      </c>
      <c r="AU221" s="13" t="s">
        <v>272</v>
      </c>
    </row>
    <row r="222" spans="2:65" s="1" customFormat="1" ht="24.15" customHeight="1">
      <c r="B222" s="28"/>
      <c r="C222" s="146" t="s">
        <v>457</v>
      </c>
      <c r="D222" s="146" t="s">
        <v>274</v>
      </c>
      <c r="E222" s="147" t="s">
        <v>758</v>
      </c>
      <c r="F222" s="148" t="s">
        <v>759</v>
      </c>
      <c r="G222" s="149" t="s">
        <v>338</v>
      </c>
      <c r="H222" s="150">
        <v>1</v>
      </c>
      <c r="I222" s="151"/>
      <c r="J222" s="152">
        <f>ROUND(I222*H222,2)</f>
        <v>0</v>
      </c>
      <c r="K222" s="153"/>
      <c r="L222" s="28"/>
      <c r="M222" s="154" t="s">
        <v>1</v>
      </c>
      <c r="N222" s="115" t="s">
        <v>38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AR222" s="157" t="s">
        <v>348</v>
      </c>
      <c r="AT222" s="157" t="s">
        <v>274</v>
      </c>
      <c r="AU222" s="157" t="s">
        <v>272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760</v>
      </c>
    </row>
    <row r="223" spans="2:65" s="1" customFormat="1" ht="28.8">
      <c r="B223" s="28"/>
      <c r="D223" s="159" t="s">
        <v>280</v>
      </c>
      <c r="F223" s="160" t="s">
        <v>761</v>
      </c>
      <c r="I223" s="119"/>
      <c r="L223" s="28"/>
      <c r="M223" s="161"/>
      <c r="T223" s="52"/>
      <c r="AT223" s="13" t="s">
        <v>280</v>
      </c>
      <c r="AU223" s="13" t="s">
        <v>272</v>
      </c>
    </row>
    <row r="224" spans="2:65" s="1" customFormat="1" ht="16.5" customHeight="1">
      <c r="B224" s="28"/>
      <c r="C224" s="162" t="s">
        <v>461</v>
      </c>
      <c r="D224" s="162" t="s">
        <v>335</v>
      </c>
      <c r="E224" s="163" t="s">
        <v>762</v>
      </c>
      <c r="F224" s="164" t="s">
        <v>763</v>
      </c>
      <c r="G224" s="165" t="s">
        <v>338</v>
      </c>
      <c r="H224" s="166">
        <v>1</v>
      </c>
      <c r="I224" s="167"/>
      <c r="J224" s="168">
        <f>ROUND(I224*H224,2)</f>
        <v>0</v>
      </c>
      <c r="K224" s="169"/>
      <c r="L224" s="170"/>
      <c r="M224" s="171" t="s">
        <v>1</v>
      </c>
      <c r="N224" s="172" t="s">
        <v>38</v>
      </c>
      <c r="P224" s="155">
        <f>O224*H224</f>
        <v>0</v>
      </c>
      <c r="Q224" s="155">
        <v>5.0000000000000002E-5</v>
      </c>
      <c r="R224" s="155">
        <f>Q224*H224</f>
        <v>5.0000000000000002E-5</v>
      </c>
      <c r="S224" s="155">
        <v>0</v>
      </c>
      <c r="T224" s="156">
        <f>S224*H224</f>
        <v>0</v>
      </c>
      <c r="AR224" s="157" t="s">
        <v>373</v>
      </c>
      <c r="AT224" s="157" t="s">
        <v>335</v>
      </c>
      <c r="AU224" s="157" t="s">
        <v>272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348</v>
      </c>
      <c r="BM224" s="157" t="s">
        <v>764</v>
      </c>
    </row>
    <row r="225" spans="2:65" s="1" customFormat="1" ht="10.199999999999999">
      <c r="B225" s="28"/>
      <c r="D225" s="159" t="s">
        <v>280</v>
      </c>
      <c r="F225" s="160" t="s">
        <v>763</v>
      </c>
      <c r="I225" s="119"/>
      <c r="L225" s="28"/>
      <c r="M225" s="161"/>
      <c r="T225" s="52"/>
      <c r="AT225" s="13" t="s">
        <v>280</v>
      </c>
      <c r="AU225" s="13" t="s">
        <v>272</v>
      </c>
    </row>
    <row r="226" spans="2:65" s="1" customFormat="1" ht="24.15" customHeight="1">
      <c r="B226" s="28"/>
      <c r="C226" s="146" t="s">
        <v>466</v>
      </c>
      <c r="D226" s="146" t="s">
        <v>274</v>
      </c>
      <c r="E226" s="147" t="s">
        <v>2047</v>
      </c>
      <c r="F226" s="148" t="s">
        <v>2048</v>
      </c>
      <c r="G226" s="149" t="s">
        <v>338</v>
      </c>
      <c r="H226" s="150">
        <v>66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AR226" s="157" t="s">
        <v>348</v>
      </c>
      <c r="AT226" s="157" t="s">
        <v>274</v>
      </c>
      <c r="AU226" s="157" t="s">
        <v>272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348</v>
      </c>
      <c r="BM226" s="157" t="s">
        <v>2049</v>
      </c>
    </row>
    <row r="227" spans="2:65" s="1" customFormat="1" ht="28.8">
      <c r="B227" s="28"/>
      <c r="D227" s="159" t="s">
        <v>280</v>
      </c>
      <c r="F227" s="160" t="s">
        <v>2050</v>
      </c>
      <c r="I227" s="119"/>
      <c r="L227" s="28"/>
      <c r="M227" s="161"/>
      <c r="T227" s="52"/>
      <c r="AT227" s="13" t="s">
        <v>280</v>
      </c>
      <c r="AU227" s="13" t="s">
        <v>272</v>
      </c>
    </row>
    <row r="228" spans="2:65" s="1" customFormat="1" ht="24.15" customHeight="1">
      <c r="B228" s="28"/>
      <c r="C228" s="162" t="s">
        <v>471</v>
      </c>
      <c r="D228" s="162" t="s">
        <v>335</v>
      </c>
      <c r="E228" s="163" t="s">
        <v>2051</v>
      </c>
      <c r="F228" s="164" t="s">
        <v>2052</v>
      </c>
      <c r="G228" s="165" t="s">
        <v>1</v>
      </c>
      <c r="H228" s="166">
        <v>66</v>
      </c>
      <c r="I228" s="167"/>
      <c r="J228" s="168">
        <f>ROUND(I228*H228,2)</f>
        <v>0</v>
      </c>
      <c r="K228" s="169"/>
      <c r="L228" s="170"/>
      <c r="M228" s="171" t="s">
        <v>1</v>
      </c>
      <c r="N228" s="172" t="s">
        <v>38</v>
      </c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AR228" s="157" t="s">
        <v>373</v>
      </c>
      <c r="AT228" s="157" t="s">
        <v>335</v>
      </c>
      <c r="AU228" s="157" t="s">
        <v>272</v>
      </c>
      <c r="AY228" s="13" t="s">
        <v>271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3" t="s">
        <v>80</v>
      </c>
      <c r="BK228" s="158">
        <f>ROUND(I228*H228,2)</f>
        <v>0</v>
      </c>
      <c r="BL228" s="13" t="s">
        <v>348</v>
      </c>
      <c r="BM228" s="157" t="s">
        <v>2053</v>
      </c>
    </row>
    <row r="229" spans="2:65" s="1" customFormat="1" ht="10.199999999999999">
      <c r="B229" s="28"/>
      <c r="D229" s="159" t="s">
        <v>280</v>
      </c>
      <c r="F229" s="160" t="s">
        <v>2052</v>
      </c>
      <c r="I229" s="119"/>
      <c r="L229" s="28"/>
      <c r="M229" s="161"/>
      <c r="T229" s="52"/>
      <c r="AT229" s="13" t="s">
        <v>280</v>
      </c>
      <c r="AU229" s="13" t="s">
        <v>272</v>
      </c>
    </row>
    <row r="230" spans="2:65" s="1" customFormat="1" ht="16.5" customHeight="1">
      <c r="B230" s="28"/>
      <c r="C230" s="162" t="s">
        <v>476</v>
      </c>
      <c r="D230" s="162" t="s">
        <v>335</v>
      </c>
      <c r="E230" s="163" t="s">
        <v>2054</v>
      </c>
      <c r="F230" s="164" t="s">
        <v>2055</v>
      </c>
      <c r="G230" s="165" t="s">
        <v>1</v>
      </c>
      <c r="H230" s="166">
        <v>8</v>
      </c>
      <c r="I230" s="167"/>
      <c r="J230" s="168">
        <f>ROUND(I230*H230,2)</f>
        <v>0</v>
      </c>
      <c r="K230" s="169"/>
      <c r="L230" s="170"/>
      <c r="M230" s="171" t="s">
        <v>1</v>
      </c>
      <c r="N230" s="172" t="s">
        <v>38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AR230" s="157" t="s">
        <v>373</v>
      </c>
      <c r="AT230" s="157" t="s">
        <v>335</v>
      </c>
      <c r="AU230" s="157" t="s">
        <v>272</v>
      </c>
      <c r="AY230" s="13" t="s">
        <v>271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3" t="s">
        <v>80</v>
      </c>
      <c r="BK230" s="158">
        <f>ROUND(I230*H230,2)</f>
        <v>0</v>
      </c>
      <c r="BL230" s="13" t="s">
        <v>348</v>
      </c>
      <c r="BM230" s="157" t="s">
        <v>2056</v>
      </c>
    </row>
    <row r="231" spans="2:65" s="1" customFormat="1" ht="10.199999999999999">
      <c r="B231" s="28"/>
      <c r="D231" s="159" t="s">
        <v>280</v>
      </c>
      <c r="F231" s="160" t="s">
        <v>2055</v>
      </c>
      <c r="I231" s="119"/>
      <c r="L231" s="28"/>
      <c r="M231" s="161"/>
      <c r="T231" s="52"/>
      <c r="AT231" s="13" t="s">
        <v>280</v>
      </c>
      <c r="AU231" s="13" t="s">
        <v>272</v>
      </c>
    </row>
    <row r="232" spans="2:65" s="1" customFormat="1" ht="44.25" customHeight="1">
      <c r="B232" s="28"/>
      <c r="C232" s="146" t="s">
        <v>480</v>
      </c>
      <c r="D232" s="146" t="s">
        <v>274</v>
      </c>
      <c r="E232" s="147" t="s">
        <v>765</v>
      </c>
      <c r="F232" s="148" t="s">
        <v>766</v>
      </c>
      <c r="G232" s="149" t="s">
        <v>338</v>
      </c>
      <c r="H232" s="150">
        <v>1</v>
      </c>
      <c r="I232" s="151"/>
      <c r="J232" s="152">
        <f>ROUND(I232*H232,2)</f>
        <v>0</v>
      </c>
      <c r="K232" s="153"/>
      <c r="L232" s="28"/>
      <c r="M232" s="154" t="s">
        <v>1</v>
      </c>
      <c r="N232" s="115" t="s">
        <v>38</v>
      </c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AR232" s="157" t="s">
        <v>348</v>
      </c>
      <c r="AT232" s="157" t="s">
        <v>274</v>
      </c>
      <c r="AU232" s="157" t="s">
        <v>272</v>
      </c>
      <c r="AY232" s="13" t="s">
        <v>271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3" t="s">
        <v>80</v>
      </c>
      <c r="BK232" s="158">
        <f>ROUND(I232*H232,2)</f>
        <v>0</v>
      </c>
      <c r="BL232" s="13" t="s">
        <v>348</v>
      </c>
      <c r="BM232" s="157" t="s">
        <v>767</v>
      </c>
    </row>
    <row r="233" spans="2:65" s="1" customFormat="1" ht="28.8">
      <c r="B233" s="28"/>
      <c r="D233" s="159" t="s">
        <v>280</v>
      </c>
      <c r="F233" s="160" t="s">
        <v>766</v>
      </c>
      <c r="I233" s="119"/>
      <c r="L233" s="28"/>
      <c r="M233" s="161"/>
      <c r="T233" s="52"/>
      <c r="AT233" s="13" t="s">
        <v>280</v>
      </c>
      <c r="AU233" s="13" t="s">
        <v>272</v>
      </c>
    </row>
    <row r="234" spans="2:65" s="1" customFormat="1" ht="55.5" customHeight="1">
      <c r="B234" s="28"/>
      <c r="C234" s="162" t="s">
        <v>485</v>
      </c>
      <c r="D234" s="162" t="s">
        <v>335</v>
      </c>
      <c r="E234" s="163" t="s">
        <v>768</v>
      </c>
      <c r="F234" s="164" t="s">
        <v>769</v>
      </c>
      <c r="G234" s="165" t="s">
        <v>338</v>
      </c>
      <c r="H234" s="166">
        <v>1</v>
      </c>
      <c r="I234" s="167"/>
      <c r="J234" s="168">
        <f>ROUND(I234*H234,2)</f>
        <v>0</v>
      </c>
      <c r="K234" s="169"/>
      <c r="L234" s="170"/>
      <c r="M234" s="171" t="s">
        <v>1</v>
      </c>
      <c r="N234" s="172" t="s">
        <v>38</v>
      </c>
      <c r="P234" s="155">
        <f>O234*H234</f>
        <v>0</v>
      </c>
      <c r="Q234" s="155">
        <v>5.0000000000000002E-5</v>
      </c>
      <c r="R234" s="155">
        <f>Q234*H234</f>
        <v>5.0000000000000002E-5</v>
      </c>
      <c r="S234" s="155">
        <v>0</v>
      </c>
      <c r="T234" s="156">
        <f>S234*H234</f>
        <v>0</v>
      </c>
      <c r="AR234" s="157" t="s">
        <v>373</v>
      </c>
      <c r="AT234" s="157" t="s">
        <v>335</v>
      </c>
      <c r="AU234" s="157" t="s">
        <v>272</v>
      </c>
      <c r="AY234" s="13" t="s">
        <v>271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3" t="s">
        <v>80</v>
      </c>
      <c r="BK234" s="158">
        <f>ROUND(I234*H234,2)</f>
        <v>0</v>
      </c>
      <c r="BL234" s="13" t="s">
        <v>348</v>
      </c>
      <c r="BM234" s="157" t="s">
        <v>770</v>
      </c>
    </row>
    <row r="235" spans="2:65" s="1" customFormat="1" ht="38.4">
      <c r="B235" s="28"/>
      <c r="D235" s="159" t="s">
        <v>280</v>
      </c>
      <c r="F235" s="160" t="s">
        <v>769</v>
      </c>
      <c r="I235" s="119"/>
      <c r="L235" s="28"/>
      <c r="M235" s="161"/>
      <c r="T235" s="52"/>
      <c r="AT235" s="13" t="s">
        <v>280</v>
      </c>
      <c r="AU235" s="13" t="s">
        <v>272</v>
      </c>
    </row>
    <row r="236" spans="2:65" s="1" customFormat="1" ht="49.05" customHeight="1">
      <c r="B236" s="28"/>
      <c r="C236" s="146" t="s">
        <v>490</v>
      </c>
      <c r="D236" s="146" t="s">
        <v>274</v>
      </c>
      <c r="E236" s="147" t="s">
        <v>771</v>
      </c>
      <c r="F236" s="148" t="s">
        <v>772</v>
      </c>
      <c r="G236" s="149" t="s">
        <v>338</v>
      </c>
      <c r="H236" s="150">
        <v>2</v>
      </c>
      <c r="I236" s="151"/>
      <c r="J236" s="152">
        <f>ROUND(I236*H236,2)</f>
        <v>0</v>
      </c>
      <c r="K236" s="153"/>
      <c r="L236" s="28"/>
      <c r="M236" s="154" t="s">
        <v>1</v>
      </c>
      <c r="N236" s="115" t="s">
        <v>38</v>
      </c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AR236" s="157" t="s">
        <v>348</v>
      </c>
      <c r="AT236" s="157" t="s">
        <v>274</v>
      </c>
      <c r="AU236" s="157" t="s">
        <v>272</v>
      </c>
      <c r="AY236" s="13" t="s">
        <v>271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3" t="s">
        <v>80</v>
      </c>
      <c r="BK236" s="158">
        <f>ROUND(I236*H236,2)</f>
        <v>0</v>
      </c>
      <c r="BL236" s="13" t="s">
        <v>348</v>
      </c>
      <c r="BM236" s="157" t="s">
        <v>773</v>
      </c>
    </row>
    <row r="237" spans="2:65" s="1" customFormat="1" ht="28.8">
      <c r="B237" s="28"/>
      <c r="D237" s="159" t="s">
        <v>280</v>
      </c>
      <c r="F237" s="160" t="s">
        <v>772</v>
      </c>
      <c r="I237" s="119"/>
      <c r="L237" s="28"/>
      <c r="M237" s="161"/>
      <c r="T237" s="52"/>
      <c r="AT237" s="13" t="s">
        <v>280</v>
      </c>
      <c r="AU237" s="13" t="s">
        <v>272</v>
      </c>
    </row>
    <row r="238" spans="2:65" s="1" customFormat="1" ht="37.799999999999997" customHeight="1">
      <c r="B238" s="28"/>
      <c r="C238" s="162" t="s">
        <v>494</v>
      </c>
      <c r="D238" s="162" t="s">
        <v>335</v>
      </c>
      <c r="E238" s="163" t="s">
        <v>774</v>
      </c>
      <c r="F238" s="164" t="s">
        <v>775</v>
      </c>
      <c r="G238" s="165" t="s">
        <v>338</v>
      </c>
      <c r="H238" s="166">
        <v>2</v>
      </c>
      <c r="I238" s="167"/>
      <c r="J238" s="168">
        <f>ROUND(I238*H238,2)</f>
        <v>0</v>
      </c>
      <c r="K238" s="169"/>
      <c r="L238" s="170"/>
      <c r="M238" s="171" t="s">
        <v>1</v>
      </c>
      <c r="N238" s="172" t="s">
        <v>38</v>
      </c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AR238" s="157" t="s">
        <v>373</v>
      </c>
      <c r="AT238" s="157" t="s">
        <v>335</v>
      </c>
      <c r="AU238" s="157" t="s">
        <v>272</v>
      </c>
      <c r="AY238" s="13" t="s">
        <v>271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3" t="s">
        <v>80</v>
      </c>
      <c r="BK238" s="158">
        <f>ROUND(I238*H238,2)</f>
        <v>0</v>
      </c>
      <c r="BL238" s="13" t="s">
        <v>348</v>
      </c>
      <c r="BM238" s="157" t="s">
        <v>776</v>
      </c>
    </row>
    <row r="239" spans="2:65" s="1" customFormat="1" ht="28.8">
      <c r="B239" s="28"/>
      <c r="D239" s="159" t="s">
        <v>280</v>
      </c>
      <c r="F239" s="160" t="s">
        <v>775</v>
      </c>
      <c r="I239" s="119"/>
      <c r="L239" s="28"/>
      <c r="M239" s="161"/>
      <c r="T239" s="52"/>
      <c r="AT239" s="13" t="s">
        <v>280</v>
      </c>
      <c r="AU239" s="13" t="s">
        <v>272</v>
      </c>
    </row>
    <row r="240" spans="2:65" s="1" customFormat="1" ht="37.799999999999997" customHeight="1">
      <c r="B240" s="28"/>
      <c r="C240" s="146" t="s">
        <v>499</v>
      </c>
      <c r="D240" s="146" t="s">
        <v>274</v>
      </c>
      <c r="E240" s="147" t="s">
        <v>780</v>
      </c>
      <c r="F240" s="148" t="s">
        <v>781</v>
      </c>
      <c r="G240" s="149" t="s">
        <v>338</v>
      </c>
      <c r="H240" s="150">
        <v>4</v>
      </c>
      <c r="I240" s="151"/>
      <c r="J240" s="152">
        <f>ROUND(I240*H240,2)</f>
        <v>0</v>
      </c>
      <c r="K240" s="153"/>
      <c r="L240" s="28"/>
      <c r="M240" s="154" t="s">
        <v>1</v>
      </c>
      <c r="N240" s="115" t="s">
        <v>38</v>
      </c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AR240" s="157" t="s">
        <v>348</v>
      </c>
      <c r="AT240" s="157" t="s">
        <v>274</v>
      </c>
      <c r="AU240" s="157" t="s">
        <v>272</v>
      </c>
      <c r="AY240" s="13" t="s">
        <v>271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3" t="s">
        <v>80</v>
      </c>
      <c r="BK240" s="158">
        <f>ROUND(I240*H240,2)</f>
        <v>0</v>
      </c>
      <c r="BL240" s="13" t="s">
        <v>348</v>
      </c>
      <c r="BM240" s="157" t="s">
        <v>782</v>
      </c>
    </row>
    <row r="241" spans="2:65" s="1" customFormat="1" ht="19.2">
      <c r="B241" s="28"/>
      <c r="D241" s="159" t="s">
        <v>280</v>
      </c>
      <c r="F241" s="160" t="s">
        <v>781</v>
      </c>
      <c r="I241" s="119"/>
      <c r="L241" s="28"/>
      <c r="M241" s="161"/>
      <c r="T241" s="52"/>
      <c r="AT241" s="13" t="s">
        <v>280</v>
      </c>
      <c r="AU241" s="13" t="s">
        <v>272</v>
      </c>
    </row>
    <row r="242" spans="2:65" s="1" customFormat="1" ht="24.15" customHeight="1">
      <c r="B242" s="28"/>
      <c r="C242" s="162" t="s">
        <v>504</v>
      </c>
      <c r="D242" s="162" t="s">
        <v>335</v>
      </c>
      <c r="E242" s="163" t="s">
        <v>786</v>
      </c>
      <c r="F242" s="164" t="s">
        <v>787</v>
      </c>
      <c r="G242" s="165" t="s">
        <v>338</v>
      </c>
      <c r="H242" s="166">
        <v>4</v>
      </c>
      <c r="I242" s="167"/>
      <c r="J242" s="168">
        <f>ROUND(I242*H242,2)</f>
        <v>0</v>
      </c>
      <c r="K242" s="169"/>
      <c r="L242" s="170"/>
      <c r="M242" s="171" t="s">
        <v>1</v>
      </c>
      <c r="N242" s="172" t="s">
        <v>38</v>
      </c>
      <c r="P242" s="155">
        <f>O242*H242</f>
        <v>0</v>
      </c>
      <c r="Q242" s="155">
        <v>1E-4</v>
      </c>
      <c r="R242" s="155">
        <f>Q242*H242</f>
        <v>4.0000000000000002E-4</v>
      </c>
      <c r="S242" s="155">
        <v>0</v>
      </c>
      <c r="T242" s="156">
        <f>S242*H242</f>
        <v>0</v>
      </c>
      <c r="AR242" s="157" t="s">
        <v>373</v>
      </c>
      <c r="AT242" s="157" t="s">
        <v>335</v>
      </c>
      <c r="AU242" s="157" t="s">
        <v>272</v>
      </c>
      <c r="AY242" s="13" t="s">
        <v>271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3" t="s">
        <v>80</v>
      </c>
      <c r="BK242" s="158">
        <f>ROUND(I242*H242,2)</f>
        <v>0</v>
      </c>
      <c r="BL242" s="13" t="s">
        <v>348</v>
      </c>
      <c r="BM242" s="157" t="s">
        <v>788</v>
      </c>
    </row>
    <row r="243" spans="2:65" s="1" customFormat="1" ht="19.2">
      <c r="B243" s="28"/>
      <c r="D243" s="159" t="s">
        <v>280</v>
      </c>
      <c r="F243" s="160" t="s">
        <v>787</v>
      </c>
      <c r="I243" s="119"/>
      <c r="L243" s="28"/>
      <c r="M243" s="161"/>
      <c r="T243" s="52"/>
      <c r="AT243" s="13" t="s">
        <v>280</v>
      </c>
      <c r="AU243" s="13" t="s">
        <v>272</v>
      </c>
    </row>
    <row r="244" spans="2:65" s="1" customFormat="1" ht="33" customHeight="1">
      <c r="B244" s="28"/>
      <c r="C244" s="146" t="s">
        <v>511</v>
      </c>
      <c r="D244" s="146" t="s">
        <v>274</v>
      </c>
      <c r="E244" s="147" t="s">
        <v>792</v>
      </c>
      <c r="F244" s="148" t="s">
        <v>793</v>
      </c>
      <c r="G244" s="149" t="s">
        <v>338</v>
      </c>
      <c r="H244" s="150">
        <v>22</v>
      </c>
      <c r="I244" s="151"/>
      <c r="J244" s="152">
        <f>ROUND(I244*H244,2)</f>
        <v>0</v>
      </c>
      <c r="K244" s="153"/>
      <c r="L244" s="28"/>
      <c r="M244" s="154" t="s">
        <v>1</v>
      </c>
      <c r="N244" s="115" t="s">
        <v>38</v>
      </c>
      <c r="P244" s="155">
        <f>O244*H244</f>
        <v>0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AR244" s="157" t="s">
        <v>348</v>
      </c>
      <c r="AT244" s="157" t="s">
        <v>274</v>
      </c>
      <c r="AU244" s="157" t="s">
        <v>272</v>
      </c>
      <c r="AY244" s="13" t="s">
        <v>271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3" t="s">
        <v>80</v>
      </c>
      <c r="BK244" s="158">
        <f>ROUND(I244*H244,2)</f>
        <v>0</v>
      </c>
      <c r="BL244" s="13" t="s">
        <v>348</v>
      </c>
      <c r="BM244" s="157" t="s">
        <v>794</v>
      </c>
    </row>
    <row r="245" spans="2:65" s="1" customFormat="1" ht="28.8">
      <c r="B245" s="28"/>
      <c r="D245" s="159" t="s">
        <v>280</v>
      </c>
      <c r="F245" s="160" t="s">
        <v>795</v>
      </c>
      <c r="I245" s="119"/>
      <c r="L245" s="28"/>
      <c r="M245" s="161"/>
      <c r="T245" s="52"/>
      <c r="AT245" s="13" t="s">
        <v>280</v>
      </c>
      <c r="AU245" s="13" t="s">
        <v>272</v>
      </c>
    </row>
    <row r="246" spans="2:65" s="1" customFormat="1" ht="33" customHeight="1">
      <c r="B246" s="28"/>
      <c r="C246" s="162" t="s">
        <v>516</v>
      </c>
      <c r="D246" s="162" t="s">
        <v>335</v>
      </c>
      <c r="E246" s="163" t="s">
        <v>800</v>
      </c>
      <c r="F246" s="164" t="s">
        <v>801</v>
      </c>
      <c r="G246" s="165" t="s">
        <v>338</v>
      </c>
      <c r="H246" s="166">
        <v>22</v>
      </c>
      <c r="I246" s="167"/>
      <c r="J246" s="168">
        <f>ROUND(I246*H246,2)</f>
        <v>0</v>
      </c>
      <c r="K246" s="169"/>
      <c r="L246" s="170"/>
      <c r="M246" s="171" t="s">
        <v>1</v>
      </c>
      <c r="N246" s="172" t="s">
        <v>38</v>
      </c>
      <c r="P246" s="155">
        <f>O246*H246</f>
        <v>0</v>
      </c>
      <c r="Q246" s="155">
        <v>6.9999999999999994E-5</v>
      </c>
      <c r="R246" s="155">
        <f>Q246*H246</f>
        <v>1.5399999999999999E-3</v>
      </c>
      <c r="S246" s="155">
        <v>0</v>
      </c>
      <c r="T246" s="156">
        <f>S246*H246</f>
        <v>0</v>
      </c>
      <c r="AR246" s="157" t="s">
        <v>373</v>
      </c>
      <c r="AT246" s="157" t="s">
        <v>335</v>
      </c>
      <c r="AU246" s="157" t="s">
        <v>272</v>
      </c>
      <c r="AY246" s="13" t="s">
        <v>271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3" t="s">
        <v>80</v>
      </c>
      <c r="BK246" s="158">
        <f>ROUND(I246*H246,2)</f>
        <v>0</v>
      </c>
      <c r="BL246" s="13" t="s">
        <v>348</v>
      </c>
      <c r="BM246" s="157" t="s">
        <v>802</v>
      </c>
    </row>
    <row r="247" spans="2:65" s="1" customFormat="1" ht="19.2">
      <c r="B247" s="28"/>
      <c r="D247" s="159" t="s">
        <v>280</v>
      </c>
      <c r="F247" s="160" t="s">
        <v>801</v>
      </c>
      <c r="I247" s="119"/>
      <c r="L247" s="28"/>
      <c r="M247" s="161"/>
      <c r="T247" s="52"/>
      <c r="AT247" s="13" t="s">
        <v>280</v>
      </c>
      <c r="AU247" s="13" t="s">
        <v>272</v>
      </c>
    </row>
    <row r="248" spans="2:65" s="1" customFormat="1" ht="24.15" customHeight="1">
      <c r="B248" s="28"/>
      <c r="C248" s="162" t="s">
        <v>521</v>
      </c>
      <c r="D248" s="162" t="s">
        <v>335</v>
      </c>
      <c r="E248" s="163" t="s">
        <v>1311</v>
      </c>
      <c r="F248" s="164" t="s">
        <v>1312</v>
      </c>
      <c r="G248" s="165" t="s">
        <v>338</v>
      </c>
      <c r="H248" s="166">
        <v>12</v>
      </c>
      <c r="I248" s="167"/>
      <c r="J248" s="168">
        <f>ROUND(I248*H248,2)</f>
        <v>0</v>
      </c>
      <c r="K248" s="169"/>
      <c r="L248" s="170"/>
      <c r="M248" s="171" t="s">
        <v>1</v>
      </c>
      <c r="N248" s="172" t="s">
        <v>38</v>
      </c>
      <c r="P248" s="155">
        <f>O248*H248</f>
        <v>0</v>
      </c>
      <c r="Q248" s="155">
        <v>1.0000000000000001E-5</v>
      </c>
      <c r="R248" s="155">
        <f>Q248*H248</f>
        <v>1.2000000000000002E-4</v>
      </c>
      <c r="S248" s="155">
        <v>0</v>
      </c>
      <c r="T248" s="156">
        <f>S248*H248</f>
        <v>0</v>
      </c>
      <c r="AR248" s="157" t="s">
        <v>373</v>
      </c>
      <c r="AT248" s="157" t="s">
        <v>335</v>
      </c>
      <c r="AU248" s="157" t="s">
        <v>272</v>
      </c>
      <c r="AY248" s="13" t="s">
        <v>271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3" t="s">
        <v>80</v>
      </c>
      <c r="BK248" s="158">
        <f>ROUND(I248*H248,2)</f>
        <v>0</v>
      </c>
      <c r="BL248" s="13" t="s">
        <v>348</v>
      </c>
      <c r="BM248" s="157" t="s">
        <v>1700</v>
      </c>
    </row>
    <row r="249" spans="2:65" s="1" customFormat="1" ht="10.199999999999999">
      <c r="B249" s="28"/>
      <c r="D249" s="159" t="s">
        <v>280</v>
      </c>
      <c r="F249" s="160" t="s">
        <v>1312</v>
      </c>
      <c r="I249" s="119"/>
      <c r="L249" s="28"/>
      <c r="M249" s="161"/>
      <c r="T249" s="52"/>
      <c r="AT249" s="13" t="s">
        <v>280</v>
      </c>
      <c r="AU249" s="13" t="s">
        <v>272</v>
      </c>
    </row>
    <row r="250" spans="2:65" s="1" customFormat="1" ht="24.15" customHeight="1">
      <c r="B250" s="28"/>
      <c r="C250" s="162" t="s">
        <v>526</v>
      </c>
      <c r="D250" s="162" t="s">
        <v>335</v>
      </c>
      <c r="E250" s="163" t="s">
        <v>1100</v>
      </c>
      <c r="F250" s="164" t="s">
        <v>1101</v>
      </c>
      <c r="G250" s="165" t="s">
        <v>338</v>
      </c>
      <c r="H250" s="166">
        <v>2</v>
      </c>
      <c r="I250" s="167"/>
      <c r="J250" s="168">
        <f>ROUND(I250*H250,2)</f>
        <v>0</v>
      </c>
      <c r="K250" s="169"/>
      <c r="L250" s="170"/>
      <c r="M250" s="171" t="s">
        <v>1</v>
      </c>
      <c r="N250" s="172" t="s">
        <v>38</v>
      </c>
      <c r="P250" s="155">
        <f>O250*H250</f>
        <v>0</v>
      </c>
      <c r="Q250" s="155">
        <v>2.0000000000000002E-5</v>
      </c>
      <c r="R250" s="155">
        <f>Q250*H250</f>
        <v>4.0000000000000003E-5</v>
      </c>
      <c r="S250" s="155">
        <v>0</v>
      </c>
      <c r="T250" s="156">
        <f>S250*H250</f>
        <v>0</v>
      </c>
      <c r="AR250" s="157" t="s">
        <v>373</v>
      </c>
      <c r="AT250" s="157" t="s">
        <v>335</v>
      </c>
      <c r="AU250" s="157" t="s">
        <v>272</v>
      </c>
      <c r="AY250" s="13" t="s">
        <v>271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3" t="s">
        <v>80</v>
      </c>
      <c r="BK250" s="158">
        <f>ROUND(I250*H250,2)</f>
        <v>0</v>
      </c>
      <c r="BL250" s="13" t="s">
        <v>348</v>
      </c>
      <c r="BM250" s="157" t="s">
        <v>1701</v>
      </c>
    </row>
    <row r="251" spans="2:65" s="1" customFormat="1" ht="10.199999999999999">
      <c r="B251" s="28"/>
      <c r="D251" s="159" t="s">
        <v>280</v>
      </c>
      <c r="F251" s="160" t="s">
        <v>1101</v>
      </c>
      <c r="I251" s="119"/>
      <c r="L251" s="28"/>
      <c r="M251" s="161"/>
      <c r="T251" s="52"/>
      <c r="AT251" s="13" t="s">
        <v>280</v>
      </c>
      <c r="AU251" s="13" t="s">
        <v>272</v>
      </c>
    </row>
    <row r="252" spans="2:65" s="1" customFormat="1" ht="21.75" customHeight="1">
      <c r="B252" s="28"/>
      <c r="C252" s="162" t="s">
        <v>530</v>
      </c>
      <c r="D252" s="162" t="s">
        <v>335</v>
      </c>
      <c r="E252" s="163" t="s">
        <v>1528</v>
      </c>
      <c r="F252" s="164" t="s">
        <v>1529</v>
      </c>
      <c r="G252" s="165" t="s">
        <v>338</v>
      </c>
      <c r="H252" s="166">
        <v>3</v>
      </c>
      <c r="I252" s="167"/>
      <c r="J252" s="168">
        <f>ROUND(I252*H252,2)</f>
        <v>0</v>
      </c>
      <c r="K252" s="169"/>
      <c r="L252" s="170"/>
      <c r="M252" s="171" t="s">
        <v>1</v>
      </c>
      <c r="N252" s="172" t="s">
        <v>38</v>
      </c>
      <c r="P252" s="155">
        <f>O252*H252</f>
        <v>0</v>
      </c>
      <c r="Q252" s="155">
        <v>3.0000000000000001E-5</v>
      </c>
      <c r="R252" s="155">
        <f>Q252*H252</f>
        <v>9.0000000000000006E-5</v>
      </c>
      <c r="S252" s="155">
        <v>0</v>
      </c>
      <c r="T252" s="156">
        <f>S252*H252</f>
        <v>0</v>
      </c>
      <c r="AR252" s="157" t="s">
        <v>373</v>
      </c>
      <c r="AT252" s="157" t="s">
        <v>335</v>
      </c>
      <c r="AU252" s="157" t="s">
        <v>272</v>
      </c>
      <c r="AY252" s="13" t="s">
        <v>271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3" t="s">
        <v>80</v>
      </c>
      <c r="BK252" s="158">
        <f>ROUND(I252*H252,2)</f>
        <v>0</v>
      </c>
      <c r="BL252" s="13" t="s">
        <v>348</v>
      </c>
      <c r="BM252" s="157" t="s">
        <v>1530</v>
      </c>
    </row>
    <row r="253" spans="2:65" s="1" customFormat="1" ht="10.199999999999999">
      <c r="B253" s="28"/>
      <c r="D253" s="159" t="s">
        <v>280</v>
      </c>
      <c r="F253" s="160" t="s">
        <v>1529</v>
      </c>
      <c r="I253" s="119"/>
      <c r="L253" s="28"/>
      <c r="M253" s="161"/>
      <c r="T253" s="52"/>
      <c r="AT253" s="13" t="s">
        <v>280</v>
      </c>
      <c r="AU253" s="13" t="s">
        <v>272</v>
      </c>
    </row>
    <row r="254" spans="2:65" s="1" customFormat="1" ht="37.799999999999997" customHeight="1">
      <c r="B254" s="28"/>
      <c r="C254" s="146" t="s">
        <v>535</v>
      </c>
      <c r="D254" s="146" t="s">
        <v>274</v>
      </c>
      <c r="E254" s="147" t="s">
        <v>2057</v>
      </c>
      <c r="F254" s="148" t="s">
        <v>2058</v>
      </c>
      <c r="G254" s="149" t="s">
        <v>338</v>
      </c>
      <c r="H254" s="150">
        <v>3</v>
      </c>
      <c r="I254" s="151"/>
      <c r="J254" s="152">
        <f>ROUND(I254*H254,2)</f>
        <v>0</v>
      </c>
      <c r="K254" s="153"/>
      <c r="L254" s="28"/>
      <c r="M254" s="154" t="s">
        <v>1</v>
      </c>
      <c r="N254" s="115" t="s">
        <v>38</v>
      </c>
      <c r="P254" s="155">
        <f>O254*H254</f>
        <v>0</v>
      </c>
      <c r="Q254" s="155">
        <v>0</v>
      </c>
      <c r="R254" s="155">
        <f>Q254*H254</f>
        <v>0</v>
      </c>
      <c r="S254" s="155">
        <v>0</v>
      </c>
      <c r="T254" s="156">
        <f>S254*H254</f>
        <v>0</v>
      </c>
      <c r="AR254" s="157" t="s">
        <v>348</v>
      </c>
      <c r="AT254" s="157" t="s">
        <v>274</v>
      </c>
      <c r="AU254" s="157" t="s">
        <v>272</v>
      </c>
      <c r="AY254" s="13" t="s">
        <v>271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3" t="s">
        <v>80</v>
      </c>
      <c r="BK254" s="158">
        <f>ROUND(I254*H254,2)</f>
        <v>0</v>
      </c>
      <c r="BL254" s="13" t="s">
        <v>348</v>
      </c>
      <c r="BM254" s="157" t="s">
        <v>2059</v>
      </c>
    </row>
    <row r="255" spans="2:65" s="1" customFormat="1" ht="28.8">
      <c r="B255" s="28"/>
      <c r="D255" s="159" t="s">
        <v>280</v>
      </c>
      <c r="F255" s="160" t="s">
        <v>2058</v>
      </c>
      <c r="I255" s="119"/>
      <c r="L255" s="28"/>
      <c r="M255" s="161"/>
      <c r="T255" s="52"/>
      <c r="AT255" s="13" t="s">
        <v>280</v>
      </c>
      <c r="AU255" s="13" t="s">
        <v>272</v>
      </c>
    </row>
    <row r="256" spans="2:65" s="1" customFormat="1" ht="24.15" customHeight="1">
      <c r="B256" s="28"/>
      <c r="C256" s="162" t="s">
        <v>541</v>
      </c>
      <c r="D256" s="162" t="s">
        <v>335</v>
      </c>
      <c r="E256" s="163" t="s">
        <v>2060</v>
      </c>
      <c r="F256" s="164" t="s">
        <v>2061</v>
      </c>
      <c r="G256" s="165" t="s">
        <v>338</v>
      </c>
      <c r="H256" s="166">
        <v>3</v>
      </c>
      <c r="I256" s="167"/>
      <c r="J256" s="168">
        <f>ROUND(I256*H256,2)</f>
        <v>0</v>
      </c>
      <c r="K256" s="169"/>
      <c r="L256" s="170"/>
      <c r="M256" s="171" t="s">
        <v>1</v>
      </c>
      <c r="N256" s="172" t="s">
        <v>38</v>
      </c>
      <c r="P256" s="155">
        <f>O256*H256</f>
        <v>0</v>
      </c>
      <c r="Q256" s="155">
        <v>3.0000000000000001E-5</v>
      </c>
      <c r="R256" s="155">
        <f>Q256*H256</f>
        <v>9.0000000000000006E-5</v>
      </c>
      <c r="S256" s="155">
        <v>0</v>
      </c>
      <c r="T256" s="156">
        <f>S256*H256</f>
        <v>0</v>
      </c>
      <c r="AR256" s="157" t="s">
        <v>373</v>
      </c>
      <c r="AT256" s="157" t="s">
        <v>335</v>
      </c>
      <c r="AU256" s="157" t="s">
        <v>272</v>
      </c>
      <c r="AY256" s="13" t="s">
        <v>271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3" t="s">
        <v>80</v>
      </c>
      <c r="BK256" s="158">
        <f>ROUND(I256*H256,2)</f>
        <v>0</v>
      </c>
      <c r="BL256" s="13" t="s">
        <v>348</v>
      </c>
      <c r="BM256" s="157" t="s">
        <v>2062</v>
      </c>
    </row>
    <row r="257" spans="2:65" s="1" customFormat="1" ht="38.4">
      <c r="B257" s="28"/>
      <c r="D257" s="159" t="s">
        <v>280</v>
      </c>
      <c r="F257" s="160" t="s">
        <v>2063</v>
      </c>
      <c r="I257" s="119"/>
      <c r="L257" s="28"/>
      <c r="M257" s="161"/>
      <c r="T257" s="52"/>
      <c r="AT257" s="13" t="s">
        <v>280</v>
      </c>
      <c r="AU257" s="13" t="s">
        <v>272</v>
      </c>
    </row>
    <row r="258" spans="2:65" s="1" customFormat="1" ht="16.5" customHeight="1">
      <c r="B258" s="28"/>
      <c r="C258" s="146" t="s">
        <v>546</v>
      </c>
      <c r="D258" s="146" t="s">
        <v>274</v>
      </c>
      <c r="E258" s="147" t="s">
        <v>858</v>
      </c>
      <c r="F258" s="148" t="s">
        <v>859</v>
      </c>
      <c r="G258" s="149" t="s">
        <v>338</v>
      </c>
      <c r="H258" s="150">
        <v>6</v>
      </c>
      <c r="I258" s="151"/>
      <c r="J258" s="152">
        <f>ROUND(I258*H258,2)</f>
        <v>0</v>
      </c>
      <c r="K258" s="153"/>
      <c r="L258" s="28"/>
      <c r="M258" s="154" t="s">
        <v>1</v>
      </c>
      <c r="N258" s="115" t="s">
        <v>38</v>
      </c>
      <c r="P258" s="155">
        <f>O258*H258</f>
        <v>0</v>
      </c>
      <c r="Q258" s="155">
        <v>0</v>
      </c>
      <c r="R258" s="155">
        <f>Q258*H258</f>
        <v>0</v>
      </c>
      <c r="S258" s="155">
        <v>0</v>
      </c>
      <c r="T258" s="156">
        <f>S258*H258</f>
        <v>0</v>
      </c>
      <c r="AR258" s="157" t="s">
        <v>348</v>
      </c>
      <c r="AT258" s="157" t="s">
        <v>274</v>
      </c>
      <c r="AU258" s="157" t="s">
        <v>272</v>
      </c>
      <c r="AY258" s="13" t="s">
        <v>271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3" t="s">
        <v>80</v>
      </c>
      <c r="BK258" s="158">
        <f>ROUND(I258*H258,2)</f>
        <v>0</v>
      </c>
      <c r="BL258" s="13" t="s">
        <v>348</v>
      </c>
      <c r="BM258" s="157" t="s">
        <v>860</v>
      </c>
    </row>
    <row r="259" spans="2:65" s="1" customFormat="1" ht="28.8">
      <c r="B259" s="28"/>
      <c r="D259" s="159" t="s">
        <v>280</v>
      </c>
      <c r="F259" s="160" t="s">
        <v>861</v>
      </c>
      <c r="I259" s="119"/>
      <c r="L259" s="28"/>
      <c r="M259" s="161"/>
      <c r="T259" s="52"/>
      <c r="AT259" s="13" t="s">
        <v>280</v>
      </c>
      <c r="AU259" s="13" t="s">
        <v>272</v>
      </c>
    </row>
    <row r="260" spans="2:65" s="1" customFormat="1" ht="21.75" customHeight="1">
      <c r="B260" s="28"/>
      <c r="C260" s="162" t="s">
        <v>551</v>
      </c>
      <c r="D260" s="162" t="s">
        <v>335</v>
      </c>
      <c r="E260" s="163" t="s">
        <v>862</v>
      </c>
      <c r="F260" s="164" t="s">
        <v>863</v>
      </c>
      <c r="G260" s="165" t="s">
        <v>338</v>
      </c>
      <c r="H260" s="166">
        <v>6</v>
      </c>
      <c r="I260" s="167"/>
      <c r="J260" s="168">
        <f>ROUND(I260*H260,2)</f>
        <v>0</v>
      </c>
      <c r="K260" s="169"/>
      <c r="L260" s="170"/>
      <c r="M260" s="171" t="s">
        <v>1</v>
      </c>
      <c r="N260" s="172" t="s">
        <v>38</v>
      </c>
      <c r="P260" s="155">
        <f>O260*H260</f>
        <v>0</v>
      </c>
      <c r="Q260" s="155">
        <v>4.0000000000000003E-5</v>
      </c>
      <c r="R260" s="155">
        <f>Q260*H260</f>
        <v>2.4000000000000003E-4</v>
      </c>
      <c r="S260" s="155">
        <v>0</v>
      </c>
      <c r="T260" s="156">
        <f>S260*H260</f>
        <v>0</v>
      </c>
      <c r="AR260" s="157" t="s">
        <v>373</v>
      </c>
      <c r="AT260" s="157" t="s">
        <v>335</v>
      </c>
      <c r="AU260" s="157" t="s">
        <v>272</v>
      </c>
      <c r="AY260" s="13" t="s">
        <v>271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3" t="s">
        <v>80</v>
      </c>
      <c r="BK260" s="158">
        <f>ROUND(I260*H260,2)</f>
        <v>0</v>
      </c>
      <c r="BL260" s="13" t="s">
        <v>348</v>
      </c>
      <c r="BM260" s="157" t="s">
        <v>864</v>
      </c>
    </row>
    <row r="261" spans="2:65" s="1" customFormat="1" ht="10.199999999999999">
      <c r="B261" s="28"/>
      <c r="D261" s="159" t="s">
        <v>280</v>
      </c>
      <c r="F261" s="160" t="s">
        <v>863</v>
      </c>
      <c r="I261" s="119"/>
      <c r="L261" s="28"/>
      <c r="M261" s="161"/>
      <c r="T261" s="52"/>
      <c r="AT261" s="13" t="s">
        <v>280</v>
      </c>
      <c r="AU261" s="13" t="s">
        <v>272</v>
      </c>
    </row>
    <row r="262" spans="2:65" s="1" customFormat="1" ht="33" customHeight="1">
      <c r="B262" s="28"/>
      <c r="C262" s="146" t="s">
        <v>556</v>
      </c>
      <c r="D262" s="146" t="s">
        <v>274</v>
      </c>
      <c r="E262" s="147" t="s">
        <v>2064</v>
      </c>
      <c r="F262" s="148" t="s">
        <v>2065</v>
      </c>
      <c r="G262" s="149" t="s">
        <v>338</v>
      </c>
      <c r="H262" s="150">
        <v>24</v>
      </c>
      <c r="I262" s="151"/>
      <c r="J262" s="152">
        <f>ROUND(I262*H262,2)</f>
        <v>0</v>
      </c>
      <c r="K262" s="153"/>
      <c r="L262" s="28"/>
      <c r="M262" s="154" t="s">
        <v>1</v>
      </c>
      <c r="N262" s="115" t="s">
        <v>38</v>
      </c>
      <c r="P262" s="155">
        <f>O262*H262</f>
        <v>0</v>
      </c>
      <c r="Q262" s="155">
        <v>0</v>
      </c>
      <c r="R262" s="155">
        <f>Q262*H262</f>
        <v>0</v>
      </c>
      <c r="S262" s="155">
        <v>0</v>
      </c>
      <c r="T262" s="156">
        <f>S262*H262</f>
        <v>0</v>
      </c>
      <c r="AR262" s="157" t="s">
        <v>348</v>
      </c>
      <c r="AT262" s="157" t="s">
        <v>274</v>
      </c>
      <c r="AU262" s="157" t="s">
        <v>272</v>
      </c>
      <c r="AY262" s="13" t="s">
        <v>271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3" t="s">
        <v>80</v>
      </c>
      <c r="BK262" s="158">
        <f>ROUND(I262*H262,2)</f>
        <v>0</v>
      </c>
      <c r="BL262" s="13" t="s">
        <v>348</v>
      </c>
      <c r="BM262" s="157" t="s">
        <v>2066</v>
      </c>
    </row>
    <row r="263" spans="2:65" s="1" customFormat="1" ht="28.8">
      <c r="B263" s="28"/>
      <c r="D263" s="159" t="s">
        <v>280</v>
      </c>
      <c r="F263" s="160" t="s">
        <v>2067</v>
      </c>
      <c r="I263" s="119"/>
      <c r="L263" s="28"/>
      <c r="M263" s="161"/>
      <c r="T263" s="52"/>
      <c r="AT263" s="13" t="s">
        <v>280</v>
      </c>
      <c r="AU263" s="13" t="s">
        <v>272</v>
      </c>
    </row>
    <row r="264" spans="2:65" s="1" customFormat="1" ht="24.15" customHeight="1">
      <c r="B264" s="28"/>
      <c r="C264" s="146" t="s">
        <v>561</v>
      </c>
      <c r="D264" s="146" t="s">
        <v>274</v>
      </c>
      <c r="E264" s="147" t="s">
        <v>1531</v>
      </c>
      <c r="F264" s="148" t="s">
        <v>1532</v>
      </c>
      <c r="G264" s="149" t="s">
        <v>338</v>
      </c>
      <c r="H264" s="150">
        <v>24</v>
      </c>
      <c r="I264" s="151"/>
      <c r="J264" s="152">
        <f>ROUND(I264*H264,2)</f>
        <v>0</v>
      </c>
      <c r="K264" s="153"/>
      <c r="L264" s="28"/>
      <c r="M264" s="154" t="s">
        <v>1</v>
      </c>
      <c r="N264" s="115" t="s">
        <v>38</v>
      </c>
      <c r="P264" s="155">
        <f>O264*H264</f>
        <v>0</v>
      </c>
      <c r="Q264" s="155">
        <v>0</v>
      </c>
      <c r="R264" s="155">
        <f>Q264*H264</f>
        <v>0</v>
      </c>
      <c r="S264" s="155">
        <v>0</v>
      </c>
      <c r="T264" s="156">
        <f>S264*H264</f>
        <v>0</v>
      </c>
      <c r="AR264" s="157" t="s">
        <v>348</v>
      </c>
      <c r="AT264" s="157" t="s">
        <v>274</v>
      </c>
      <c r="AU264" s="157" t="s">
        <v>272</v>
      </c>
      <c r="AY264" s="13" t="s">
        <v>271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3" t="s">
        <v>80</v>
      </c>
      <c r="BK264" s="158">
        <f>ROUND(I264*H264,2)</f>
        <v>0</v>
      </c>
      <c r="BL264" s="13" t="s">
        <v>348</v>
      </c>
      <c r="BM264" s="157" t="s">
        <v>1533</v>
      </c>
    </row>
    <row r="265" spans="2:65" s="1" customFormat="1" ht="38.4">
      <c r="B265" s="28"/>
      <c r="D265" s="159" t="s">
        <v>280</v>
      </c>
      <c r="F265" s="160" t="s">
        <v>1534</v>
      </c>
      <c r="I265" s="119"/>
      <c r="L265" s="28"/>
      <c r="M265" s="161"/>
      <c r="T265" s="52"/>
      <c r="AT265" s="13" t="s">
        <v>280</v>
      </c>
      <c r="AU265" s="13" t="s">
        <v>272</v>
      </c>
    </row>
    <row r="266" spans="2:65" s="1" customFormat="1" ht="24.15" customHeight="1">
      <c r="B266" s="28"/>
      <c r="C266" s="162" t="s">
        <v>566</v>
      </c>
      <c r="D266" s="162" t="s">
        <v>335</v>
      </c>
      <c r="E266" s="163" t="s">
        <v>2068</v>
      </c>
      <c r="F266" s="164" t="s">
        <v>2069</v>
      </c>
      <c r="G266" s="165" t="s">
        <v>338</v>
      </c>
      <c r="H266" s="166">
        <v>10</v>
      </c>
      <c r="I266" s="167"/>
      <c r="J266" s="168">
        <f>ROUND(I266*H266,2)</f>
        <v>0</v>
      </c>
      <c r="K266" s="169"/>
      <c r="L266" s="170"/>
      <c r="M266" s="171" t="s">
        <v>1</v>
      </c>
      <c r="N266" s="172" t="s">
        <v>38</v>
      </c>
      <c r="P266" s="155">
        <f>O266*H266</f>
        <v>0</v>
      </c>
      <c r="Q266" s="155">
        <v>3.0000000000000001E-5</v>
      </c>
      <c r="R266" s="155">
        <f>Q266*H266</f>
        <v>3.0000000000000003E-4</v>
      </c>
      <c r="S266" s="155">
        <v>0</v>
      </c>
      <c r="T266" s="156">
        <f>S266*H266</f>
        <v>0</v>
      </c>
      <c r="AR266" s="157" t="s">
        <v>373</v>
      </c>
      <c r="AT266" s="157" t="s">
        <v>335</v>
      </c>
      <c r="AU266" s="157" t="s">
        <v>272</v>
      </c>
      <c r="AY266" s="13" t="s">
        <v>271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3" t="s">
        <v>80</v>
      </c>
      <c r="BK266" s="158">
        <f>ROUND(I266*H266,2)</f>
        <v>0</v>
      </c>
      <c r="BL266" s="13" t="s">
        <v>348</v>
      </c>
      <c r="BM266" s="157" t="s">
        <v>2070</v>
      </c>
    </row>
    <row r="267" spans="2:65" s="1" customFormat="1" ht="19.2">
      <c r="B267" s="28"/>
      <c r="D267" s="159" t="s">
        <v>280</v>
      </c>
      <c r="F267" s="160" t="s">
        <v>2069</v>
      </c>
      <c r="I267" s="119"/>
      <c r="L267" s="28"/>
      <c r="M267" s="161"/>
      <c r="T267" s="52"/>
      <c r="AT267" s="13" t="s">
        <v>280</v>
      </c>
      <c r="AU267" s="13" t="s">
        <v>272</v>
      </c>
    </row>
    <row r="268" spans="2:65" s="1" customFormat="1" ht="24.15" customHeight="1">
      <c r="B268" s="28"/>
      <c r="C268" s="162" t="s">
        <v>571</v>
      </c>
      <c r="D268" s="162" t="s">
        <v>335</v>
      </c>
      <c r="E268" s="163" t="s">
        <v>1702</v>
      </c>
      <c r="F268" s="164" t="s">
        <v>1703</v>
      </c>
      <c r="G268" s="165" t="s">
        <v>338</v>
      </c>
      <c r="H268" s="166">
        <v>2</v>
      </c>
      <c r="I268" s="167"/>
      <c r="J268" s="168">
        <f>ROUND(I268*H268,2)</f>
        <v>0</v>
      </c>
      <c r="K268" s="169"/>
      <c r="L268" s="170"/>
      <c r="M268" s="171" t="s">
        <v>1</v>
      </c>
      <c r="N268" s="172" t="s">
        <v>38</v>
      </c>
      <c r="P268" s="155">
        <f>O268*H268</f>
        <v>0</v>
      </c>
      <c r="Q268" s="155">
        <v>6.0000000000000002E-5</v>
      </c>
      <c r="R268" s="155">
        <f>Q268*H268</f>
        <v>1.2E-4</v>
      </c>
      <c r="S268" s="155">
        <v>0</v>
      </c>
      <c r="T268" s="156">
        <f>S268*H268</f>
        <v>0</v>
      </c>
      <c r="AR268" s="157" t="s">
        <v>373</v>
      </c>
      <c r="AT268" s="157" t="s">
        <v>335</v>
      </c>
      <c r="AU268" s="157" t="s">
        <v>272</v>
      </c>
      <c r="AY268" s="13" t="s">
        <v>271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3" t="s">
        <v>80</v>
      </c>
      <c r="BK268" s="158">
        <f>ROUND(I268*H268,2)</f>
        <v>0</v>
      </c>
      <c r="BL268" s="13" t="s">
        <v>348</v>
      </c>
      <c r="BM268" s="157" t="s">
        <v>1704</v>
      </c>
    </row>
    <row r="269" spans="2:65" s="1" customFormat="1" ht="19.2">
      <c r="B269" s="28"/>
      <c r="D269" s="159" t="s">
        <v>280</v>
      </c>
      <c r="F269" s="160" t="s">
        <v>1703</v>
      </c>
      <c r="I269" s="119"/>
      <c r="L269" s="28"/>
      <c r="M269" s="161"/>
      <c r="T269" s="52"/>
      <c r="AT269" s="13" t="s">
        <v>280</v>
      </c>
      <c r="AU269" s="13" t="s">
        <v>272</v>
      </c>
    </row>
    <row r="270" spans="2:65" s="1" customFormat="1" ht="24.15" customHeight="1">
      <c r="B270" s="28"/>
      <c r="C270" s="162" t="s">
        <v>576</v>
      </c>
      <c r="D270" s="162" t="s">
        <v>335</v>
      </c>
      <c r="E270" s="163" t="s">
        <v>2071</v>
      </c>
      <c r="F270" s="164" t="s">
        <v>2072</v>
      </c>
      <c r="G270" s="165" t="s">
        <v>338</v>
      </c>
      <c r="H270" s="166">
        <v>3</v>
      </c>
      <c r="I270" s="167"/>
      <c r="J270" s="168">
        <f>ROUND(I270*H270,2)</f>
        <v>0</v>
      </c>
      <c r="K270" s="169"/>
      <c r="L270" s="170"/>
      <c r="M270" s="171" t="s">
        <v>1</v>
      </c>
      <c r="N270" s="172" t="s">
        <v>38</v>
      </c>
      <c r="P270" s="155">
        <f>O270*H270</f>
        <v>0</v>
      </c>
      <c r="Q270" s="155">
        <v>9.0000000000000006E-5</v>
      </c>
      <c r="R270" s="155">
        <f>Q270*H270</f>
        <v>2.7E-4</v>
      </c>
      <c r="S270" s="155">
        <v>0</v>
      </c>
      <c r="T270" s="156">
        <f>S270*H270</f>
        <v>0</v>
      </c>
      <c r="AR270" s="157" t="s">
        <v>373</v>
      </c>
      <c r="AT270" s="157" t="s">
        <v>335</v>
      </c>
      <c r="AU270" s="157" t="s">
        <v>272</v>
      </c>
      <c r="AY270" s="13" t="s">
        <v>271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3" t="s">
        <v>80</v>
      </c>
      <c r="BK270" s="158">
        <f>ROUND(I270*H270,2)</f>
        <v>0</v>
      </c>
      <c r="BL270" s="13" t="s">
        <v>348</v>
      </c>
      <c r="BM270" s="157" t="s">
        <v>2073</v>
      </c>
    </row>
    <row r="271" spans="2:65" s="1" customFormat="1" ht="19.2">
      <c r="B271" s="28"/>
      <c r="D271" s="159" t="s">
        <v>280</v>
      </c>
      <c r="F271" s="160" t="s">
        <v>2072</v>
      </c>
      <c r="I271" s="119"/>
      <c r="L271" s="28"/>
      <c r="M271" s="161"/>
      <c r="T271" s="52"/>
      <c r="AT271" s="13" t="s">
        <v>280</v>
      </c>
      <c r="AU271" s="13" t="s">
        <v>272</v>
      </c>
    </row>
    <row r="272" spans="2:65" s="1" customFormat="1" ht="24.15" customHeight="1">
      <c r="B272" s="28"/>
      <c r="C272" s="146" t="s">
        <v>14</v>
      </c>
      <c r="D272" s="146" t="s">
        <v>274</v>
      </c>
      <c r="E272" s="147" t="s">
        <v>2074</v>
      </c>
      <c r="F272" s="148" t="s">
        <v>2075</v>
      </c>
      <c r="G272" s="149" t="s">
        <v>412</v>
      </c>
      <c r="H272" s="150">
        <v>2</v>
      </c>
      <c r="I272" s="151"/>
      <c r="J272" s="152">
        <f>ROUND(I272*H272,2)</f>
        <v>0</v>
      </c>
      <c r="K272" s="153"/>
      <c r="L272" s="28"/>
      <c r="M272" s="154" t="s">
        <v>1</v>
      </c>
      <c r="N272" s="115" t="s">
        <v>38</v>
      </c>
      <c r="P272" s="155">
        <f>O272*H272</f>
        <v>0</v>
      </c>
      <c r="Q272" s="155">
        <v>0</v>
      </c>
      <c r="R272" s="155">
        <f>Q272*H272</f>
        <v>0</v>
      </c>
      <c r="S272" s="155">
        <v>0</v>
      </c>
      <c r="T272" s="156">
        <f>S272*H272</f>
        <v>0</v>
      </c>
      <c r="AR272" s="157" t="s">
        <v>348</v>
      </c>
      <c r="AT272" s="157" t="s">
        <v>274</v>
      </c>
      <c r="AU272" s="157" t="s">
        <v>272</v>
      </c>
      <c r="AY272" s="13" t="s">
        <v>271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3" t="s">
        <v>80</v>
      </c>
      <c r="BK272" s="158">
        <f>ROUND(I272*H272,2)</f>
        <v>0</v>
      </c>
      <c r="BL272" s="13" t="s">
        <v>348</v>
      </c>
      <c r="BM272" s="157" t="s">
        <v>2076</v>
      </c>
    </row>
    <row r="273" spans="2:65" s="1" customFormat="1" ht="28.8">
      <c r="B273" s="28"/>
      <c r="D273" s="159" t="s">
        <v>280</v>
      </c>
      <c r="F273" s="160" t="s">
        <v>2077</v>
      </c>
      <c r="I273" s="119"/>
      <c r="L273" s="28"/>
      <c r="M273" s="161"/>
      <c r="T273" s="52"/>
      <c r="AT273" s="13" t="s">
        <v>280</v>
      </c>
      <c r="AU273" s="13" t="s">
        <v>272</v>
      </c>
    </row>
    <row r="274" spans="2:65" s="1" customFormat="1" ht="16.5" customHeight="1">
      <c r="B274" s="28"/>
      <c r="C274" s="162" t="s">
        <v>586</v>
      </c>
      <c r="D274" s="162" t="s">
        <v>335</v>
      </c>
      <c r="E274" s="163" t="s">
        <v>2078</v>
      </c>
      <c r="F274" s="164" t="s">
        <v>2079</v>
      </c>
      <c r="G274" s="165" t="s">
        <v>412</v>
      </c>
      <c r="H274" s="166">
        <v>2</v>
      </c>
      <c r="I274" s="167"/>
      <c r="J274" s="168">
        <f>ROUND(I274*H274,2)</f>
        <v>0</v>
      </c>
      <c r="K274" s="169"/>
      <c r="L274" s="170"/>
      <c r="M274" s="171" t="s">
        <v>1</v>
      </c>
      <c r="N274" s="172" t="s">
        <v>38</v>
      </c>
      <c r="P274" s="155">
        <f>O274*H274</f>
        <v>0</v>
      </c>
      <c r="Q274" s="155">
        <v>1.0000000000000001E-5</v>
      </c>
      <c r="R274" s="155">
        <f>Q274*H274</f>
        <v>2.0000000000000002E-5</v>
      </c>
      <c r="S274" s="155">
        <v>0</v>
      </c>
      <c r="T274" s="156">
        <f>S274*H274</f>
        <v>0</v>
      </c>
      <c r="AR274" s="157" t="s">
        <v>373</v>
      </c>
      <c r="AT274" s="157" t="s">
        <v>335</v>
      </c>
      <c r="AU274" s="157" t="s">
        <v>272</v>
      </c>
      <c r="AY274" s="13" t="s">
        <v>271</v>
      </c>
      <c r="BE274" s="158">
        <f>IF(N274="základní",J274,0)</f>
        <v>0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3" t="s">
        <v>80</v>
      </c>
      <c r="BK274" s="158">
        <f>ROUND(I274*H274,2)</f>
        <v>0</v>
      </c>
      <c r="BL274" s="13" t="s">
        <v>348</v>
      </c>
      <c r="BM274" s="157" t="s">
        <v>2080</v>
      </c>
    </row>
    <row r="275" spans="2:65" s="1" customFormat="1" ht="10.199999999999999">
      <c r="B275" s="28"/>
      <c r="D275" s="159" t="s">
        <v>280</v>
      </c>
      <c r="F275" s="160" t="s">
        <v>2079</v>
      </c>
      <c r="I275" s="119"/>
      <c r="L275" s="28"/>
      <c r="M275" s="161"/>
      <c r="T275" s="52"/>
      <c r="AT275" s="13" t="s">
        <v>280</v>
      </c>
      <c r="AU275" s="13" t="s">
        <v>272</v>
      </c>
    </row>
    <row r="276" spans="2:65" s="1" customFormat="1" ht="24.15" customHeight="1">
      <c r="B276" s="28"/>
      <c r="C276" s="162" t="s">
        <v>591</v>
      </c>
      <c r="D276" s="162" t="s">
        <v>335</v>
      </c>
      <c r="E276" s="163" t="s">
        <v>2081</v>
      </c>
      <c r="F276" s="164" t="s">
        <v>2082</v>
      </c>
      <c r="G276" s="165" t="s">
        <v>338</v>
      </c>
      <c r="H276" s="166">
        <v>2</v>
      </c>
      <c r="I276" s="167"/>
      <c r="J276" s="168">
        <f>ROUND(I276*H276,2)</f>
        <v>0</v>
      </c>
      <c r="K276" s="169"/>
      <c r="L276" s="170"/>
      <c r="M276" s="171" t="s">
        <v>1</v>
      </c>
      <c r="N276" s="172" t="s">
        <v>38</v>
      </c>
      <c r="P276" s="155">
        <f>O276*H276</f>
        <v>0</v>
      </c>
      <c r="Q276" s="155">
        <v>1.0000000000000001E-5</v>
      </c>
      <c r="R276" s="155">
        <f>Q276*H276</f>
        <v>2.0000000000000002E-5</v>
      </c>
      <c r="S276" s="155">
        <v>0</v>
      </c>
      <c r="T276" s="156">
        <f>S276*H276</f>
        <v>0</v>
      </c>
      <c r="AR276" s="157" t="s">
        <v>373</v>
      </c>
      <c r="AT276" s="157" t="s">
        <v>335</v>
      </c>
      <c r="AU276" s="157" t="s">
        <v>272</v>
      </c>
      <c r="AY276" s="13" t="s">
        <v>271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3" t="s">
        <v>80</v>
      </c>
      <c r="BK276" s="158">
        <f>ROUND(I276*H276,2)</f>
        <v>0</v>
      </c>
      <c r="BL276" s="13" t="s">
        <v>348</v>
      </c>
      <c r="BM276" s="157" t="s">
        <v>2083</v>
      </c>
    </row>
    <row r="277" spans="2:65" s="1" customFormat="1" ht="10.199999999999999">
      <c r="B277" s="28"/>
      <c r="D277" s="159" t="s">
        <v>280</v>
      </c>
      <c r="F277" s="160" t="s">
        <v>2082</v>
      </c>
      <c r="I277" s="119"/>
      <c r="L277" s="28"/>
      <c r="M277" s="161"/>
      <c r="T277" s="52"/>
      <c r="AT277" s="13" t="s">
        <v>280</v>
      </c>
      <c r="AU277" s="13" t="s">
        <v>272</v>
      </c>
    </row>
    <row r="278" spans="2:65" s="1" customFormat="1" ht="33" customHeight="1">
      <c r="B278" s="28"/>
      <c r="C278" s="146" t="s">
        <v>596</v>
      </c>
      <c r="D278" s="146" t="s">
        <v>274</v>
      </c>
      <c r="E278" s="147" t="s">
        <v>905</v>
      </c>
      <c r="F278" s="148" t="s">
        <v>906</v>
      </c>
      <c r="G278" s="149" t="s">
        <v>412</v>
      </c>
      <c r="H278" s="150">
        <v>430</v>
      </c>
      <c r="I278" s="151"/>
      <c r="J278" s="152">
        <f>ROUND(I278*H278,2)</f>
        <v>0</v>
      </c>
      <c r="K278" s="153"/>
      <c r="L278" s="28"/>
      <c r="M278" s="154" t="s">
        <v>1</v>
      </c>
      <c r="N278" s="115" t="s">
        <v>38</v>
      </c>
      <c r="P278" s="155">
        <f>O278*H278</f>
        <v>0</v>
      </c>
      <c r="Q278" s="155">
        <v>0</v>
      </c>
      <c r="R278" s="155">
        <f>Q278*H278</f>
        <v>0</v>
      </c>
      <c r="S278" s="155">
        <v>0</v>
      </c>
      <c r="T278" s="156">
        <f>S278*H278</f>
        <v>0</v>
      </c>
      <c r="AR278" s="157" t="s">
        <v>348</v>
      </c>
      <c r="AT278" s="157" t="s">
        <v>274</v>
      </c>
      <c r="AU278" s="157" t="s">
        <v>272</v>
      </c>
      <c r="AY278" s="13" t="s">
        <v>271</v>
      </c>
      <c r="BE278" s="158">
        <f>IF(N278="základní",J278,0)</f>
        <v>0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3" t="s">
        <v>80</v>
      </c>
      <c r="BK278" s="158">
        <f>ROUND(I278*H278,2)</f>
        <v>0</v>
      </c>
      <c r="BL278" s="13" t="s">
        <v>348</v>
      </c>
      <c r="BM278" s="157" t="s">
        <v>907</v>
      </c>
    </row>
    <row r="279" spans="2:65" s="1" customFormat="1" ht="48">
      <c r="B279" s="28"/>
      <c r="D279" s="159" t="s">
        <v>280</v>
      </c>
      <c r="F279" s="160" t="s">
        <v>908</v>
      </c>
      <c r="I279" s="119"/>
      <c r="L279" s="28"/>
      <c r="M279" s="161"/>
      <c r="T279" s="52"/>
      <c r="AT279" s="13" t="s">
        <v>280</v>
      </c>
      <c r="AU279" s="13" t="s">
        <v>272</v>
      </c>
    </row>
    <row r="280" spans="2:65" s="1" customFormat="1" ht="24.15" customHeight="1">
      <c r="B280" s="28"/>
      <c r="C280" s="162" t="s">
        <v>601</v>
      </c>
      <c r="D280" s="162" t="s">
        <v>335</v>
      </c>
      <c r="E280" s="163" t="s">
        <v>910</v>
      </c>
      <c r="F280" s="164" t="s">
        <v>911</v>
      </c>
      <c r="G280" s="165" t="s">
        <v>412</v>
      </c>
      <c r="H280" s="166">
        <v>430</v>
      </c>
      <c r="I280" s="167"/>
      <c r="J280" s="168">
        <f>ROUND(I280*H280,2)</f>
        <v>0</v>
      </c>
      <c r="K280" s="169"/>
      <c r="L280" s="170"/>
      <c r="M280" s="171" t="s">
        <v>1</v>
      </c>
      <c r="N280" s="172" t="s">
        <v>38</v>
      </c>
      <c r="P280" s="155">
        <f>O280*H280</f>
        <v>0</v>
      </c>
      <c r="Q280" s="155">
        <v>1.7000000000000001E-4</v>
      </c>
      <c r="R280" s="155">
        <f>Q280*H280</f>
        <v>7.3099999999999998E-2</v>
      </c>
      <c r="S280" s="155">
        <v>0</v>
      </c>
      <c r="T280" s="156">
        <f>S280*H280</f>
        <v>0</v>
      </c>
      <c r="AR280" s="157" t="s">
        <v>373</v>
      </c>
      <c r="AT280" s="157" t="s">
        <v>335</v>
      </c>
      <c r="AU280" s="157" t="s">
        <v>272</v>
      </c>
      <c r="AY280" s="13" t="s">
        <v>271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3" t="s">
        <v>80</v>
      </c>
      <c r="BK280" s="158">
        <f>ROUND(I280*H280,2)</f>
        <v>0</v>
      </c>
      <c r="BL280" s="13" t="s">
        <v>348</v>
      </c>
      <c r="BM280" s="157" t="s">
        <v>912</v>
      </c>
    </row>
    <row r="281" spans="2:65" s="1" customFormat="1" ht="19.2">
      <c r="B281" s="28"/>
      <c r="D281" s="159" t="s">
        <v>280</v>
      </c>
      <c r="F281" s="160" t="s">
        <v>911</v>
      </c>
      <c r="I281" s="119"/>
      <c r="L281" s="28"/>
      <c r="M281" s="161"/>
      <c r="T281" s="52"/>
      <c r="AT281" s="13" t="s">
        <v>280</v>
      </c>
      <c r="AU281" s="13" t="s">
        <v>272</v>
      </c>
    </row>
    <row r="282" spans="2:65" s="1" customFormat="1" ht="24.15" customHeight="1">
      <c r="B282" s="28"/>
      <c r="C282" s="146" t="s">
        <v>605</v>
      </c>
      <c r="D282" s="146" t="s">
        <v>274</v>
      </c>
      <c r="E282" s="147" t="s">
        <v>2084</v>
      </c>
      <c r="F282" s="148" t="s">
        <v>2085</v>
      </c>
      <c r="G282" s="149" t="s">
        <v>412</v>
      </c>
      <c r="H282" s="150">
        <v>95</v>
      </c>
      <c r="I282" s="151"/>
      <c r="J282" s="152">
        <f>ROUND(I282*H282,2)</f>
        <v>0</v>
      </c>
      <c r="K282" s="153"/>
      <c r="L282" s="28"/>
      <c r="M282" s="154" t="s">
        <v>1</v>
      </c>
      <c r="N282" s="115" t="s">
        <v>38</v>
      </c>
      <c r="P282" s="155">
        <f>O282*H282</f>
        <v>0</v>
      </c>
      <c r="Q282" s="155">
        <v>0</v>
      </c>
      <c r="R282" s="155">
        <f>Q282*H282</f>
        <v>0</v>
      </c>
      <c r="S282" s="155">
        <v>0</v>
      </c>
      <c r="T282" s="156">
        <f>S282*H282</f>
        <v>0</v>
      </c>
      <c r="AR282" s="157" t="s">
        <v>348</v>
      </c>
      <c r="AT282" s="157" t="s">
        <v>274</v>
      </c>
      <c r="AU282" s="157" t="s">
        <v>272</v>
      </c>
      <c r="AY282" s="13" t="s">
        <v>271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3" t="s">
        <v>80</v>
      </c>
      <c r="BK282" s="158">
        <f>ROUND(I282*H282,2)</f>
        <v>0</v>
      </c>
      <c r="BL282" s="13" t="s">
        <v>348</v>
      </c>
      <c r="BM282" s="157" t="s">
        <v>2086</v>
      </c>
    </row>
    <row r="283" spans="2:65" s="1" customFormat="1" ht="28.8">
      <c r="B283" s="28"/>
      <c r="D283" s="159" t="s">
        <v>280</v>
      </c>
      <c r="F283" s="160" t="s">
        <v>2087</v>
      </c>
      <c r="I283" s="119"/>
      <c r="L283" s="28"/>
      <c r="M283" s="161"/>
      <c r="T283" s="52"/>
      <c r="AT283" s="13" t="s">
        <v>280</v>
      </c>
      <c r="AU283" s="13" t="s">
        <v>272</v>
      </c>
    </row>
    <row r="284" spans="2:65" s="1" customFormat="1" ht="24.15" customHeight="1">
      <c r="B284" s="28"/>
      <c r="C284" s="162" t="s">
        <v>607</v>
      </c>
      <c r="D284" s="162" t="s">
        <v>335</v>
      </c>
      <c r="E284" s="163" t="s">
        <v>2088</v>
      </c>
      <c r="F284" s="164" t="s">
        <v>2089</v>
      </c>
      <c r="G284" s="165" t="s">
        <v>412</v>
      </c>
      <c r="H284" s="166">
        <v>95</v>
      </c>
      <c r="I284" s="167"/>
      <c r="J284" s="168">
        <f>ROUND(I284*H284,2)</f>
        <v>0</v>
      </c>
      <c r="K284" s="169"/>
      <c r="L284" s="170"/>
      <c r="M284" s="171" t="s">
        <v>1</v>
      </c>
      <c r="N284" s="172" t="s">
        <v>38</v>
      </c>
      <c r="P284" s="155">
        <f>O284*H284</f>
        <v>0</v>
      </c>
      <c r="Q284" s="155">
        <v>2.5000000000000001E-4</v>
      </c>
      <c r="R284" s="155">
        <f>Q284*H284</f>
        <v>2.375E-2</v>
      </c>
      <c r="S284" s="155">
        <v>0</v>
      </c>
      <c r="T284" s="156">
        <f>S284*H284</f>
        <v>0</v>
      </c>
      <c r="AR284" s="157" t="s">
        <v>373</v>
      </c>
      <c r="AT284" s="157" t="s">
        <v>335</v>
      </c>
      <c r="AU284" s="157" t="s">
        <v>272</v>
      </c>
      <c r="AY284" s="13" t="s">
        <v>271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3" t="s">
        <v>80</v>
      </c>
      <c r="BK284" s="158">
        <f>ROUND(I284*H284,2)</f>
        <v>0</v>
      </c>
      <c r="BL284" s="13" t="s">
        <v>348</v>
      </c>
      <c r="BM284" s="157" t="s">
        <v>2090</v>
      </c>
    </row>
    <row r="285" spans="2:65" s="1" customFormat="1" ht="19.2">
      <c r="B285" s="28"/>
      <c r="D285" s="159" t="s">
        <v>280</v>
      </c>
      <c r="F285" s="160" t="s">
        <v>2089</v>
      </c>
      <c r="I285" s="119"/>
      <c r="L285" s="28"/>
      <c r="M285" s="161"/>
      <c r="T285" s="52"/>
      <c r="AT285" s="13" t="s">
        <v>280</v>
      </c>
      <c r="AU285" s="13" t="s">
        <v>272</v>
      </c>
    </row>
    <row r="286" spans="2:65" s="1" customFormat="1" ht="33" customHeight="1">
      <c r="B286" s="28"/>
      <c r="C286" s="146" t="s">
        <v>611</v>
      </c>
      <c r="D286" s="146" t="s">
        <v>274</v>
      </c>
      <c r="E286" s="147" t="s">
        <v>914</v>
      </c>
      <c r="F286" s="148" t="s">
        <v>915</v>
      </c>
      <c r="G286" s="149" t="s">
        <v>412</v>
      </c>
      <c r="H286" s="150">
        <v>70</v>
      </c>
      <c r="I286" s="151"/>
      <c r="J286" s="152">
        <f>ROUND(I286*H286,2)</f>
        <v>0</v>
      </c>
      <c r="K286" s="153"/>
      <c r="L286" s="28"/>
      <c r="M286" s="154" t="s">
        <v>1</v>
      </c>
      <c r="N286" s="115" t="s">
        <v>38</v>
      </c>
      <c r="P286" s="155">
        <f>O286*H286</f>
        <v>0</v>
      </c>
      <c r="Q286" s="155">
        <v>0</v>
      </c>
      <c r="R286" s="155">
        <f>Q286*H286</f>
        <v>0</v>
      </c>
      <c r="S286" s="155">
        <v>0</v>
      </c>
      <c r="T286" s="156">
        <f>S286*H286</f>
        <v>0</v>
      </c>
      <c r="AR286" s="157" t="s">
        <v>348</v>
      </c>
      <c r="AT286" s="157" t="s">
        <v>274</v>
      </c>
      <c r="AU286" s="157" t="s">
        <v>272</v>
      </c>
      <c r="AY286" s="13" t="s">
        <v>271</v>
      </c>
      <c r="BE286" s="158">
        <f>IF(N286="základní",J286,0)</f>
        <v>0</v>
      </c>
      <c r="BF286" s="158">
        <f>IF(N286="snížená",J286,0)</f>
        <v>0</v>
      </c>
      <c r="BG286" s="158">
        <f>IF(N286="zákl. přenesená",J286,0)</f>
        <v>0</v>
      </c>
      <c r="BH286" s="158">
        <f>IF(N286="sníž. přenesená",J286,0)</f>
        <v>0</v>
      </c>
      <c r="BI286" s="158">
        <f>IF(N286="nulová",J286,0)</f>
        <v>0</v>
      </c>
      <c r="BJ286" s="13" t="s">
        <v>80</v>
      </c>
      <c r="BK286" s="158">
        <f>ROUND(I286*H286,2)</f>
        <v>0</v>
      </c>
      <c r="BL286" s="13" t="s">
        <v>348</v>
      </c>
      <c r="BM286" s="157" t="s">
        <v>916</v>
      </c>
    </row>
    <row r="287" spans="2:65" s="1" customFormat="1" ht="28.8">
      <c r="B287" s="28"/>
      <c r="D287" s="159" t="s">
        <v>280</v>
      </c>
      <c r="F287" s="160" t="s">
        <v>917</v>
      </c>
      <c r="I287" s="119"/>
      <c r="L287" s="28"/>
      <c r="M287" s="161"/>
      <c r="T287" s="52"/>
      <c r="AT287" s="13" t="s">
        <v>280</v>
      </c>
      <c r="AU287" s="13" t="s">
        <v>272</v>
      </c>
    </row>
    <row r="288" spans="2:65" s="1" customFormat="1" ht="24.15" customHeight="1">
      <c r="B288" s="28"/>
      <c r="C288" s="162" t="s">
        <v>615</v>
      </c>
      <c r="D288" s="162" t="s">
        <v>335</v>
      </c>
      <c r="E288" s="163" t="s">
        <v>919</v>
      </c>
      <c r="F288" s="164" t="s">
        <v>920</v>
      </c>
      <c r="G288" s="165" t="s">
        <v>412</v>
      </c>
      <c r="H288" s="166">
        <v>70</v>
      </c>
      <c r="I288" s="167"/>
      <c r="J288" s="168">
        <f>ROUND(I288*H288,2)</f>
        <v>0</v>
      </c>
      <c r="K288" s="169"/>
      <c r="L288" s="170"/>
      <c r="M288" s="171" t="s">
        <v>1</v>
      </c>
      <c r="N288" s="172" t="s">
        <v>38</v>
      </c>
      <c r="P288" s="155">
        <f>O288*H288</f>
        <v>0</v>
      </c>
      <c r="Q288" s="155">
        <v>6.9999999999999994E-5</v>
      </c>
      <c r="R288" s="155">
        <f>Q288*H288</f>
        <v>4.8999999999999998E-3</v>
      </c>
      <c r="S288" s="155">
        <v>0</v>
      </c>
      <c r="T288" s="156">
        <f>S288*H288</f>
        <v>0</v>
      </c>
      <c r="AR288" s="157" t="s">
        <v>373</v>
      </c>
      <c r="AT288" s="157" t="s">
        <v>335</v>
      </c>
      <c r="AU288" s="157" t="s">
        <v>272</v>
      </c>
      <c r="AY288" s="13" t="s">
        <v>271</v>
      </c>
      <c r="BE288" s="158">
        <f>IF(N288="základní",J288,0)</f>
        <v>0</v>
      </c>
      <c r="BF288" s="158">
        <f>IF(N288="snížená",J288,0)</f>
        <v>0</v>
      </c>
      <c r="BG288" s="158">
        <f>IF(N288="zákl. přenesená",J288,0)</f>
        <v>0</v>
      </c>
      <c r="BH288" s="158">
        <f>IF(N288="sníž. přenesená",J288,0)</f>
        <v>0</v>
      </c>
      <c r="BI288" s="158">
        <f>IF(N288="nulová",J288,0)</f>
        <v>0</v>
      </c>
      <c r="BJ288" s="13" t="s">
        <v>80</v>
      </c>
      <c r="BK288" s="158">
        <f>ROUND(I288*H288,2)</f>
        <v>0</v>
      </c>
      <c r="BL288" s="13" t="s">
        <v>348</v>
      </c>
      <c r="BM288" s="157" t="s">
        <v>921</v>
      </c>
    </row>
    <row r="289" spans="2:65" s="1" customFormat="1" ht="19.2">
      <c r="B289" s="28"/>
      <c r="D289" s="159" t="s">
        <v>280</v>
      </c>
      <c r="F289" s="160" t="s">
        <v>920</v>
      </c>
      <c r="I289" s="119"/>
      <c r="L289" s="28"/>
      <c r="M289" s="161"/>
      <c r="T289" s="52"/>
      <c r="AT289" s="13" t="s">
        <v>280</v>
      </c>
      <c r="AU289" s="13" t="s">
        <v>272</v>
      </c>
    </row>
    <row r="290" spans="2:65" s="1" customFormat="1" ht="24.15" customHeight="1">
      <c r="B290" s="28"/>
      <c r="C290" s="146" t="s">
        <v>622</v>
      </c>
      <c r="D290" s="146" t="s">
        <v>274</v>
      </c>
      <c r="E290" s="147" t="s">
        <v>935</v>
      </c>
      <c r="F290" s="148" t="s">
        <v>936</v>
      </c>
      <c r="G290" s="149" t="s">
        <v>338</v>
      </c>
      <c r="H290" s="150">
        <v>1</v>
      </c>
      <c r="I290" s="151"/>
      <c r="J290" s="152">
        <f>ROUND(I290*H290,2)</f>
        <v>0</v>
      </c>
      <c r="K290" s="153"/>
      <c r="L290" s="28"/>
      <c r="M290" s="154" t="s">
        <v>1</v>
      </c>
      <c r="N290" s="115" t="s">
        <v>38</v>
      </c>
      <c r="P290" s="155">
        <f>O290*H290</f>
        <v>0</v>
      </c>
      <c r="Q290" s="155">
        <v>0</v>
      </c>
      <c r="R290" s="155">
        <f>Q290*H290</f>
        <v>0</v>
      </c>
      <c r="S290" s="155">
        <v>5.0000000000000002E-5</v>
      </c>
      <c r="T290" s="156">
        <f>S290*H290</f>
        <v>5.0000000000000002E-5</v>
      </c>
      <c r="AR290" s="157" t="s">
        <v>348</v>
      </c>
      <c r="AT290" s="157" t="s">
        <v>274</v>
      </c>
      <c r="AU290" s="157" t="s">
        <v>272</v>
      </c>
      <c r="AY290" s="13" t="s">
        <v>271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3" t="s">
        <v>80</v>
      </c>
      <c r="BK290" s="158">
        <f>ROUND(I290*H290,2)</f>
        <v>0</v>
      </c>
      <c r="BL290" s="13" t="s">
        <v>348</v>
      </c>
      <c r="BM290" s="157" t="s">
        <v>937</v>
      </c>
    </row>
    <row r="291" spans="2:65" s="1" customFormat="1" ht="76.8">
      <c r="B291" s="28"/>
      <c r="D291" s="159" t="s">
        <v>280</v>
      </c>
      <c r="F291" s="160" t="s">
        <v>938</v>
      </c>
      <c r="I291" s="119"/>
      <c r="L291" s="28"/>
      <c r="M291" s="161"/>
      <c r="T291" s="52"/>
      <c r="AT291" s="13" t="s">
        <v>280</v>
      </c>
      <c r="AU291" s="13" t="s">
        <v>272</v>
      </c>
    </row>
    <row r="292" spans="2:65" s="1" customFormat="1" ht="37.799999999999997" customHeight="1">
      <c r="B292" s="28"/>
      <c r="C292" s="146" t="s">
        <v>875</v>
      </c>
      <c r="D292" s="146" t="s">
        <v>274</v>
      </c>
      <c r="E292" s="147" t="s">
        <v>940</v>
      </c>
      <c r="F292" s="148" t="s">
        <v>941</v>
      </c>
      <c r="G292" s="149" t="s">
        <v>338</v>
      </c>
      <c r="H292" s="150">
        <v>1</v>
      </c>
      <c r="I292" s="151"/>
      <c r="J292" s="152">
        <f>ROUND(I292*H292,2)</f>
        <v>0</v>
      </c>
      <c r="K292" s="153"/>
      <c r="L292" s="28"/>
      <c r="M292" s="154" t="s">
        <v>1</v>
      </c>
      <c r="N292" s="115" t="s">
        <v>38</v>
      </c>
      <c r="P292" s="155">
        <f>O292*H292</f>
        <v>0</v>
      </c>
      <c r="Q292" s="155">
        <v>0</v>
      </c>
      <c r="R292" s="155">
        <f>Q292*H292</f>
        <v>0</v>
      </c>
      <c r="S292" s="155">
        <v>5.0000000000000002E-5</v>
      </c>
      <c r="T292" s="156">
        <f>S292*H292</f>
        <v>5.0000000000000002E-5</v>
      </c>
      <c r="AR292" s="157" t="s">
        <v>348</v>
      </c>
      <c r="AT292" s="157" t="s">
        <v>274</v>
      </c>
      <c r="AU292" s="157" t="s">
        <v>272</v>
      </c>
      <c r="AY292" s="13" t="s">
        <v>271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3" t="s">
        <v>80</v>
      </c>
      <c r="BK292" s="158">
        <f>ROUND(I292*H292,2)</f>
        <v>0</v>
      </c>
      <c r="BL292" s="13" t="s">
        <v>348</v>
      </c>
      <c r="BM292" s="157" t="s">
        <v>942</v>
      </c>
    </row>
    <row r="293" spans="2:65" s="1" customFormat="1" ht="86.4">
      <c r="B293" s="28"/>
      <c r="D293" s="159" t="s">
        <v>280</v>
      </c>
      <c r="F293" s="160" t="s">
        <v>943</v>
      </c>
      <c r="I293" s="119"/>
      <c r="L293" s="28"/>
      <c r="M293" s="161"/>
      <c r="T293" s="52"/>
      <c r="AT293" s="13" t="s">
        <v>280</v>
      </c>
      <c r="AU293" s="13" t="s">
        <v>272</v>
      </c>
    </row>
    <row r="294" spans="2:65" s="1" customFormat="1" ht="21.75" customHeight="1">
      <c r="B294" s="28"/>
      <c r="C294" s="146" t="s">
        <v>879</v>
      </c>
      <c r="D294" s="146" t="s">
        <v>274</v>
      </c>
      <c r="E294" s="147" t="s">
        <v>945</v>
      </c>
      <c r="F294" s="148" t="s">
        <v>946</v>
      </c>
      <c r="G294" s="149" t="s">
        <v>338</v>
      </c>
      <c r="H294" s="150">
        <v>1</v>
      </c>
      <c r="I294" s="151"/>
      <c r="J294" s="152">
        <f>ROUND(I294*H294,2)</f>
        <v>0</v>
      </c>
      <c r="K294" s="153"/>
      <c r="L294" s="28"/>
      <c r="M294" s="154" t="s">
        <v>1</v>
      </c>
      <c r="N294" s="115" t="s">
        <v>38</v>
      </c>
      <c r="P294" s="155">
        <f>O294*H294</f>
        <v>0</v>
      </c>
      <c r="Q294" s="155">
        <v>0</v>
      </c>
      <c r="R294" s="155">
        <f>Q294*H294</f>
        <v>0</v>
      </c>
      <c r="S294" s="155">
        <v>5.0000000000000002E-5</v>
      </c>
      <c r="T294" s="156">
        <f>S294*H294</f>
        <v>5.0000000000000002E-5</v>
      </c>
      <c r="AR294" s="157" t="s">
        <v>348</v>
      </c>
      <c r="AT294" s="157" t="s">
        <v>274</v>
      </c>
      <c r="AU294" s="157" t="s">
        <v>272</v>
      </c>
      <c r="AY294" s="13" t="s">
        <v>271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3" t="s">
        <v>80</v>
      </c>
      <c r="BK294" s="158">
        <f>ROUND(I294*H294,2)</f>
        <v>0</v>
      </c>
      <c r="BL294" s="13" t="s">
        <v>348</v>
      </c>
      <c r="BM294" s="157" t="s">
        <v>947</v>
      </c>
    </row>
    <row r="295" spans="2:65" s="1" customFormat="1" ht="10.199999999999999">
      <c r="B295" s="28"/>
      <c r="D295" s="159" t="s">
        <v>280</v>
      </c>
      <c r="F295" s="160" t="s">
        <v>946</v>
      </c>
      <c r="I295" s="119"/>
      <c r="L295" s="28"/>
      <c r="M295" s="161"/>
      <c r="T295" s="52"/>
      <c r="AT295" s="13" t="s">
        <v>280</v>
      </c>
      <c r="AU295" s="13" t="s">
        <v>272</v>
      </c>
    </row>
    <row r="296" spans="2:65" s="1" customFormat="1" ht="16.5" customHeight="1">
      <c r="B296" s="28"/>
      <c r="C296" s="162" t="s">
        <v>883</v>
      </c>
      <c r="D296" s="162" t="s">
        <v>335</v>
      </c>
      <c r="E296" s="163" t="s">
        <v>949</v>
      </c>
      <c r="F296" s="164" t="s">
        <v>950</v>
      </c>
      <c r="G296" s="165" t="s">
        <v>412</v>
      </c>
      <c r="H296" s="166">
        <v>1</v>
      </c>
      <c r="I296" s="167"/>
      <c r="J296" s="168">
        <f>ROUND(I296*H296,2)</f>
        <v>0</v>
      </c>
      <c r="K296" s="169"/>
      <c r="L296" s="170"/>
      <c r="M296" s="171" t="s">
        <v>1</v>
      </c>
      <c r="N296" s="172" t="s">
        <v>38</v>
      </c>
      <c r="P296" s="155">
        <f>O296*H296</f>
        <v>0</v>
      </c>
      <c r="Q296" s="155">
        <v>6.9999999999999994E-5</v>
      </c>
      <c r="R296" s="155">
        <f>Q296*H296</f>
        <v>6.9999999999999994E-5</v>
      </c>
      <c r="S296" s="155">
        <v>0</v>
      </c>
      <c r="T296" s="156">
        <f>S296*H296</f>
        <v>0</v>
      </c>
      <c r="AR296" s="157" t="s">
        <v>373</v>
      </c>
      <c r="AT296" s="157" t="s">
        <v>335</v>
      </c>
      <c r="AU296" s="157" t="s">
        <v>272</v>
      </c>
      <c r="AY296" s="13" t="s">
        <v>271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3" t="s">
        <v>80</v>
      </c>
      <c r="BK296" s="158">
        <f>ROUND(I296*H296,2)</f>
        <v>0</v>
      </c>
      <c r="BL296" s="13" t="s">
        <v>348</v>
      </c>
      <c r="BM296" s="157" t="s">
        <v>951</v>
      </c>
    </row>
    <row r="297" spans="2:65" s="1" customFormat="1" ht="10.199999999999999">
      <c r="B297" s="28"/>
      <c r="D297" s="159" t="s">
        <v>280</v>
      </c>
      <c r="F297" s="160" t="s">
        <v>950</v>
      </c>
      <c r="I297" s="119"/>
      <c r="L297" s="28"/>
      <c r="M297" s="161"/>
      <c r="T297" s="52"/>
      <c r="AT297" s="13" t="s">
        <v>280</v>
      </c>
      <c r="AU297" s="13" t="s">
        <v>272</v>
      </c>
    </row>
    <row r="298" spans="2:65" s="1" customFormat="1" ht="24.15" customHeight="1">
      <c r="B298" s="28"/>
      <c r="C298" s="146" t="s">
        <v>887</v>
      </c>
      <c r="D298" s="146" t="s">
        <v>274</v>
      </c>
      <c r="E298" s="147" t="s">
        <v>953</v>
      </c>
      <c r="F298" s="148" t="s">
        <v>954</v>
      </c>
      <c r="G298" s="149" t="s">
        <v>338</v>
      </c>
      <c r="H298" s="150">
        <v>30</v>
      </c>
      <c r="I298" s="151"/>
      <c r="J298" s="152">
        <f>ROUND(I298*H298,2)</f>
        <v>0</v>
      </c>
      <c r="K298" s="153"/>
      <c r="L298" s="28"/>
      <c r="M298" s="154" t="s">
        <v>1</v>
      </c>
      <c r="N298" s="115" t="s">
        <v>38</v>
      </c>
      <c r="P298" s="155">
        <f>O298*H298</f>
        <v>0</v>
      </c>
      <c r="Q298" s="155">
        <v>0</v>
      </c>
      <c r="R298" s="155">
        <f>Q298*H298</f>
        <v>0</v>
      </c>
      <c r="S298" s="155">
        <v>0</v>
      </c>
      <c r="T298" s="156">
        <f>S298*H298</f>
        <v>0</v>
      </c>
      <c r="AR298" s="157" t="s">
        <v>348</v>
      </c>
      <c r="AT298" s="157" t="s">
        <v>274</v>
      </c>
      <c r="AU298" s="157" t="s">
        <v>272</v>
      </c>
      <c r="AY298" s="13" t="s">
        <v>271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3" t="s">
        <v>80</v>
      </c>
      <c r="BK298" s="158">
        <f>ROUND(I298*H298,2)</f>
        <v>0</v>
      </c>
      <c r="BL298" s="13" t="s">
        <v>348</v>
      </c>
      <c r="BM298" s="157" t="s">
        <v>955</v>
      </c>
    </row>
    <row r="299" spans="2:65" s="1" customFormat="1" ht="19.2">
      <c r="B299" s="28"/>
      <c r="D299" s="159" t="s">
        <v>280</v>
      </c>
      <c r="F299" s="160" t="s">
        <v>956</v>
      </c>
      <c r="I299" s="119"/>
      <c r="L299" s="28"/>
      <c r="M299" s="161"/>
      <c r="T299" s="52"/>
      <c r="AT299" s="13" t="s">
        <v>280</v>
      </c>
      <c r="AU299" s="13" t="s">
        <v>272</v>
      </c>
    </row>
    <row r="300" spans="2:65" s="1" customFormat="1" ht="21.75" customHeight="1">
      <c r="B300" s="28"/>
      <c r="C300" s="146" t="s">
        <v>891</v>
      </c>
      <c r="D300" s="146" t="s">
        <v>274</v>
      </c>
      <c r="E300" s="147" t="s">
        <v>962</v>
      </c>
      <c r="F300" s="148" t="s">
        <v>963</v>
      </c>
      <c r="G300" s="149" t="s">
        <v>338</v>
      </c>
      <c r="H300" s="150">
        <v>1</v>
      </c>
      <c r="I300" s="151"/>
      <c r="J300" s="152">
        <f>ROUND(I300*H300,2)</f>
        <v>0</v>
      </c>
      <c r="K300" s="153"/>
      <c r="L300" s="28"/>
      <c r="M300" s="154" t="s">
        <v>1</v>
      </c>
      <c r="N300" s="115" t="s">
        <v>38</v>
      </c>
      <c r="P300" s="155">
        <f>O300*H300</f>
        <v>0</v>
      </c>
      <c r="Q300" s="155">
        <v>0</v>
      </c>
      <c r="R300" s="155">
        <f>Q300*H300</f>
        <v>0</v>
      </c>
      <c r="S300" s="155">
        <v>0</v>
      </c>
      <c r="T300" s="156">
        <f>S300*H300</f>
        <v>0</v>
      </c>
      <c r="AR300" s="157" t="s">
        <v>348</v>
      </c>
      <c r="AT300" s="157" t="s">
        <v>274</v>
      </c>
      <c r="AU300" s="157" t="s">
        <v>272</v>
      </c>
      <c r="AY300" s="13" t="s">
        <v>271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3" t="s">
        <v>80</v>
      </c>
      <c r="BK300" s="158">
        <f>ROUND(I300*H300,2)</f>
        <v>0</v>
      </c>
      <c r="BL300" s="13" t="s">
        <v>348</v>
      </c>
      <c r="BM300" s="157" t="s">
        <v>964</v>
      </c>
    </row>
    <row r="301" spans="2:65" s="1" customFormat="1" ht="19.2">
      <c r="B301" s="28"/>
      <c r="D301" s="159" t="s">
        <v>280</v>
      </c>
      <c r="F301" s="160" t="s">
        <v>965</v>
      </c>
      <c r="I301" s="119"/>
      <c r="L301" s="28"/>
      <c r="M301" s="161"/>
      <c r="T301" s="52"/>
      <c r="AT301" s="13" t="s">
        <v>280</v>
      </c>
      <c r="AU301" s="13" t="s">
        <v>272</v>
      </c>
    </row>
    <row r="302" spans="2:65" s="1" customFormat="1" ht="16.5" customHeight="1">
      <c r="B302" s="28"/>
      <c r="C302" s="146" t="s">
        <v>895</v>
      </c>
      <c r="D302" s="146" t="s">
        <v>274</v>
      </c>
      <c r="E302" s="147" t="s">
        <v>967</v>
      </c>
      <c r="F302" s="148" t="s">
        <v>968</v>
      </c>
      <c r="G302" s="149" t="s">
        <v>969</v>
      </c>
      <c r="H302" s="150">
        <v>1</v>
      </c>
      <c r="I302" s="151"/>
      <c r="J302" s="152">
        <f>ROUND(I302*H302,2)</f>
        <v>0</v>
      </c>
      <c r="K302" s="153"/>
      <c r="L302" s="28"/>
      <c r="M302" s="154" t="s">
        <v>1</v>
      </c>
      <c r="N302" s="115" t="s">
        <v>38</v>
      </c>
      <c r="P302" s="155">
        <f>O302*H302</f>
        <v>0</v>
      </c>
      <c r="Q302" s="155">
        <v>0</v>
      </c>
      <c r="R302" s="155">
        <f>Q302*H302</f>
        <v>0</v>
      </c>
      <c r="S302" s="155">
        <v>0</v>
      </c>
      <c r="T302" s="156">
        <f>S302*H302</f>
        <v>0</v>
      </c>
      <c r="AR302" s="157" t="s">
        <v>348</v>
      </c>
      <c r="AT302" s="157" t="s">
        <v>274</v>
      </c>
      <c r="AU302" s="157" t="s">
        <v>272</v>
      </c>
      <c r="AY302" s="13" t="s">
        <v>271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3" t="s">
        <v>80</v>
      </c>
      <c r="BK302" s="158">
        <f>ROUND(I302*H302,2)</f>
        <v>0</v>
      </c>
      <c r="BL302" s="13" t="s">
        <v>348</v>
      </c>
      <c r="BM302" s="157" t="s">
        <v>970</v>
      </c>
    </row>
    <row r="303" spans="2:65" s="1" customFormat="1" ht="10.199999999999999">
      <c r="B303" s="28"/>
      <c r="D303" s="159" t="s">
        <v>280</v>
      </c>
      <c r="F303" s="160" t="s">
        <v>968</v>
      </c>
      <c r="I303" s="119"/>
      <c r="L303" s="28"/>
      <c r="M303" s="161"/>
      <c r="T303" s="52"/>
      <c r="AT303" s="13" t="s">
        <v>280</v>
      </c>
      <c r="AU303" s="13" t="s">
        <v>272</v>
      </c>
    </row>
    <row r="304" spans="2:65" s="11" customFormat="1" ht="20.85" customHeight="1">
      <c r="B304" s="134"/>
      <c r="D304" s="135" t="s">
        <v>72</v>
      </c>
      <c r="E304" s="144" t="s">
        <v>971</v>
      </c>
      <c r="F304" s="144" t="s">
        <v>972</v>
      </c>
      <c r="I304" s="137"/>
      <c r="J304" s="145">
        <f>BK304</f>
        <v>0</v>
      </c>
      <c r="L304" s="134"/>
      <c r="M304" s="139"/>
      <c r="P304" s="140">
        <f>SUM(P305:P342)</f>
        <v>0</v>
      </c>
      <c r="R304" s="140">
        <f>SUM(R305:R342)</f>
        <v>3.4549999999999997E-2</v>
      </c>
      <c r="T304" s="141">
        <f>SUM(T305:T342)</f>
        <v>0</v>
      </c>
      <c r="AR304" s="135" t="s">
        <v>82</v>
      </c>
      <c r="AT304" s="142" t="s">
        <v>72</v>
      </c>
      <c r="AU304" s="142" t="s">
        <v>82</v>
      </c>
      <c r="AY304" s="135" t="s">
        <v>271</v>
      </c>
      <c r="BK304" s="143">
        <f>SUM(BK305:BK342)</f>
        <v>0</v>
      </c>
    </row>
    <row r="305" spans="2:65" s="1" customFormat="1" ht="37.799999999999997" customHeight="1">
      <c r="B305" s="28"/>
      <c r="C305" s="146" t="s">
        <v>899</v>
      </c>
      <c r="D305" s="146" t="s">
        <v>274</v>
      </c>
      <c r="E305" s="147" t="s">
        <v>2091</v>
      </c>
      <c r="F305" s="148" t="s">
        <v>2092</v>
      </c>
      <c r="G305" s="149" t="s">
        <v>412</v>
      </c>
      <c r="H305" s="150">
        <v>15</v>
      </c>
      <c r="I305" s="151"/>
      <c r="J305" s="152">
        <f>ROUND(I305*H305,2)</f>
        <v>0</v>
      </c>
      <c r="K305" s="153"/>
      <c r="L305" s="28"/>
      <c r="M305" s="154" t="s">
        <v>1</v>
      </c>
      <c r="N305" s="115" t="s">
        <v>38</v>
      </c>
      <c r="P305" s="155">
        <f>O305*H305</f>
        <v>0</v>
      </c>
      <c r="Q305" s="155">
        <v>0</v>
      </c>
      <c r="R305" s="155">
        <f>Q305*H305</f>
        <v>0</v>
      </c>
      <c r="S305" s="155">
        <v>0</v>
      </c>
      <c r="T305" s="156">
        <f>S305*H305</f>
        <v>0</v>
      </c>
      <c r="AR305" s="157" t="s">
        <v>348</v>
      </c>
      <c r="AT305" s="157" t="s">
        <v>274</v>
      </c>
      <c r="AU305" s="157" t="s">
        <v>272</v>
      </c>
      <c r="AY305" s="13" t="s">
        <v>271</v>
      </c>
      <c r="BE305" s="158">
        <f>IF(N305="základní",J305,0)</f>
        <v>0</v>
      </c>
      <c r="BF305" s="158">
        <f>IF(N305="snížená",J305,0)</f>
        <v>0</v>
      </c>
      <c r="BG305" s="158">
        <f>IF(N305="zákl. přenesená",J305,0)</f>
        <v>0</v>
      </c>
      <c r="BH305" s="158">
        <f>IF(N305="sníž. přenesená",J305,0)</f>
        <v>0</v>
      </c>
      <c r="BI305" s="158">
        <f>IF(N305="nulová",J305,0)</f>
        <v>0</v>
      </c>
      <c r="BJ305" s="13" t="s">
        <v>80</v>
      </c>
      <c r="BK305" s="158">
        <f>ROUND(I305*H305,2)</f>
        <v>0</v>
      </c>
      <c r="BL305" s="13" t="s">
        <v>348</v>
      </c>
      <c r="BM305" s="157" t="s">
        <v>2093</v>
      </c>
    </row>
    <row r="306" spans="2:65" s="1" customFormat="1" ht="19.2">
      <c r="B306" s="28"/>
      <c r="D306" s="159" t="s">
        <v>280</v>
      </c>
      <c r="F306" s="160" t="s">
        <v>2092</v>
      </c>
      <c r="I306" s="119"/>
      <c r="L306" s="28"/>
      <c r="M306" s="161"/>
      <c r="T306" s="52"/>
      <c r="AT306" s="13" t="s">
        <v>280</v>
      </c>
      <c r="AU306" s="13" t="s">
        <v>272</v>
      </c>
    </row>
    <row r="307" spans="2:65" s="1" customFormat="1" ht="24.15" customHeight="1">
      <c r="B307" s="28"/>
      <c r="C307" s="162" t="s">
        <v>904</v>
      </c>
      <c r="D307" s="162" t="s">
        <v>335</v>
      </c>
      <c r="E307" s="163" t="s">
        <v>2094</v>
      </c>
      <c r="F307" s="164" t="s">
        <v>2095</v>
      </c>
      <c r="G307" s="165" t="s">
        <v>412</v>
      </c>
      <c r="H307" s="166">
        <v>15</v>
      </c>
      <c r="I307" s="167"/>
      <c r="J307" s="168">
        <f>ROUND(I307*H307,2)</f>
        <v>0</v>
      </c>
      <c r="K307" s="169"/>
      <c r="L307" s="170"/>
      <c r="M307" s="171" t="s">
        <v>1</v>
      </c>
      <c r="N307" s="172" t="s">
        <v>38</v>
      </c>
      <c r="P307" s="155">
        <f>O307*H307</f>
        <v>0</v>
      </c>
      <c r="Q307" s="155">
        <v>1.83E-3</v>
      </c>
      <c r="R307" s="155">
        <f>Q307*H307</f>
        <v>2.7450000000000002E-2</v>
      </c>
      <c r="S307" s="155">
        <v>0</v>
      </c>
      <c r="T307" s="156">
        <f>S307*H307</f>
        <v>0</v>
      </c>
      <c r="AR307" s="157" t="s">
        <v>373</v>
      </c>
      <c r="AT307" s="157" t="s">
        <v>335</v>
      </c>
      <c r="AU307" s="157" t="s">
        <v>272</v>
      </c>
      <c r="AY307" s="13" t="s">
        <v>271</v>
      </c>
      <c r="BE307" s="158">
        <f>IF(N307="základní",J307,0)</f>
        <v>0</v>
      </c>
      <c r="BF307" s="158">
        <f>IF(N307="snížená",J307,0)</f>
        <v>0</v>
      </c>
      <c r="BG307" s="158">
        <f>IF(N307="zákl. přenesená",J307,0)</f>
        <v>0</v>
      </c>
      <c r="BH307" s="158">
        <f>IF(N307="sníž. přenesená",J307,0)</f>
        <v>0</v>
      </c>
      <c r="BI307" s="158">
        <f>IF(N307="nulová",J307,0)</f>
        <v>0</v>
      </c>
      <c r="BJ307" s="13" t="s">
        <v>80</v>
      </c>
      <c r="BK307" s="158">
        <f>ROUND(I307*H307,2)</f>
        <v>0</v>
      </c>
      <c r="BL307" s="13" t="s">
        <v>348</v>
      </c>
      <c r="BM307" s="157" t="s">
        <v>2096</v>
      </c>
    </row>
    <row r="308" spans="2:65" s="1" customFormat="1" ht="19.2">
      <c r="B308" s="28"/>
      <c r="D308" s="159" t="s">
        <v>280</v>
      </c>
      <c r="F308" s="160" t="s">
        <v>2095</v>
      </c>
      <c r="I308" s="119"/>
      <c r="L308" s="28"/>
      <c r="M308" s="161"/>
      <c r="T308" s="52"/>
      <c r="AT308" s="13" t="s">
        <v>280</v>
      </c>
      <c r="AU308" s="13" t="s">
        <v>272</v>
      </c>
    </row>
    <row r="309" spans="2:65" s="1" customFormat="1" ht="37.799999999999997" customHeight="1">
      <c r="B309" s="28"/>
      <c r="C309" s="146" t="s">
        <v>909</v>
      </c>
      <c r="D309" s="146" t="s">
        <v>274</v>
      </c>
      <c r="E309" s="147" t="s">
        <v>2097</v>
      </c>
      <c r="F309" s="148" t="s">
        <v>2098</v>
      </c>
      <c r="G309" s="149" t="s">
        <v>412</v>
      </c>
      <c r="H309" s="150">
        <v>15</v>
      </c>
      <c r="I309" s="151"/>
      <c r="J309" s="152">
        <f>ROUND(I309*H309,2)</f>
        <v>0</v>
      </c>
      <c r="K309" s="153"/>
      <c r="L309" s="28"/>
      <c r="M309" s="154" t="s">
        <v>1</v>
      </c>
      <c r="N309" s="115" t="s">
        <v>38</v>
      </c>
      <c r="P309" s="155">
        <f>O309*H309</f>
        <v>0</v>
      </c>
      <c r="Q309" s="155">
        <v>0</v>
      </c>
      <c r="R309" s="155">
        <f>Q309*H309</f>
        <v>0</v>
      </c>
      <c r="S309" s="155">
        <v>0</v>
      </c>
      <c r="T309" s="156">
        <f>S309*H309</f>
        <v>0</v>
      </c>
      <c r="AR309" s="157" t="s">
        <v>348</v>
      </c>
      <c r="AT309" s="157" t="s">
        <v>274</v>
      </c>
      <c r="AU309" s="157" t="s">
        <v>272</v>
      </c>
      <c r="AY309" s="13" t="s">
        <v>271</v>
      </c>
      <c r="BE309" s="158">
        <f>IF(N309="základní",J309,0)</f>
        <v>0</v>
      </c>
      <c r="BF309" s="158">
        <f>IF(N309="snížená",J309,0)</f>
        <v>0</v>
      </c>
      <c r="BG309" s="158">
        <f>IF(N309="zákl. přenesená",J309,0)</f>
        <v>0</v>
      </c>
      <c r="BH309" s="158">
        <f>IF(N309="sníž. přenesená",J309,0)</f>
        <v>0</v>
      </c>
      <c r="BI309" s="158">
        <f>IF(N309="nulová",J309,0)</f>
        <v>0</v>
      </c>
      <c r="BJ309" s="13" t="s">
        <v>80</v>
      </c>
      <c r="BK309" s="158">
        <f>ROUND(I309*H309,2)</f>
        <v>0</v>
      </c>
      <c r="BL309" s="13" t="s">
        <v>348</v>
      </c>
      <c r="BM309" s="157" t="s">
        <v>2099</v>
      </c>
    </row>
    <row r="310" spans="2:65" s="1" customFormat="1" ht="48">
      <c r="B310" s="28"/>
      <c r="D310" s="159" t="s">
        <v>280</v>
      </c>
      <c r="F310" s="160" t="s">
        <v>2100</v>
      </c>
      <c r="I310" s="119"/>
      <c r="L310" s="28"/>
      <c r="M310" s="161"/>
      <c r="T310" s="52"/>
      <c r="AT310" s="13" t="s">
        <v>280</v>
      </c>
      <c r="AU310" s="13" t="s">
        <v>272</v>
      </c>
    </row>
    <row r="311" spans="2:65" s="1" customFormat="1" ht="33" customHeight="1">
      <c r="B311" s="28"/>
      <c r="C311" s="162" t="s">
        <v>913</v>
      </c>
      <c r="D311" s="162" t="s">
        <v>335</v>
      </c>
      <c r="E311" s="163" t="s">
        <v>2101</v>
      </c>
      <c r="F311" s="164" t="s">
        <v>2102</v>
      </c>
      <c r="G311" s="165" t="s">
        <v>412</v>
      </c>
      <c r="H311" s="166">
        <v>15</v>
      </c>
      <c r="I311" s="167"/>
      <c r="J311" s="168">
        <f>ROUND(I311*H311,2)</f>
        <v>0</v>
      </c>
      <c r="K311" s="169"/>
      <c r="L311" s="170"/>
      <c r="M311" s="171" t="s">
        <v>1</v>
      </c>
      <c r="N311" s="172" t="s">
        <v>38</v>
      </c>
      <c r="P311" s="155">
        <f>O311*H311</f>
        <v>0</v>
      </c>
      <c r="Q311" s="155">
        <v>1.1E-4</v>
      </c>
      <c r="R311" s="155">
        <f>Q311*H311</f>
        <v>1.65E-3</v>
      </c>
      <c r="S311" s="155">
        <v>0</v>
      </c>
      <c r="T311" s="156">
        <f>S311*H311</f>
        <v>0</v>
      </c>
      <c r="AR311" s="157" t="s">
        <v>373</v>
      </c>
      <c r="AT311" s="157" t="s">
        <v>335</v>
      </c>
      <c r="AU311" s="157" t="s">
        <v>272</v>
      </c>
      <c r="AY311" s="13" t="s">
        <v>271</v>
      </c>
      <c r="BE311" s="158">
        <f>IF(N311="základní",J311,0)</f>
        <v>0</v>
      </c>
      <c r="BF311" s="158">
        <f>IF(N311="snížená",J311,0)</f>
        <v>0</v>
      </c>
      <c r="BG311" s="158">
        <f>IF(N311="zákl. přenesená",J311,0)</f>
        <v>0</v>
      </c>
      <c r="BH311" s="158">
        <f>IF(N311="sníž. přenesená",J311,0)</f>
        <v>0</v>
      </c>
      <c r="BI311" s="158">
        <f>IF(N311="nulová",J311,0)</f>
        <v>0</v>
      </c>
      <c r="BJ311" s="13" t="s">
        <v>80</v>
      </c>
      <c r="BK311" s="158">
        <f>ROUND(I311*H311,2)</f>
        <v>0</v>
      </c>
      <c r="BL311" s="13" t="s">
        <v>348</v>
      </c>
      <c r="BM311" s="157" t="s">
        <v>2103</v>
      </c>
    </row>
    <row r="312" spans="2:65" s="1" customFormat="1" ht="19.2">
      <c r="B312" s="28"/>
      <c r="D312" s="159" t="s">
        <v>280</v>
      </c>
      <c r="F312" s="160" t="s">
        <v>2102</v>
      </c>
      <c r="I312" s="119"/>
      <c r="L312" s="28"/>
      <c r="M312" s="161"/>
      <c r="T312" s="52"/>
      <c r="AT312" s="13" t="s">
        <v>280</v>
      </c>
      <c r="AU312" s="13" t="s">
        <v>272</v>
      </c>
    </row>
    <row r="313" spans="2:65" s="1" customFormat="1" ht="24.15" customHeight="1">
      <c r="B313" s="28"/>
      <c r="C313" s="146" t="s">
        <v>918</v>
      </c>
      <c r="D313" s="146" t="s">
        <v>274</v>
      </c>
      <c r="E313" s="147" t="s">
        <v>992</v>
      </c>
      <c r="F313" s="148" t="s">
        <v>993</v>
      </c>
      <c r="G313" s="149" t="s">
        <v>338</v>
      </c>
      <c r="H313" s="150">
        <v>1</v>
      </c>
      <c r="I313" s="151"/>
      <c r="J313" s="152">
        <f>ROUND(I313*H313,2)</f>
        <v>0</v>
      </c>
      <c r="K313" s="153"/>
      <c r="L313" s="28"/>
      <c r="M313" s="154" t="s">
        <v>1</v>
      </c>
      <c r="N313" s="115" t="s">
        <v>38</v>
      </c>
      <c r="P313" s="155">
        <f>O313*H313</f>
        <v>0</v>
      </c>
      <c r="Q313" s="155">
        <v>0</v>
      </c>
      <c r="R313" s="155">
        <f>Q313*H313</f>
        <v>0</v>
      </c>
      <c r="S313" s="155">
        <v>0</v>
      </c>
      <c r="T313" s="156">
        <f>S313*H313</f>
        <v>0</v>
      </c>
      <c r="AR313" s="157" t="s">
        <v>348</v>
      </c>
      <c r="AT313" s="157" t="s">
        <v>274</v>
      </c>
      <c r="AU313" s="157" t="s">
        <v>272</v>
      </c>
      <c r="AY313" s="13" t="s">
        <v>271</v>
      </c>
      <c r="BE313" s="158">
        <f>IF(N313="základní",J313,0)</f>
        <v>0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3" t="s">
        <v>80</v>
      </c>
      <c r="BK313" s="158">
        <f>ROUND(I313*H313,2)</f>
        <v>0</v>
      </c>
      <c r="BL313" s="13" t="s">
        <v>348</v>
      </c>
      <c r="BM313" s="157" t="s">
        <v>994</v>
      </c>
    </row>
    <row r="314" spans="2:65" s="1" customFormat="1" ht="19.2">
      <c r="B314" s="28"/>
      <c r="D314" s="159" t="s">
        <v>280</v>
      </c>
      <c r="F314" s="160" t="s">
        <v>995</v>
      </c>
      <c r="I314" s="119"/>
      <c r="L314" s="28"/>
      <c r="M314" s="161"/>
      <c r="T314" s="52"/>
      <c r="AT314" s="13" t="s">
        <v>280</v>
      </c>
      <c r="AU314" s="13" t="s">
        <v>272</v>
      </c>
    </row>
    <row r="315" spans="2:65" s="1" customFormat="1" ht="24.15" customHeight="1">
      <c r="B315" s="28"/>
      <c r="C315" s="162" t="s">
        <v>922</v>
      </c>
      <c r="D315" s="162" t="s">
        <v>335</v>
      </c>
      <c r="E315" s="163" t="s">
        <v>2104</v>
      </c>
      <c r="F315" s="164" t="s">
        <v>2105</v>
      </c>
      <c r="G315" s="165" t="s">
        <v>338</v>
      </c>
      <c r="H315" s="166">
        <v>1</v>
      </c>
      <c r="I315" s="167"/>
      <c r="J315" s="168">
        <f>ROUND(I315*H315,2)</f>
        <v>0</v>
      </c>
      <c r="K315" s="169"/>
      <c r="L315" s="170"/>
      <c r="M315" s="171" t="s">
        <v>1</v>
      </c>
      <c r="N315" s="172" t="s">
        <v>38</v>
      </c>
      <c r="P315" s="155">
        <f>O315*H315</f>
        <v>0</v>
      </c>
      <c r="Q315" s="155">
        <v>1.0499999999999999E-3</v>
      </c>
      <c r="R315" s="155">
        <f>Q315*H315</f>
        <v>1.0499999999999999E-3</v>
      </c>
      <c r="S315" s="155">
        <v>0</v>
      </c>
      <c r="T315" s="156">
        <f>S315*H315</f>
        <v>0</v>
      </c>
      <c r="AR315" s="157" t="s">
        <v>373</v>
      </c>
      <c r="AT315" s="157" t="s">
        <v>335</v>
      </c>
      <c r="AU315" s="157" t="s">
        <v>272</v>
      </c>
      <c r="AY315" s="13" t="s">
        <v>271</v>
      </c>
      <c r="BE315" s="158">
        <f>IF(N315="základní",J315,0)</f>
        <v>0</v>
      </c>
      <c r="BF315" s="158">
        <f>IF(N315="snížená",J315,0)</f>
        <v>0</v>
      </c>
      <c r="BG315" s="158">
        <f>IF(N315="zákl. přenesená",J315,0)</f>
        <v>0</v>
      </c>
      <c r="BH315" s="158">
        <f>IF(N315="sníž. přenesená",J315,0)</f>
        <v>0</v>
      </c>
      <c r="BI315" s="158">
        <f>IF(N315="nulová",J315,0)</f>
        <v>0</v>
      </c>
      <c r="BJ315" s="13" t="s">
        <v>80</v>
      </c>
      <c r="BK315" s="158">
        <f>ROUND(I315*H315,2)</f>
        <v>0</v>
      </c>
      <c r="BL315" s="13" t="s">
        <v>348</v>
      </c>
      <c r="BM315" s="157" t="s">
        <v>2106</v>
      </c>
    </row>
    <row r="316" spans="2:65" s="1" customFormat="1" ht="19.2">
      <c r="B316" s="28"/>
      <c r="D316" s="159" t="s">
        <v>280</v>
      </c>
      <c r="F316" s="160" t="s">
        <v>2105</v>
      </c>
      <c r="I316" s="119"/>
      <c r="L316" s="28"/>
      <c r="M316" s="161"/>
      <c r="T316" s="52"/>
      <c r="AT316" s="13" t="s">
        <v>280</v>
      </c>
      <c r="AU316" s="13" t="s">
        <v>272</v>
      </c>
    </row>
    <row r="317" spans="2:65" s="1" customFormat="1" ht="33" customHeight="1">
      <c r="B317" s="28"/>
      <c r="C317" s="146" t="s">
        <v>926</v>
      </c>
      <c r="D317" s="146" t="s">
        <v>274</v>
      </c>
      <c r="E317" s="147" t="s">
        <v>1001</v>
      </c>
      <c r="F317" s="148" t="s">
        <v>1002</v>
      </c>
      <c r="G317" s="149" t="s">
        <v>338</v>
      </c>
      <c r="H317" s="150">
        <v>1</v>
      </c>
      <c r="I317" s="151"/>
      <c r="J317" s="152">
        <f>ROUND(I317*H317,2)</f>
        <v>0</v>
      </c>
      <c r="K317" s="153"/>
      <c r="L317" s="28"/>
      <c r="M317" s="154" t="s">
        <v>1</v>
      </c>
      <c r="N317" s="115" t="s">
        <v>38</v>
      </c>
      <c r="P317" s="155">
        <f>O317*H317</f>
        <v>0</v>
      </c>
      <c r="Q317" s="155">
        <v>0</v>
      </c>
      <c r="R317" s="155">
        <f>Q317*H317</f>
        <v>0</v>
      </c>
      <c r="S317" s="155">
        <v>0</v>
      </c>
      <c r="T317" s="156">
        <f>S317*H317</f>
        <v>0</v>
      </c>
      <c r="AR317" s="157" t="s">
        <v>348</v>
      </c>
      <c r="AT317" s="157" t="s">
        <v>274</v>
      </c>
      <c r="AU317" s="157" t="s">
        <v>272</v>
      </c>
      <c r="AY317" s="13" t="s">
        <v>271</v>
      </c>
      <c r="BE317" s="158">
        <f>IF(N317="základní",J317,0)</f>
        <v>0</v>
      </c>
      <c r="BF317" s="158">
        <f>IF(N317="snížená",J317,0)</f>
        <v>0</v>
      </c>
      <c r="BG317" s="158">
        <f>IF(N317="zákl. přenesená",J317,0)</f>
        <v>0</v>
      </c>
      <c r="BH317" s="158">
        <f>IF(N317="sníž. přenesená",J317,0)</f>
        <v>0</v>
      </c>
      <c r="BI317" s="158">
        <f>IF(N317="nulová",J317,0)</f>
        <v>0</v>
      </c>
      <c r="BJ317" s="13" t="s">
        <v>80</v>
      </c>
      <c r="BK317" s="158">
        <f>ROUND(I317*H317,2)</f>
        <v>0</v>
      </c>
      <c r="BL317" s="13" t="s">
        <v>348</v>
      </c>
      <c r="BM317" s="157" t="s">
        <v>1003</v>
      </c>
    </row>
    <row r="318" spans="2:65" s="1" customFormat="1" ht="28.8">
      <c r="B318" s="28"/>
      <c r="D318" s="159" t="s">
        <v>280</v>
      </c>
      <c r="F318" s="160" t="s">
        <v>1004</v>
      </c>
      <c r="I318" s="119"/>
      <c r="L318" s="28"/>
      <c r="M318" s="161"/>
      <c r="T318" s="52"/>
      <c r="AT318" s="13" t="s">
        <v>280</v>
      </c>
      <c r="AU318" s="13" t="s">
        <v>272</v>
      </c>
    </row>
    <row r="319" spans="2:65" s="1" customFormat="1" ht="24.15" customHeight="1">
      <c r="B319" s="28"/>
      <c r="C319" s="162" t="s">
        <v>930</v>
      </c>
      <c r="D319" s="162" t="s">
        <v>335</v>
      </c>
      <c r="E319" s="163" t="s">
        <v>1006</v>
      </c>
      <c r="F319" s="164" t="s">
        <v>1007</v>
      </c>
      <c r="G319" s="165" t="s">
        <v>692</v>
      </c>
      <c r="H319" s="166">
        <v>1</v>
      </c>
      <c r="I319" s="167"/>
      <c r="J319" s="168">
        <f>ROUND(I319*H319,2)</f>
        <v>0</v>
      </c>
      <c r="K319" s="169"/>
      <c r="L319" s="170"/>
      <c r="M319" s="171" t="s">
        <v>1</v>
      </c>
      <c r="N319" s="172" t="s">
        <v>38</v>
      </c>
      <c r="P319" s="155">
        <f>O319*H319</f>
        <v>0</v>
      </c>
      <c r="Q319" s="155">
        <v>5.9999999999999995E-4</v>
      </c>
      <c r="R319" s="155">
        <f>Q319*H319</f>
        <v>5.9999999999999995E-4</v>
      </c>
      <c r="S319" s="155">
        <v>0</v>
      </c>
      <c r="T319" s="156">
        <f>S319*H319</f>
        <v>0</v>
      </c>
      <c r="AR319" s="157" t="s">
        <v>373</v>
      </c>
      <c r="AT319" s="157" t="s">
        <v>335</v>
      </c>
      <c r="AU319" s="157" t="s">
        <v>272</v>
      </c>
      <c r="AY319" s="13" t="s">
        <v>271</v>
      </c>
      <c r="BE319" s="158">
        <f>IF(N319="základní",J319,0)</f>
        <v>0</v>
      </c>
      <c r="BF319" s="158">
        <f>IF(N319="snížená",J319,0)</f>
        <v>0</v>
      </c>
      <c r="BG319" s="158">
        <f>IF(N319="zákl. přenesená",J319,0)</f>
        <v>0</v>
      </c>
      <c r="BH319" s="158">
        <f>IF(N319="sníž. přenesená",J319,0)</f>
        <v>0</v>
      </c>
      <c r="BI319" s="158">
        <f>IF(N319="nulová",J319,0)</f>
        <v>0</v>
      </c>
      <c r="BJ319" s="13" t="s">
        <v>80</v>
      </c>
      <c r="BK319" s="158">
        <f>ROUND(I319*H319,2)</f>
        <v>0</v>
      </c>
      <c r="BL319" s="13" t="s">
        <v>348</v>
      </c>
      <c r="BM319" s="157" t="s">
        <v>1008</v>
      </c>
    </row>
    <row r="320" spans="2:65" s="1" customFormat="1" ht="19.2">
      <c r="B320" s="28"/>
      <c r="D320" s="159" t="s">
        <v>280</v>
      </c>
      <c r="F320" s="160" t="s">
        <v>1007</v>
      </c>
      <c r="I320" s="119"/>
      <c r="L320" s="28"/>
      <c r="M320" s="161"/>
      <c r="T320" s="52"/>
      <c r="AT320" s="13" t="s">
        <v>280</v>
      </c>
      <c r="AU320" s="13" t="s">
        <v>272</v>
      </c>
    </row>
    <row r="321" spans="2:65" s="1" customFormat="1" ht="24.15" customHeight="1">
      <c r="B321" s="28"/>
      <c r="C321" s="146" t="s">
        <v>934</v>
      </c>
      <c r="D321" s="146" t="s">
        <v>274</v>
      </c>
      <c r="E321" s="147" t="s">
        <v>2107</v>
      </c>
      <c r="F321" s="148" t="s">
        <v>2108</v>
      </c>
      <c r="G321" s="149" t="s">
        <v>338</v>
      </c>
      <c r="H321" s="150">
        <v>6</v>
      </c>
      <c r="I321" s="151"/>
      <c r="J321" s="152">
        <f>ROUND(I321*H321,2)</f>
        <v>0</v>
      </c>
      <c r="K321" s="153"/>
      <c r="L321" s="28"/>
      <c r="M321" s="154" t="s">
        <v>1</v>
      </c>
      <c r="N321" s="115" t="s">
        <v>38</v>
      </c>
      <c r="P321" s="155">
        <f>O321*H321</f>
        <v>0</v>
      </c>
      <c r="Q321" s="155">
        <v>0</v>
      </c>
      <c r="R321" s="155">
        <f>Q321*H321</f>
        <v>0</v>
      </c>
      <c r="S321" s="155">
        <v>0</v>
      </c>
      <c r="T321" s="156">
        <f>S321*H321</f>
        <v>0</v>
      </c>
      <c r="AR321" s="157" t="s">
        <v>348</v>
      </c>
      <c r="AT321" s="157" t="s">
        <v>274</v>
      </c>
      <c r="AU321" s="157" t="s">
        <v>272</v>
      </c>
      <c r="AY321" s="13" t="s">
        <v>271</v>
      </c>
      <c r="BE321" s="158">
        <f>IF(N321="základní",J321,0)</f>
        <v>0</v>
      </c>
      <c r="BF321" s="158">
        <f>IF(N321="snížená",J321,0)</f>
        <v>0</v>
      </c>
      <c r="BG321" s="158">
        <f>IF(N321="zákl. přenesená",J321,0)</f>
        <v>0</v>
      </c>
      <c r="BH321" s="158">
        <f>IF(N321="sníž. přenesená",J321,0)</f>
        <v>0</v>
      </c>
      <c r="BI321" s="158">
        <f>IF(N321="nulová",J321,0)</f>
        <v>0</v>
      </c>
      <c r="BJ321" s="13" t="s">
        <v>80</v>
      </c>
      <c r="BK321" s="158">
        <f>ROUND(I321*H321,2)</f>
        <v>0</v>
      </c>
      <c r="BL321" s="13" t="s">
        <v>348</v>
      </c>
      <c r="BM321" s="157" t="s">
        <v>2109</v>
      </c>
    </row>
    <row r="322" spans="2:65" s="1" customFormat="1" ht="28.8">
      <c r="B322" s="28"/>
      <c r="D322" s="159" t="s">
        <v>280</v>
      </c>
      <c r="F322" s="160" t="s">
        <v>2110</v>
      </c>
      <c r="I322" s="119"/>
      <c r="L322" s="28"/>
      <c r="M322" s="161"/>
      <c r="T322" s="52"/>
      <c r="AT322" s="13" t="s">
        <v>280</v>
      </c>
      <c r="AU322" s="13" t="s">
        <v>272</v>
      </c>
    </row>
    <row r="323" spans="2:65" s="1" customFormat="1" ht="16.5" customHeight="1">
      <c r="B323" s="28"/>
      <c r="C323" s="162" t="s">
        <v>939</v>
      </c>
      <c r="D323" s="162" t="s">
        <v>335</v>
      </c>
      <c r="E323" s="163" t="s">
        <v>2111</v>
      </c>
      <c r="F323" s="164" t="s">
        <v>2112</v>
      </c>
      <c r="G323" s="165" t="s">
        <v>338</v>
      </c>
      <c r="H323" s="166">
        <v>6</v>
      </c>
      <c r="I323" s="167"/>
      <c r="J323" s="168">
        <f>ROUND(I323*H323,2)</f>
        <v>0</v>
      </c>
      <c r="K323" s="169"/>
      <c r="L323" s="170"/>
      <c r="M323" s="171" t="s">
        <v>1</v>
      </c>
      <c r="N323" s="172" t="s">
        <v>38</v>
      </c>
      <c r="P323" s="155">
        <f>O323*H323</f>
        <v>0</v>
      </c>
      <c r="Q323" s="155">
        <v>1.0000000000000001E-5</v>
      </c>
      <c r="R323" s="155">
        <f>Q323*H323</f>
        <v>6.0000000000000008E-5</v>
      </c>
      <c r="S323" s="155">
        <v>0</v>
      </c>
      <c r="T323" s="156">
        <f>S323*H323</f>
        <v>0</v>
      </c>
      <c r="AR323" s="157" t="s">
        <v>373</v>
      </c>
      <c r="AT323" s="157" t="s">
        <v>335</v>
      </c>
      <c r="AU323" s="157" t="s">
        <v>272</v>
      </c>
      <c r="AY323" s="13" t="s">
        <v>271</v>
      </c>
      <c r="BE323" s="158">
        <f>IF(N323="základní",J323,0)</f>
        <v>0</v>
      </c>
      <c r="BF323" s="158">
        <f>IF(N323="snížená",J323,0)</f>
        <v>0</v>
      </c>
      <c r="BG323" s="158">
        <f>IF(N323="zákl. přenesená",J323,0)</f>
        <v>0</v>
      </c>
      <c r="BH323" s="158">
        <f>IF(N323="sníž. přenesená",J323,0)</f>
        <v>0</v>
      </c>
      <c r="BI323" s="158">
        <f>IF(N323="nulová",J323,0)</f>
        <v>0</v>
      </c>
      <c r="BJ323" s="13" t="s">
        <v>80</v>
      </c>
      <c r="BK323" s="158">
        <f>ROUND(I323*H323,2)</f>
        <v>0</v>
      </c>
      <c r="BL323" s="13" t="s">
        <v>348</v>
      </c>
      <c r="BM323" s="157" t="s">
        <v>2113</v>
      </c>
    </row>
    <row r="324" spans="2:65" s="1" customFormat="1" ht="10.199999999999999">
      <c r="B324" s="28"/>
      <c r="D324" s="159" t="s">
        <v>280</v>
      </c>
      <c r="F324" s="160" t="s">
        <v>2112</v>
      </c>
      <c r="I324" s="119"/>
      <c r="L324" s="28"/>
      <c r="M324" s="161"/>
      <c r="T324" s="52"/>
      <c r="AT324" s="13" t="s">
        <v>280</v>
      </c>
      <c r="AU324" s="13" t="s">
        <v>272</v>
      </c>
    </row>
    <row r="325" spans="2:65" s="1" customFormat="1" ht="24.15" customHeight="1">
      <c r="B325" s="28"/>
      <c r="C325" s="146" t="s">
        <v>944</v>
      </c>
      <c r="D325" s="146" t="s">
        <v>274</v>
      </c>
      <c r="E325" s="147" t="s">
        <v>1019</v>
      </c>
      <c r="F325" s="148" t="s">
        <v>1020</v>
      </c>
      <c r="G325" s="149" t="s">
        <v>412</v>
      </c>
      <c r="H325" s="150">
        <v>4</v>
      </c>
      <c r="I325" s="151"/>
      <c r="J325" s="152">
        <f>ROUND(I325*H325,2)</f>
        <v>0</v>
      </c>
      <c r="K325" s="153"/>
      <c r="L325" s="28"/>
      <c r="M325" s="154" t="s">
        <v>1</v>
      </c>
      <c r="N325" s="115" t="s">
        <v>38</v>
      </c>
      <c r="P325" s="155">
        <f>O325*H325</f>
        <v>0</v>
      </c>
      <c r="Q325" s="155">
        <v>0</v>
      </c>
      <c r="R325" s="155">
        <f>Q325*H325</f>
        <v>0</v>
      </c>
      <c r="S325" s="155">
        <v>0</v>
      </c>
      <c r="T325" s="156">
        <f>S325*H325</f>
        <v>0</v>
      </c>
      <c r="AR325" s="157" t="s">
        <v>348</v>
      </c>
      <c r="AT325" s="157" t="s">
        <v>274</v>
      </c>
      <c r="AU325" s="157" t="s">
        <v>272</v>
      </c>
      <c r="AY325" s="13" t="s">
        <v>271</v>
      </c>
      <c r="BE325" s="158">
        <f>IF(N325="základní",J325,0)</f>
        <v>0</v>
      </c>
      <c r="BF325" s="158">
        <f>IF(N325="snížená",J325,0)</f>
        <v>0</v>
      </c>
      <c r="BG325" s="158">
        <f>IF(N325="zákl. přenesená",J325,0)</f>
        <v>0</v>
      </c>
      <c r="BH325" s="158">
        <f>IF(N325="sníž. přenesená",J325,0)</f>
        <v>0</v>
      </c>
      <c r="BI325" s="158">
        <f>IF(N325="nulová",J325,0)</f>
        <v>0</v>
      </c>
      <c r="BJ325" s="13" t="s">
        <v>80</v>
      </c>
      <c r="BK325" s="158">
        <f>ROUND(I325*H325,2)</f>
        <v>0</v>
      </c>
      <c r="BL325" s="13" t="s">
        <v>348</v>
      </c>
      <c r="BM325" s="157" t="s">
        <v>1021</v>
      </c>
    </row>
    <row r="326" spans="2:65" s="1" customFormat="1" ht="28.8">
      <c r="B326" s="28"/>
      <c r="D326" s="159" t="s">
        <v>280</v>
      </c>
      <c r="F326" s="160" t="s">
        <v>1022</v>
      </c>
      <c r="I326" s="119"/>
      <c r="L326" s="28"/>
      <c r="M326" s="161"/>
      <c r="T326" s="52"/>
      <c r="AT326" s="13" t="s">
        <v>280</v>
      </c>
      <c r="AU326" s="13" t="s">
        <v>272</v>
      </c>
    </row>
    <row r="327" spans="2:65" s="1" customFormat="1" ht="16.5" customHeight="1">
      <c r="B327" s="28"/>
      <c r="C327" s="162" t="s">
        <v>948</v>
      </c>
      <c r="D327" s="162" t="s">
        <v>335</v>
      </c>
      <c r="E327" s="163" t="s">
        <v>1024</v>
      </c>
      <c r="F327" s="164" t="s">
        <v>1025</v>
      </c>
      <c r="G327" s="165" t="s">
        <v>412</v>
      </c>
      <c r="H327" s="166">
        <v>4</v>
      </c>
      <c r="I327" s="167"/>
      <c r="J327" s="168">
        <f>ROUND(I327*H327,2)</f>
        <v>0</v>
      </c>
      <c r="K327" s="169"/>
      <c r="L327" s="170"/>
      <c r="M327" s="171" t="s">
        <v>1</v>
      </c>
      <c r="N327" s="172" t="s">
        <v>38</v>
      </c>
      <c r="P327" s="155">
        <f>O327*H327</f>
        <v>0</v>
      </c>
      <c r="Q327" s="155">
        <v>5.4000000000000001E-4</v>
      </c>
      <c r="R327" s="155">
        <f>Q327*H327</f>
        <v>2.16E-3</v>
      </c>
      <c r="S327" s="155">
        <v>0</v>
      </c>
      <c r="T327" s="156">
        <f>S327*H327</f>
        <v>0</v>
      </c>
      <c r="AR327" s="157" t="s">
        <v>373</v>
      </c>
      <c r="AT327" s="157" t="s">
        <v>335</v>
      </c>
      <c r="AU327" s="157" t="s">
        <v>272</v>
      </c>
      <c r="AY327" s="13" t="s">
        <v>271</v>
      </c>
      <c r="BE327" s="158">
        <f>IF(N327="základní",J327,0)</f>
        <v>0</v>
      </c>
      <c r="BF327" s="158">
        <f>IF(N327="snížená",J327,0)</f>
        <v>0</v>
      </c>
      <c r="BG327" s="158">
        <f>IF(N327="zákl. přenesená",J327,0)</f>
        <v>0</v>
      </c>
      <c r="BH327" s="158">
        <f>IF(N327="sníž. přenesená",J327,0)</f>
        <v>0</v>
      </c>
      <c r="BI327" s="158">
        <f>IF(N327="nulová",J327,0)</f>
        <v>0</v>
      </c>
      <c r="BJ327" s="13" t="s">
        <v>80</v>
      </c>
      <c r="BK327" s="158">
        <f>ROUND(I327*H327,2)</f>
        <v>0</v>
      </c>
      <c r="BL327" s="13" t="s">
        <v>348</v>
      </c>
      <c r="BM327" s="157" t="s">
        <v>1026</v>
      </c>
    </row>
    <row r="328" spans="2:65" s="1" customFormat="1" ht="10.199999999999999">
      <c r="B328" s="28"/>
      <c r="D328" s="159" t="s">
        <v>280</v>
      </c>
      <c r="F328" s="160" t="s">
        <v>1025</v>
      </c>
      <c r="I328" s="119"/>
      <c r="L328" s="28"/>
      <c r="M328" s="161"/>
      <c r="T328" s="52"/>
      <c r="AT328" s="13" t="s">
        <v>280</v>
      </c>
      <c r="AU328" s="13" t="s">
        <v>272</v>
      </c>
    </row>
    <row r="329" spans="2:65" s="1" customFormat="1" ht="24.15" customHeight="1">
      <c r="B329" s="28"/>
      <c r="C329" s="162" t="s">
        <v>952</v>
      </c>
      <c r="D329" s="162" t="s">
        <v>335</v>
      </c>
      <c r="E329" s="163" t="s">
        <v>1028</v>
      </c>
      <c r="F329" s="164" t="s">
        <v>1029</v>
      </c>
      <c r="G329" s="165" t="s">
        <v>338</v>
      </c>
      <c r="H329" s="166">
        <v>2</v>
      </c>
      <c r="I329" s="167"/>
      <c r="J329" s="168">
        <f>ROUND(I329*H329,2)</f>
        <v>0</v>
      </c>
      <c r="K329" s="169"/>
      <c r="L329" s="170"/>
      <c r="M329" s="171" t="s">
        <v>1</v>
      </c>
      <c r="N329" s="172" t="s">
        <v>38</v>
      </c>
      <c r="P329" s="155">
        <f>O329*H329</f>
        <v>0</v>
      </c>
      <c r="Q329" s="155">
        <v>1.0000000000000001E-5</v>
      </c>
      <c r="R329" s="155">
        <f>Q329*H329</f>
        <v>2.0000000000000002E-5</v>
      </c>
      <c r="S329" s="155">
        <v>0</v>
      </c>
      <c r="T329" s="156">
        <f>S329*H329</f>
        <v>0</v>
      </c>
      <c r="AR329" s="157" t="s">
        <v>373</v>
      </c>
      <c r="AT329" s="157" t="s">
        <v>335</v>
      </c>
      <c r="AU329" s="157" t="s">
        <v>272</v>
      </c>
      <c r="AY329" s="13" t="s">
        <v>271</v>
      </c>
      <c r="BE329" s="158">
        <f>IF(N329="základní",J329,0)</f>
        <v>0</v>
      </c>
      <c r="BF329" s="158">
        <f>IF(N329="snížená",J329,0)</f>
        <v>0</v>
      </c>
      <c r="BG329" s="158">
        <f>IF(N329="zákl. přenesená",J329,0)</f>
        <v>0</v>
      </c>
      <c r="BH329" s="158">
        <f>IF(N329="sníž. přenesená",J329,0)</f>
        <v>0</v>
      </c>
      <c r="BI329" s="158">
        <f>IF(N329="nulová",J329,0)</f>
        <v>0</v>
      </c>
      <c r="BJ329" s="13" t="s">
        <v>80</v>
      </c>
      <c r="BK329" s="158">
        <f>ROUND(I329*H329,2)</f>
        <v>0</v>
      </c>
      <c r="BL329" s="13" t="s">
        <v>348</v>
      </c>
      <c r="BM329" s="157" t="s">
        <v>1030</v>
      </c>
    </row>
    <row r="330" spans="2:65" s="1" customFormat="1" ht="10.199999999999999">
      <c r="B330" s="28"/>
      <c r="D330" s="159" t="s">
        <v>280</v>
      </c>
      <c r="F330" s="160" t="s">
        <v>1029</v>
      </c>
      <c r="I330" s="119"/>
      <c r="L330" s="28"/>
      <c r="M330" s="161"/>
      <c r="T330" s="52"/>
      <c r="AT330" s="13" t="s">
        <v>280</v>
      </c>
      <c r="AU330" s="13" t="s">
        <v>272</v>
      </c>
    </row>
    <row r="331" spans="2:65" s="1" customFormat="1" ht="24.15" customHeight="1">
      <c r="B331" s="28"/>
      <c r="C331" s="162" t="s">
        <v>957</v>
      </c>
      <c r="D331" s="162" t="s">
        <v>335</v>
      </c>
      <c r="E331" s="163" t="s">
        <v>1032</v>
      </c>
      <c r="F331" s="164" t="s">
        <v>1033</v>
      </c>
      <c r="G331" s="165" t="s">
        <v>338</v>
      </c>
      <c r="H331" s="166">
        <v>2</v>
      </c>
      <c r="I331" s="167"/>
      <c r="J331" s="168">
        <f>ROUND(I331*H331,2)</f>
        <v>0</v>
      </c>
      <c r="K331" s="169"/>
      <c r="L331" s="170"/>
      <c r="M331" s="171" t="s">
        <v>1</v>
      </c>
      <c r="N331" s="172" t="s">
        <v>38</v>
      </c>
      <c r="P331" s="155">
        <f>O331*H331</f>
        <v>0</v>
      </c>
      <c r="Q331" s="155">
        <v>1.0000000000000001E-5</v>
      </c>
      <c r="R331" s="155">
        <f>Q331*H331</f>
        <v>2.0000000000000002E-5</v>
      </c>
      <c r="S331" s="155">
        <v>0</v>
      </c>
      <c r="T331" s="156">
        <f>S331*H331</f>
        <v>0</v>
      </c>
      <c r="AR331" s="157" t="s">
        <v>373</v>
      </c>
      <c r="AT331" s="157" t="s">
        <v>335</v>
      </c>
      <c r="AU331" s="157" t="s">
        <v>272</v>
      </c>
      <c r="AY331" s="13" t="s">
        <v>271</v>
      </c>
      <c r="BE331" s="158">
        <f>IF(N331="základní",J331,0)</f>
        <v>0</v>
      </c>
      <c r="BF331" s="158">
        <f>IF(N331="snížená",J331,0)</f>
        <v>0</v>
      </c>
      <c r="BG331" s="158">
        <f>IF(N331="zákl. přenesená",J331,0)</f>
        <v>0</v>
      </c>
      <c r="BH331" s="158">
        <f>IF(N331="sníž. přenesená",J331,0)</f>
        <v>0</v>
      </c>
      <c r="BI331" s="158">
        <f>IF(N331="nulová",J331,0)</f>
        <v>0</v>
      </c>
      <c r="BJ331" s="13" t="s">
        <v>80</v>
      </c>
      <c r="BK331" s="158">
        <f>ROUND(I331*H331,2)</f>
        <v>0</v>
      </c>
      <c r="BL331" s="13" t="s">
        <v>348</v>
      </c>
      <c r="BM331" s="157" t="s">
        <v>1034</v>
      </c>
    </row>
    <row r="332" spans="2:65" s="1" customFormat="1" ht="10.199999999999999">
      <c r="B332" s="28"/>
      <c r="D332" s="159" t="s">
        <v>280</v>
      </c>
      <c r="F332" s="160" t="s">
        <v>1033</v>
      </c>
      <c r="I332" s="119"/>
      <c r="L332" s="28"/>
      <c r="M332" s="161"/>
      <c r="T332" s="52"/>
      <c r="AT332" s="13" t="s">
        <v>280</v>
      </c>
      <c r="AU332" s="13" t="s">
        <v>272</v>
      </c>
    </row>
    <row r="333" spans="2:65" s="1" customFormat="1" ht="21.75" customHeight="1">
      <c r="B333" s="28"/>
      <c r="C333" s="146" t="s">
        <v>961</v>
      </c>
      <c r="D333" s="146" t="s">
        <v>274</v>
      </c>
      <c r="E333" s="147" t="s">
        <v>1036</v>
      </c>
      <c r="F333" s="148" t="s">
        <v>1037</v>
      </c>
      <c r="G333" s="149" t="s">
        <v>412</v>
      </c>
      <c r="H333" s="150">
        <v>2</v>
      </c>
      <c r="I333" s="151"/>
      <c r="J333" s="152">
        <f>ROUND(I333*H333,2)</f>
        <v>0</v>
      </c>
      <c r="K333" s="153"/>
      <c r="L333" s="28"/>
      <c r="M333" s="154" t="s">
        <v>1</v>
      </c>
      <c r="N333" s="115" t="s">
        <v>38</v>
      </c>
      <c r="P333" s="155">
        <f>O333*H333</f>
        <v>0</v>
      </c>
      <c r="Q333" s="155">
        <v>0</v>
      </c>
      <c r="R333" s="155">
        <f>Q333*H333</f>
        <v>0</v>
      </c>
      <c r="S333" s="155">
        <v>0</v>
      </c>
      <c r="T333" s="156">
        <f>S333*H333</f>
        <v>0</v>
      </c>
      <c r="AR333" s="157" t="s">
        <v>348</v>
      </c>
      <c r="AT333" s="157" t="s">
        <v>274</v>
      </c>
      <c r="AU333" s="157" t="s">
        <v>272</v>
      </c>
      <c r="AY333" s="13" t="s">
        <v>271</v>
      </c>
      <c r="BE333" s="158">
        <f>IF(N333="základní",J333,0)</f>
        <v>0</v>
      </c>
      <c r="BF333" s="158">
        <f>IF(N333="snížená",J333,0)</f>
        <v>0</v>
      </c>
      <c r="BG333" s="158">
        <f>IF(N333="zákl. přenesená",J333,0)</f>
        <v>0</v>
      </c>
      <c r="BH333" s="158">
        <f>IF(N333="sníž. přenesená",J333,0)</f>
        <v>0</v>
      </c>
      <c r="BI333" s="158">
        <f>IF(N333="nulová",J333,0)</f>
        <v>0</v>
      </c>
      <c r="BJ333" s="13" t="s">
        <v>80</v>
      </c>
      <c r="BK333" s="158">
        <f>ROUND(I333*H333,2)</f>
        <v>0</v>
      </c>
      <c r="BL333" s="13" t="s">
        <v>348</v>
      </c>
      <c r="BM333" s="157" t="s">
        <v>1038</v>
      </c>
    </row>
    <row r="334" spans="2:65" s="1" customFormat="1" ht="28.8">
      <c r="B334" s="28"/>
      <c r="D334" s="159" t="s">
        <v>280</v>
      </c>
      <c r="F334" s="160" t="s">
        <v>1039</v>
      </c>
      <c r="I334" s="119"/>
      <c r="L334" s="28"/>
      <c r="M334" s="161"/>
      <c r="T334" s="52"/>
      <c r="AT334" s="13" t="s">
        <v>280</v>
      </c>
      <c r="AU334" s="13" t="s">
        <v>272</v>
      </c>
    </row>
    <row r="335" spans="2:65" s="1" customFormat="1" ht="24.15" customHeight="1">
      <c r="B335" s="28"/>
      <c r="C335" s="146" t="s">
        <v>966</v>
      </c>
      <c r="D335" s="146" t="s">
        <v>274</v>
      </c>
      <c r="E335" s="147" t="s">
        <v>953</v>
      </c>
      <c r="F335" s="148" t="s">
        <v>954</v>
      </c>
      <c r="G335" s="149" t="s">
        <v>338</v>
      </c>
      <c r="H335" s="150">
        <v>10</v>
      </c>
      <c r="I335" s="151"/>
      <c r="J335" s="152">
        <f>ROUND(I335*H335,2)</f>
        <v>0</v>
      </c>
      <c r="K335" s="153"/>
      <c r="L335" s="28"/>
      <c r="M335" s="154" t="s">
        <v>1</v>
      </c>
      <c r="N335" s="115" t="s">
        <v>38</v>
      </c>
      <c r="P335" s="155">
        <f>O335*H335</f>
        <v>0</v>
      </c>
      <c r="Q335" s="155">
        <v>0</v>
      </c>
      <c r="R335" s="155">
        <f>Q335*H335</f>
        <v>0</v>
      </c>
      <c r="S335" s="155">
        <v>0</v>
      </c>
      <c r="T335" s="156">
        <f>S335*H335</f>
        <v>0</v>
      </c>
      <c r="AR335" s="157" t="s">
        <v>348</v>
      </c>
      <c r="AT335" s="157" t="s">
        <v>274</v>
      </c>
      <c r="AU335" s="157" t="s">
        <v>272</v>
      </c>
      <c r="AY335" s="13" t="s">
        <v>271</v>
      </c>
      <c r="BE335" s="158">
        <f>IF(N335="základní",J335,0)</f>
        <v>0</v>
      </c>
      <c r="BF335" s="158">
        <f>IF(N335="snížená",J335,0)</f>
        <v>0</v>
      </c>
      <c r="BG335" s="158">
        <f>IF(N335="zákl. přenesená",J335,0)</f>
        <v>0</v>
      </c>
      <c r="BH335" s="158">
        <f>IF(N335="sníž. přenesená",J335,0)</f>
        <v>0</v>
      </c>
      <c r="BI335" s="158">
        <f>IF(N335="nulová",J335,0)</f>
        <v>0</v>
      </c>
      <c r="BJ335" s="13" t="s">
        <v>80</v>
      </c>
      <c r="BK335" s="158">
        <f>ROUND(I335*H335,2)</f>
        <v>0</v>
      </c>
      <c r="BL335" s="13" t="s">
        <v>348</v>
      </c>
      <c r="BM335" s="157" t="s">
        <v>1045</v>
      </c>
    </row>
    <row r="336" spans="2:65" s="1" customFormat="1" ht="19.2">
      <c r="B336" s="28"/>
      <c r="D336" s="159" t="s">
        <v>280</v>
      </c>
      <c r="F336" s="160" t="s">
        <v>956</v>
      </c>
      <c r="I336" s="119"/>
      <c r="L336" s="28"/>
      <c r="M336" s="161"/>
      <c r="T336" s="52"/>
      <c r="AT336" s="13" t="s">
        <v>280</v>
      </c>
      <c r="AU336" s="13" t="s">
        <v>272</v>
      </c>
    </row>
    <row r="337" spans="2:65" s="1" customFormat="1" ht="33" customHeight="1">
      <c r="B337" s="28"/>
      <c r="C337" s="162" t="s">
        <v>973</v>
      </c>
      <c r="D337" s="162" t="s">
        <v>335</v>
      </c>
      <c r="E337" s="163" t="s">
        <v>1047</v>
      </c>
      <c r="F337" s="164" t="s">
        <v>1048</v>
      </c>
      <c r="G337" s="165" t="s">
        <v>338</v>
      </c>
      <c r="H337" s="166">
        <v>10</v>
      </c>
      <c r="I337" s="167"/>
      <c r="J337" s="168">
        <f>ROUND(I337*H337,2)</f>
        <v>0</v>
      </c>
      <c r="K337" s="169"/>
      <c r="L337" s="170"/>
      <c r="M337" s="171" t="s">
        <v>1</v>
      </c>
      <c r="N337" s="172" t="s">
        <v>38</v>
      </c>
      <c r="P337" s="155">
        <f>O337*H337</f>
        <v>0</v>
      </c>
      <c r="Q337" s="155">
        <v>9.0000000000000006E-5</v>
      </c>
      <c r="R337" s="155">
        <f>Q337*H337</f>
        <v>9.0000000000000008E-4</v>
      </c>
      <c r="S337" s="155">
        <v>0</v>
      </c>
      <c r="T337" s="156">
        <f>S337*H337</f>
        <v>0</v>
      </c>
      <c r="AR337" s="157" t="s">
        <v>373</v>
      </c>
      <c r="AT337" s="157" t="s">
        <v>335</v>
      </c>
      <c r="AU337" s="157" t="s">
        <v>272</v>
      </c>
      <c r="AY337" s="13" t="s">
        <v>271</v>
      </c>
      <c r="BE337" s="158">
        <f>IF(N337="základní",J337,0)</f>
        <v>0</v>
      </c>
      <c r="BF337" s="158">
        <f>IF(N337="snížená",J337,0)</f>
        <v>0</v>
      </c>
      <c r="BG337" s="158">
        <f>IF(N337="zákl. přenesená",J337,0)</f>
        <v>0</v>
      </c>
      <c r="BH337" s="158">
        <f>IF(N337="sníž. přenesená",J337,0)</f>
        <v>0</v>
      </c>
      <c r="BI337" s="158">
        <f>IF(N337="nulová",J337,0)</f>
        <v>0</v>
      </c>
      <c r="BJ337" s="13" t="s">
        <v>80</v>
      </c>
      <c r="BK337" s="158">
        <f>ROUND(I337*H337,2)</f>
        <v>0</v>
      </c>
      <c r="BL337" s="13" t="s">
        <v>348</v>
      </c>
      <c r="BM337" s="157" t="s">
        <v>1049</v>
      </c>
    </row>
    <row r="338" spans="2:65" s="1" customFormat="1" ht="19.2">
      <c r="B338" s="28"/>
      <c r="D338" s="159" t="s">
        <v>280</v>
      </c>
      <c r="F338" s="160" t="s">
        <v>1048</v>
      </c>
      <c r="I338" s="119"/>
      <c r="L338" s="28"/>
      <c r="M338" s="161"/>
      <c r="T338" s="52"/>
      <c r="AT338" s="13" t="s">
        <v>280</v>
      </c>
      <c r="AU338" s="13" t="s">
        <v>272</v>
      </c>
    </row>
    <row r="339" spans="2:65" s="1" customFormat="1" ht="55.5" customHeight="1">
      <c r="B339" s="28"/>
      <c r="C339" s="146" t="s">
        <v>978</v>
      </c>
      <c r="D339" s="146" t="s">
        <v>274</v>
      </c>
      <c r="E339" s="147" t="s">
        <v>1056</v>
      </c>
      <c r="F339" s="148" t="s">
        <v>1057</v>
      </c>
      <c r="G339" s="149" t="s">
        <v>338</v>
      </c>
      <c r="H339" s="150">
        <v>1</v>
      </c>
      <c r="I339" s="151"/>
      <c r="J339" s="152">
        <f>ROUND(I339*H339,2)</f>
        <v>0</v>
      </c>
      <c r="K339" s="153"/>
      <c r="L339" s="28"/>
      <c r="M339" s="154" t="s">
        <v>1</v>
      </c>
      <c r="N339" s="115" t="s">
        <v>38</v>
      </c>
      <c r="P339" s="155">
        <f>O339*H339</f>
        <v>0</v>
      </c>
      <c r="Q339" s="155">
        <v>6.4000000000000005E-4</v>
      </c>
      <c r="R339" s="155">
        <f>Q339*H339</f>
        <v>6.4000000000000005E-4</v>
      </c>
      <c r="S339" s="155">
        <v>0</v>
      </c>
      <c r="T339" s="156">
        <f>S339*H339</f>
        <v>0</v>
      </c>
      <c r="AR339" s="157" t="s">
        <v>348</v>
      </c>
      <c r="AT339" s="157" t="s">
        <v>274</v>
      </c>
      <c r="AU339" s="157" t="s">
        <v>272</v>
      </c>
      <c r="AY339" s="13" t="s">
        <v>271</v>
      </c>
      <c r="BE339" s="158">
        <f>IF(N339="základní",J339,0)</f>
        <v>0</v>
      </c>
      <c r="BF339" s="158">
        <f>IF(N339="snížená",J339,0)</f>
        <v>0</v>
      </c>
      <c r="BG339" s="158">
        <f>IF(N339="zákl. přenesená",J339,0)</f>
        <v>0</v>
      </c>
      <c r="BH339" s="158">
        <f>IF(N339="sníž. přenesená",J339,0)</f>
        <v>0</v>
      </c>
      <c r="BI339" s="158">
        <f>IF(N339="nulová",J339,0)</f>
        <v>0</v>
      </c>
      <c r="BJ339" s="13" t="s">
        <v>80</v>
      </c>
      <c r="BK339" s="158">
        <f>ROUND(I339*H339,2)</f>
        <v>0</v>
      </c>
      <c r="BL339" s="13" t="s">
        <v>348</v>
      </c>
      <c r="BM339" s="157" t="s">
        <v>1058</v>
      </c>
    </row>
    <row r="340" spans="2:65" s="1" customFormat="1" ht="38.4">
      <c r="B340" s="28"/>
      <c r="D340" s="159" t="s">
        <v>280</v>
      </c>
      <c r="F340" s="160" t="s">
        <v>1057</v>
      </c>
      <c r="I340" s="119"/>
      <c r="L340" s="28"/>
      <c r="M340" s="161"/>
      <c r="T340" s="52"/>
      <c r="AT340" s="13" t="s">
        <v>280</v>
      </c>
      <c r="AU340" s="13" t="s">
        <v>272</v>
      </c>
    </row>
    <row r="341" spans="2:65" s="1" customFormat="1" ht="37.799999999999997" customHeight="1">
      <c r="B341" s="28"/>
      <c r="C341" s="162" t="s">
        <v>982</v>
      </c>
      <c r="D341" s="162" t="s">
        <v>335</v>
      </c>
      <c r="E341" s="163" t="s">
        <v>1060</v>
      </c>
      <c r="F341" s="164" t="s">
        <v>1061</v>
      </c>
      <c r="G341" s="165" t="s">
        <v>692</v>
      </c>
      <c r="H341" s="166">
        <v>1</v>
      </c>
      <c r="I341" s="167"/>
      <c r="J341" s="168">
        <f>ROUND(I341*H341,2)</f>
        <v>0</v>
      </c>
      <c r="K341" s="169"/>
      <c r="L341" s="170"/>
      <c r="M341" s="171" t="s">
        <v>1</v>
      </c>
      <c r="N341" s="172" t="s">
        <v>38</v>
      </c>
      <c r="P341" s="155">
        <f>O341*H341</f>
        <v>0</v>
      </c>
      <c r="Q341" s="155">
        <v>0</v>
      </c>
      <c r="R341" s="155">
        <f>Q341*H341</f>
        <v>0</v>
      </c>
      <c r="S341" s="155">
        <v>0</v>
      </c>
      <c r="T341" s="156">
        <f>S341*H341</f>
        <v>0</v>
      </c>
      <c r="AR341" s="157" t="s">
        <v>373</v>
      </c>
      <c r="AT341" s="157" t="s">
        <v>335</v>
      </c>
      <c r="AU341" s="157" t="s">
        <v>272</v>
      </c>
      <c r="AY341" s="13" t="s">
        <v>271</v>
      </c>
      <c r="BE341" s="158">
        <f>IF(N341="základní",J341,0)</f>
        <v>0</v>
      </c>
      <c r="BF341" s="158">
        <f>IF(N341="snížená",J341,0)</f>
        <v>0</v>
      </c>
      <c r="BG341" s="158">
        <f>IF(N341="zákl. přenesená",J341,0)</f>
        <v>0</v>
      </c>
      <c r="BH341" s="158">
        <f>IF(N341="sníž. přenesená",J341,0)</f>
        <v>0</v>
      </c>
      <c r="BI341" s="158">
        <f>IF(N341="nulová",J341,0)</f>
        <v>0</v>
      </c>
      <c r="BJ341" s="13" t="s">
        <v>80</v>
      </c>
      <c r="BK341" s="158">
        <f>ROUND(I341*H341,2)</f>
        <v>0</v>
      </c>
      <c r="BL341" s="13" t="s">
        <v>348</v>
      </c>
      <c r="BM341" s="157" t="s">
        <v>1062</v>
      </c>
    </row>
    <row r="342" spans="2:65" s="1" customFormat="1" ht="28.8">
      <c r="B342" s="28"/>
      <c r="D342" s="159" t="s">
        <v>280</v>
      </c>
      <c r="F342" s="160" t="s">
        <v>1061</v>
      </c>
      <c r="I342" s="119"/>
      <c r="L342" s="28"/>
      <c r="M342" s="161"/>
      <c r="T342" s="52"/>
      <c r="AT342" s="13" t="s">
        <v>280</v>
      </c>
      <c r="AU342" s="13" t="s">
        <v>272</v>
      </c>
    </row>
    <row r="343" spans="2:65" s="11" customFormat="1" ht="20.85" customHeight="1">
      <c r="B343" s="134"/>
      <c r="D343" s="135" t="s">
        <v>72</v>
      </c>
      <c r="E343" s="144" t="s">
        <v>1063</v>
      </c>
      <c r="F343" s="144" t="s">
        <v>1064</v>
      </c>
      <c r="I343" s="137"/>
      <c r="J343" s="145">
        <f>BK343</f>
        <v>0</v>
      </c>
      <c r="L343" s="134"/>
      <c r="M343" s="139"/>
      <c r="P343" s="140">
        <f>SUM(P344:P371)</f>
        <v>0</v>
      </c>
      <c r="R343" s="140">
        <f>SUM(R344:R371)</f>
        <v>2.7130000000000001E-2</v>
      </c>
      <c r="T343" s="141">
        <f>SUM(T344:T371)</f>
        <v>1.2E-2</v>
      </c>
      <c r="AR343" s="135" t="s">
        <v>82</v>
      </c>
      <c r="AT343" s="142" t="s">
        <v>72</v>
      </c>
      <c r="AU343" s="142" t="s">
        <v>82</v>
      </c>
      <c r="AY343" s="135" t="s">
        <v>271</v>
      </c>
      <c r="BK343" s="143">
        <f>SUM(BK344:BK371)</f>
        <v>0</v>
      </c>
    </row>
    <row r="344" spans="2:65" s="1" customFormat="1" ht="24.15" customHeight="1">
      <c r="B344" s="28"/>
      <c r="C344" s="162" t="s">
        <v>987</v>
      </c>
      <c r="D344" s="162" t="s">
        <v>335</v>
      </c>
      <c r="E344" s="163" t="s">
        <v>1066</v>
      </c>
      <c r="F344" s="164" t="s">
        <v>1067</v>
      </c>
      <c r="G344" s="165" t="s">
        <v>338</v>
      </c>
      <c r="H344" s="166">
        <v>1</v>
      </c>
      <c r="I344" s="167"/>
      <c r="J344" s="168">
        <f>ROUND(I344*H344,2)</f>
        <v>0</v>
      </c>
      <c r="K344" s="169"/>
      <c r="L344" s="170"/>
      <c r="M344" s="171" t="s">
        <v>1</v>
      </c>
      <c r="N344" s="172" t="s">
        <v>38</v>
      </c>
      <c r="P344" s="155">
        <f>O344*H344</f>
        <v>0</v>
      </c>
      <c r="Q344" s="155">
        <v>0</v>
      </c>
      <c r="R344" s="155">
        <f>Q344*H344</f>
        <v>0</v>
      </c>
      <c r="S344" s="155">
        <v>0</v>
      </c>
      <c r="T344" s="156">
        <f>S344*H344</f>
        <v>0</v>
      </c>
      <c r="AR344" s="157" t="s">
        <v>373</v>
      </c>
      <c r="AT344" s="157" t="s">
        <v>335</v>
      </c>
      <c r="AU344" s="157" t="s">
        <v>272</v>
      </c>
      <c r="AY344" s="13" t="s">
        <v>271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3" t="s">
        <v>80</v>
      </c>
      <c r="BK344" s="158">
        <f>ROUND(I344*H344,2)</f>
        <v>0</v>
      </c>
      <c r="BL344" s="13" t="s">
        <v>348</v>
      </c>
      <c r="BM344" s="157" t="s">
        <v>1068</v>
      </c>
    </row>
    <row r="345" spans="2:65" s="1" customFormat="1" ht="19.2">
      <c r="B345" s="28"/>
      <c r="D345" s="159" t="s">
        <v>280</v>
      </c>
      <c r="F345" s="160" t="s">
        <v>1067</v>
      </c>
      <c r="I345" s="119"/>
      <c r="L345" s="28"/>
      <c r="M345" s="161"/>
      <c r="T345" s="52"/>
      <c r="AT345" s="13" t="s">
        <v>280</v>
      </c>
      <c r="AU345" s="13" t="s">
        <v>272</v>
      </c>
    </row>
    <row r="346" spans="2:65" s="1" customFormat="1" ht="33" customHeight="1">
      <c r="B346" s="28"/>
      <c r="C346" s="146" t="s">
        <v>991</v>
      </c>
      <c r="D346" s="146" t="s">
        <v>274</v>
      </c>
      <c r="E346" s="147" t="s">
        <v>725</v>
      </c>
      <c r="F346" s="148" t="s">
        <v>726</v>
      </c>
      <c r="G346" s="149" t="s">
        <v>338</v>
      </c>
      <c r="H346" s="150">
        <v>1</v>
      </c>
      <c r="I346" s="151"/>
      <c r="J346" s="152">
        <f>ROUND(I346*H346,2)</f>
        <v>0</v>
      </c>
      <c r="K346" s="153"/>
      <c r="L346" s="28"/>
      <c r="M346" s="154" t="s">
        <v>1</v>
      </c>
      <c r="N346" s="115" t="s">
        <v>38</v>
      </c>
      <c r="P346" s="155">
        <f>O346*H346</f>
        <v>0</v>
      </c>
      <c r="Q346" s="155">
        <v>0</v>
      </c>
      <c r="R346" s="155">
        <f>Q346*H346</f>
        <v>0</v>
      </c>
      <c r="S346" s="155">
        <v>0</v>
      </c>
      <c r="T346" s="156">
        <f>S346*H346</f>
        <v>0</v>
      </c>
      <c r="AR346" s="157" t="s">
        <v>348</v>
      </c>
      <c r="AT346" s="157" t="s">
        <v>274</v>
      </c>
      <c r="AU346" s="157" t="s">
        <v>272</v>
      </c>
      <c r="AY346" s="13" t="s">
        <v>271</v>
      </c>
      <c r="BE346" s="158">
        <f>IF(N346="základní",J346,0)</f>
        <v>0</v>
      </c>
      <c r="BF346" s="158">
        <f>IF(N346="snížená",J346,0)</f>
        <v>0</v>
      </c>
      <c r="BG346" s="158">
        <f>IF(N346="zákl. přenesená",J346,0)</f>
        <v>0</v>
      </c>
      <c r="BH346" s="158">
        <f>IF(N346="sníž. přenesená",J346,0)</f>
        <v>0</v>
      </c>
      <c r="BI346" s="158">
        <f>IF(N346="nulová",J346,0)</f>
        <v>0</v>
      </c>
      <c r="BJ346" s="13" t="s">
        <v>80</v>
      </c>
      <c r="BK346" s="158">
        <f>ROUND(I346*H346,2)</f>
        <v>0</v>
      </c>
      <c r="BL346" s="13" t="s">
        <v>348</v>
      </c>
      <c r="BM346" s="157" t="s">
        <v>1070</v>
      </c>
    </row>
    <row r="347" spans="2:65" s="1" customFormat="1" ht="19.2">
      <c r="B347" s="28"/>
      <c r="D347" s="159" t="s">
        <v>280</v>
      </c>
      <c r="F347" s="160" t="s">
        <v>726</v>
      </c>
      <c r="I347" s="119"/>
      <c r="L347" s="28"/>
      <c r="M347" s="161"/>
      <c r="T347" s="52"/>
      <c r="AT347" s="13" t="s">
        <v>280</v>
      </c>
      <c r="AU347" s="13" t="s">
        <v>272</v>
      </c>
    </row>
    <row r="348" spans="2:65" s="1" customFormat="1" ht="33" customHeight="1">
      <c r="B348" s="28"/>
      <c r="C348" s="146" t="s">
        <v>996</v>
      </c>
      <c r="D348" s="146" t="s">
        <v>274</v>
      </c>
      <c r="E348" s="147" t="s">
        <v>1072</v>
      </c>
      <c r="F348" s="148" t="s">
        <v>1073</v>
      </c>
      <c r="G348" s="149" t="s">
        <v>338</v>
      </c>
      <c r="H348" s="150">
        <v>6</v>
      </c>
      <c r="I348" s="151"/>
      <c r="J348" s="152">
        <f>ROUND(I348*H348,2)</f>
        <v>0</v>
      </c>
      <c r="K348" s="153"/>
      <c r="L348" s="28"/>
      <c r="M348" s="154" t="s">
        <v>1</v>
      </c>
      <c r="N348" s="115" t="s">
        <v>38</v>
      </c>
      <c r="P348" s="155">
        <f>O348*H348</f>
        <v>0</v>
      </c>
      <c r="Q348" s="155">
        <v>0</v>
      </c>
      <c r="R348" s="155">
        <f>Q348*H348</f>
        <v>0</v>
      </c>
      <c r="S348" s="155">
        <v>0</v>
      </c>
      <c r="T348" s="156">
        <f>S348*H348</f>
        <v>0</v>
      </c>
      <c r="AR348" s="157" t="s">
        <v>348</v>
      </c>
      <c r="AT348" s="157" t="s">
        <v>274</v>
      </c>
      <c r="AU348" s="157" t="s">
        <v>272</v>
      </c>
      <c r="AY348" s="13" t="s">
        <v>271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3" t="s">
        <v>80</v>
      </c>
      <c r="BK348" s="158">
        <f>ROUND(I348*H348,2)</f>
        <v>0</v>
      </c>
      <c r="BL348" s="13" t="s">
        <v>348</v>
      </c>
      <c r="BM348" s="157" t="s">
        <v>1074</v>
      </c>
    </row>
    <row r="349" spans="2:65" s="1" customFormat="1" ht="57.6">
      <c r="B349" s="28"/>
      <c r="D349" s="159" t="s">
        <v>280</v>
      </c>
      <c r="F349" s="160" t="s">
        <v>1075</v>
      </c>
      <c r="I349" s="119"/>
      <c r="L349" s="28"/>
      <c r="M349" s="161"/>
      <c r="T349" s="52"/>
      <c r="AT349" s="13" t="s">
        <v>280</v>
      </c>
      <c r="AU349" s="13" t="s">
        <v>272</v>
      </c>
    </row>
    <row r="350" spans="2:65" s="1" customFormat="1" ht="76.349999999999994" customHeight="1">
      <c r="B350" s="28"/>
      <c r="C350" s="162" t="s">
        <v>1000</v>
      </c>
      <c r="D350" s="162" t="s">
        <v>335</v>
      </c>
      <c r="E350" s="163" t="s">
        <v>1539</v>
      </c>
      <c r="F350" s="164" t="s">
        <v>1540</v>
      </c>
      <c r="G350" s="165" t="s">
        <v>338</v>
      </c>
      <c r="H350" s="166">
        <v>6</v>
      </c>
      <c r="I350" s="167"/>
      <c r="J350" s="168">
        <f>ROUND(I350*H350,2)</f>
        <v>0</v>
      </c>
      <c r="K350" s="169"/>
      <c r="L350" s="170"/>
      <c r="M350" s="171" t="s">
        <v>1</v>
      </c>
      <c r="N350" s="172" t="s">
        <v>38</v>
      </c>
      <c r="P350" s="155">
        <f>O350*H350</f>
        <v>0</v>
      </c>
      <c r="Q350" s="155">
        <v>2.5500000000000002E-3</v>
      </c>
      <c r="R350" s="155">
        <f>Q350*H350</f>
        <v>1.5300000000000001E-2</v>
      </c>
      <c r="S350" s="155">
        <v>0</v>
      </c>
      <c r="T350" s="156">
        <f>S350*H350</f>
        <v>0</v>
      </c>
      <c r="AR350" s="157" t="s">
        <v>373</v>
      </c>
      <c r="AT350" s="157" t="s">
        <v>335</v>
      </c>
      <c r="AU350" s="157" t="s">
        <v>272</v>
      </c>
      <c r="AY350" s="13" t="s">
        <v>271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3" t="s">
        <v>80</v>
      </c>
      <c r="BK350" s="158">
        <f>ROUND(I350*H350,2)</f>
        <v>0</v>
      </c>
      <c r="BL350" s="13" t="s">
        <v>348</v>
      </c>
      <c r="BM350" s="157" t="s">
        <v>1541</v>
      </c>
    </row>
    <row r="351" spans="2:65" s="1" customFormat="1" ht="96">
      <c r="B351" s="28"/>
      <c r="D351" s="159" t="s">
        <v>280</v>
      </c>
      <c r="F351" s="160" t="s">
        <v>1542</v>
      </c>
      <c r="I351" s="119"/>
      <c r="L351" s="28"/>
      <c r="M351" s="161"/>
      <c r="T351" s="52"/>
      <c r="AT351" s="13" t="s">
        <v>280</v>
      </c>
      <c r="AU351" s="13" t="s">
        <v>272</v>
      </c>
    </row>
    <row r="352" spans="2:65" s="1" customFormat="1" ht="24.15" customHeight="1">
      <c r="B352" s="28"/>
      <c r="C352" s="146" t="s">
        <v>1005</v>
      </c>
      <c r="D352" s="146" t="s">
        <v>274</v>
      </c>
      <c r="E352" s="147" t="s">
        <v>1082</v>
      </c>
      <c r="F352" s="148" t="s">
        <v>1083</v>
      </c>
      <c r="G352" s="149" t="s">
        <v>338</v>
      </c>
      <c r="H352" s="150">
        <v>8</v>
      </c>
      <c r="I352" s="151"/>
      <c r="J352" s="152">
        <f>ROUND(I352*H352,2)</f>
        <v>0</v>
      </c>
      <c r="K352" s="153"/>
      <c r="L352" s="28"/>
      <c r="M352" s="154" t="s">
        <v>1</v>
      </c>
      <c r="N352" s="115" t="s">
        <v>38</v>
      </c>
      <c r="P352" s="155">
        <f>O352*H352</f>
        <v>0</v>
      </c>
      <c r="Q352" s="155">
        <v>0</v>
      </c>
      <c r="R352" s="155">
        <f>Q352*H352</f>
        <v>0</v>
      </c>
      <c r="S352" s="155">
        <v>0</v>
      </c>
      <c r="T352" s="156">
        <f>S352*H352</f>
        <v>0</v>
      </c>
      <c r="AR352" s="157" t="s">
        <v>348</v>
      </c>
      <c r="AT352" s="157" t="s">
        <v>274</v>
      </c>
      <c r="AU352" s="157" t="s">
        <v>272</v>
      </c>
      <c r="AY352" s="13" t="s">
        <v>271</v>
      </c>
      <c r="BE352" s="158">
        <f>IF(N352="základní",J352,0)</f>
        <v>0</v>
      </c>
      <c r="BF352" s="158">
        <f>IF(N352="snížená",J352,0)</f>
        <v>0</v>
      </c>
      <c r="BG352" s="158">
        <f>IF(N352="zákl. přenesená",J352,0)</f>
        <v>0</v>
      </c>
      <c r="BH352" s="158">
        <f>IF(N352="sníž. přenesená",J352,0)</f>
        <v>0</v>
      </c>
      <c r="BI352" s="158">
        <f>IF(N352="nulová",J352,0)</f>
        <v>0</v>
      </c>
      <c r="BJ352" s="13" t="s">
        <v>80</v>
      </c>
      <c r="BK352" s="158">
        <f>ROUND(I352*H352,2)</f>
        <v>0</v>
      </c>
      <c r="BL352" s="13" t="s">
        <v>348</v>
      </c>
      <c r="BM352" s="157" t="s">
        <v>1084</v>
      </c>
    </row>
    <row r="353" spans="2:65" s="1" customFormat="1" ht="38.4">
      <c r="B353" s="28"/>
      <c r="D353" s="159" t="s">
        <v>280</v>
      </c>
      <c r="F353" s="160" t="s">
        <v>1085</v>
      </c>
      <c r="I353" s="119"/>
      <c r="L353" s="28"/>
      <c r="M353" s="161"/>
      <c r="T353" s="52"/>
      <c r="AT353" s="13" t="s">
        <v>280</v>
      </c>
      <c r="AU353" s="13" t="s">
        <v>272</v>
      </c>
    </row>
    <row r="354" spans="2:65" s="1" customFormat="1" ht="24.15" customHeight="1">
      <c r="B354" s="28"/>
      <c r="C354" s="162" t="s">
        <v>1009</v>
      </c>
      <c r="D354" s="162" t="s">
        <v>335</v>
      </c>
      <c r="E354" s="163" t="s">
        <v>1087</v>
      </c>
      <c r="F354" s="164" t="s">
        <v>1088</v>
      </c>
      <c r="G354" s="165" t="s">
        <v>338</v>
      </c>
      <c r="H354" s="166">
        <v>8</v>
      </c>
      <c r="I354" s="167"/>
      <c r="J354" s="168">
        <f>ROUND(I354*H354,2)</f>
        <v>0</v>
      </c>
      <c r="K354" s="169"/>
      <c r="L354" s="170"/>
      <c r="M354" s="171" t="s">
        <v>1</v>
      </c>
      <c r="N354" s="172" t="s">
        <v>38</v>
      </c>
      <c r="P354" s="155">
        <f>O354*H354</f>
        <v>0</v>
      </c>
      <c r="Q354" s="155">
        <v>1.4999999999999999E-4</v>
      </c>
      <c r="R354" s="155">
        <f>Q354*H354</f>
        <v>1.1999999999999999E-3</v>
      </c>
      <c r="S354" s="155">
        <v>0</v>
      </c>
      <c r="T354" s="156">
        <f>S354*H354</f>
        <v>0</v>
      </c>
      <c r="AR354" s="157" t="s">
        <v>373</v>
      </c>
      <c r="AT354" s="157" t="s">
        <v>335</v>
      </c>
      <c r="AU354" s="157" t="s">
        <v>272</v>
      </c>
      <c r="AY354" s="13" t="s">
        <v>271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3" t="s">
        <v>80</v>
      </c>
      <c r="BK354" s="158">
        <f>ROUND(I354*H354,2)</f>
        <v>0</v>
      </c>
      <c r="BL354" s="13" t="s">
        <v>348</v>
      </c>
      <c r="BM354" s="157" t="s">
        <v>1089</v>
      </c>
    </row>
    <row r="355" spans="2:65" s="1" customFormat="1" ht="19.2">
      <c r="B355" s="28"/>
      <c r="D355" s="159" t="s">
        <v>280</v>
      </c>
      <c r="F355" s="160" t="s">
        <v>1088</v>
      </c>
      <c r="I355" s="119"/>
      <c r="L355" s="28"/>
      <c r="M355" s="161"/>
      <c r="T355" s="52"/>
      <c r="AT355" s="13" t="s">
        <v>280</v>
      </c>
      <c r="AU355" s="13" t="s">
        <v>272</v>
      </c>
    </row>
    <row r="356" spans="2:65" s="1" customFormat="1" ht="24.15" customHeight="1">
      <c r="B356" s="28"/>
      <c r="C356" s="146" t="s">
        <v>1014</v>
      </c>
      <c r="D356" s="146" t="s">
        <v>274</v>
      </c>
      <c r="E356" s="147" t="s">
        <v>1706</v>
      </c>
      <c r="F356" s="148" t="s">
        <v>1707</v>
      </c>
      <c r="G356" s="149" t="s">
        <v>338</v>
      </c>
      <c r="H356" s="150">
        <v>3</v>
      </c>
      <c r="I356" s="151"/>
      <c r="J356" s="152">
        <f>ROUND(I356*H356,2)</f>
        <v>0</v>
      </c>
      <c r="K356" s="153"/>
      <c r="L356" s="28"/>
      <c r="M356" s="154" t="s">
        <v>1</v>
      </c>
      <c r="N356" s="115" t="s">
        <v>38</v>
      </c>
      <c r="P356" s="155">
        <f>O356*H356</f>
        <v>0</v>
      </c>
      <c r="Q356" s="155">
        <v>0</v>
      </c>
      <c r="R356" s="155">
        <f>Q356*H356</f>
        <v>0</v>
      </c>
      <c r="S356" s="155">
        <v>0</v>
      </c>
      <c r="T356" s="156">
        <f>S356*H356</f>
        <v>0</v>
      </c>
      <c r="AR356" s="157" t="s">
        <v>348</v>
      </c>
      <c r="AT356" s="157" t="s">
        <v>274</v>
      </c>
      <c r="AU356" s="157" t="s">
        <v>272</v>
      </c>
      <c r="AY356" s="13" t="s">
        <v>271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3" t="s">
        <v>80</v>
      </c>
      <c r="BK356" s="158">
        <f>ROUND(I356*H356,2)</f>
        <v>0</v>
      </c>
      <c r="BL356" s="13" t="s">
        <v>348</v>
      </c>
      <c r="BM356" s="157" t="s">
        <v>1708</v>
      </c>
    </row>
    <row r="357" spans="2:65" s="1" customFormat="1" ht="28.8">
      <c r="B357" s="28"/>
      <c r="D357" s="159" t="s">
        <v>280</v>
      </c>
      <c r="F357" s="160" t="s">
        <v>1709</v>
      </c>
      <c r="I357" s="119"/>
      <c r="L357" s="28"/>
      <c r="M357" s="161"/>
      <c r="T357" s="52"/>
      <c r="AT357" s="13" t="s">
        <v>280</v>
      </c>
      <c r="AU357" s="13" t="s">
        <v>272</v>
      </c>
    </row>
    <row r="358" spans="2:65" s="1" customFormat="1" ht="24.15" customHeight="1">
      <c r="B358" s="28"/>
      <c r="C358" s="162" t="s">
        <v>1018</v>
      </c>
      <c r="D358" s="162" t="s">
        <v>335</v>
      </c>
      <c r="E358" s="163" t="s">
        <v>1710</v>
      </c>
      <c r="F358" s="164" t="s">
        <v>1711</v>
      </c>
      <c r="G358" s="165" t="s">
        <v>338</v>
      </c>
      <c r="H358" s="166">
        <v>3</v>
      </c>
      <c r="I358" s="167"/>
      <c r="J358" s="168">
        <f>ROUND(I358*H358,2)</f>
        <v>0</v>
      </c>
      <c r="K358" s="169"/>
      <c r="L358" s="170"/>
      <c r="M358" s="171" t="s">
        <v>1</v>
      </c>
      <c r="N358" s="172" t="s">
        <v>38</v>
      </c>
      <c r="P358" s="155">
        <f>O358*H358</f>
        <v>0</v>
      </c>
      <c r="Q358" s="155">
        <v>4.0000000000000003E-5</v>
      </c>
      <c r="R358" s="155">
        <f>Q358*H358</f>
        <v>1.2000000000000002E-4</v>
      </c>
      <c r="S358" s="155">
        <v>0</v>
      </c>
      <c r="T358" s="156">
        <f>S358*H358</f>
        <v>0</v>
      </c>
      <c r="AR358" s="157" t="s">
        <v>373</v>
      </c>
      <c r="AT358" s="157" t="s">
        <v>335</v>
      </c>
      <c r="AU358" s="157" t="s">
        <v>272</v>
      </c>
      <c r="AY358" s="13" t="s">
        <v>271</v>
      </c>
      <c r="BE358" s="158">
        <f>IF(N358="základní",J358,0)</f>
        <v>0</v>
      </c>
      <c r="BF358" s="158">
        <f>IF(N358="snížená",J358,0)</f>
        <v>0</v>
      </c>
      <c r="BG358" s="158">
        <f>IF(N358="zákl. přenesená",J358,0)</f>
        <v>0</v>
      </c>
      <c r="BH358" s="158">
        <f>IF(N358="sníž. přenesená",J358,0)</f>
        <v>0</v>
      </c>
      <c r="BI358" s="158">
        <f>IF(N358="nulová",J358,0)</f>
        <v>0</v>
      </c>
      <c r="BJ358" s="13" t="s">
        <v>80</v>
      </c>
      <c r="BK358" s="158">
        <f>ROUND(I358*H358,2)</f>
        <v>0</v>
      </c>
      <c r="BL358" s="13" t="s">
        <v>348</v>
      </c>
      <c r="BM358" s="157" t="s">
        <v>1712</v>
      </c>
    </row>
    <row r="359" spans="2:65" s="1" customFormat="1" ht="10.199999999999999">
      <c r="B359" s="28"/>
      <c r="D359" s="159" t="s">
        <v>280</v>
      </c>
      <c r="F359" s="160" t="s">
        <v>1711</v>
      </c>
      <c r="I359" s="119"/>
      <c r="L359" s="28"/>
      <c r="M359" s="161"/>
      <c r="T359" s="52"/>
      <c r="AT359" s="13" t="s">
        <v>280</v>
      </c>
      <c r="AU359" s="13" t="s">
        <v>272</v>
      </c>
    </row>
    <row r="360" spans="2:65" s="1" customFormat="1" ht="24.15" customHeight="1">
      <c r="B360" s="28"/>
      <c r="C360" s="162" t="s">
        <v>1023</v>
      </c>
      <c r="D360" s="162" t="s">
        <v>335</v>
      </c>
      <c r="E360" s="163" t="s">
        <v>1311</v>
      </c>
      <c r="F360" s="164" t="s">
        <v>1312</v>
      </c>
      <c r="G360" s="165" t="s">
        <v>338</v>
      </c>
      <c r="H360" s="166">
        <v>1</v>
      </c>
      <c r="I360" s="167"/>
      <c r="J360" s="168">
        <f>ROUND(I360*H360,2)</f>
        <v>0</v>
      </c>
      <c r="K360" s="169"/>
      <c r="L360" s="170"/>
      <c r="M360" s="171" t="s">
        <v>1</v>
      </c>
      <c r="N360" s="172" t="s">
        <v>38</v>
      </c>
      <c r="P360" s="155">
        <f>O360*H360</f>
        <v>0</v>
      </c>
      <c r="Q360" s="155">
        <v>1.0000000000000001E-5</v>
      </c>
      <c r="R360" s="155">
        <f>Q360*H360</f>
        <v>1.0000000000000001E-5</v>
      </c>
      <c r="S360" s="155">
        <v>0</v>
      </c>
      <c r="T360" s="156">
        <f>S360*H360</f>
        <v>0</v>
      </c>
      <c r="AR360" s="157" t="s">
        <v>373</v>
      </c>
      <c r="AT360" s="157" t="s">
        <v>335</v>
      </c>
      <c r="AU360" s="157" t="s">
        <v>272</v>
      </c>
      <c r="AY360" s="13" t="s">
        <v>271</v>
      </c>
      <c r="BE360" s="158">
        <f>IF(N360="základní",J360,0)</f>
        <v>0</v>
      </c>
      <c r="BF360" s="158">
        <f>IF(N360="snížená",J360,0)</f>
        <v>0</v>
      </c>
      <c r="BG360" s="158">
        <f>IF(N360="zákl. přenesená",J360,0)</f>
        <v>0</v>
      </c>
      <c r="BH360" s="158">
        <f>IF(N360="sníž. přenesená",J360,0)</f>
        <v>0</v>
      </c>
      <c r="BI360" s="158">
        <f>IF(N360="nulová",J360,0)</f>
        <v>0</v>
      </c>
      <c r="BJ360" s="13" t="s">
        <v>80</v>
      </c>
      <c r="BK360" s="158">
        <f>ROUND(I360*H360,2)</f>
        <v>0</v>
      </c>
      <c r="BL360" s="13" t="s">
        <v>348</v>
      </c>
      <c r="BM360" s="157" t="s">
        <v>1550</v>
      </c>
    </row>
    <row r="361" spans="2:65" s="1" customFormat="1" ht="10.199999999999999">
      <c r="B361" s="28"/>
      <c r="D361" s="159" t="s">
        <v>280</v>
      </c>
      <c r="F361" s="160" t="s">
        <v>1312</v>
      </c>
      <c r="I361" s="119"/>
      <c r="L361" s="28"/>
      <c r="M361" s="161"/>
      <c r="T361" s="52"/>
      <c r="AT361" s="13" t="s">
        <v>280</v>
      </c>
      <c r="AU361" s="13" t="s">
        <v>272</v>
      </c>
    </row>
    <row r="362" spans="2:65" s="1" customFormat="1" ht="24.15" customHeight="1">
      <c r="B362" s="28"/>
      <c r="C362" s="146" t="s">
        <v>1027</v>
      </c>
      <c r="D362" s="146" t="s">
        <v>274</v>
      </c>
      <c r="E362" s="147" t="s">
        <v>1104</v>
      </c>
      <c r="F362" s="148" t="s">
        <v>1105</v>
      </c>
      <c r="G362" s="149" t="s">
        <v>412</v>
      </c>
      <c r="H362" s="150">
        <v>80</v>
      </c>
      <c r="I362" s="151"/>
      <c r="J362" s="152">
        <f>ROUND(I362*H362,2)</f>
        <v>0</v>
      </c>
      <c r="K362" s="153"/>
      <c r="L362" s="28"/>
      <c r="M362" s="154" t="s">
        <v>1</v>
      </c>
      <c r="N362" s="115" t="s">
        <v>38</v>
      </c>
      <c r="P362" s="155">
        <f>O362*H362</f>
        <v>0</v>
      </c>
      <c r="Q362" s="155">
        <v>0</v>
      </c>
      <c r="R362" s="155">
        <f>Q362*H362</f>
        <v>0</v>
      </c>
      <c r="S362" s="155">
        <v>0</v>
      </c>
      <c r="T362" s="156">
        <f>S362*H362</f>
        <v>0</v>
      </c>
      <c r="AR362" s="157" t="s">
        <v>348</v>
      </c>
      <c r="AT362" s="157" t="s">
        <v>274</v>
      </c>
      <c r="AU362" s="157" t="s">
        <v>272</v>
      </c>
      <c r="AY362" s="13" t="s">
        <v>271</v>
      </c>
      <c r="BE362" s="158">
        <f>IF(N362="základní",J362,0)</f>
        <v>0</v>
      </c>
      <c r="BF362" s="158">
        <f>IF(N362="snížená",J362,0)</f>
        <v>0</v>
      </c>
      <c r="BG362" s="158">
        <f>IF(N362="zákl. přenesená",J362,0)</f>
        <v>0</v>
      </c>
      <c r="BH362" s="158">
        <f>IF(N362="sníž. přenesená",J362,0)</f>
        <v>0</v>
      </c>
      <c r="BI362" s="158">
        <f>IF(N362="nulová",J362,0)</f>
        <v>0</v>
      </c>
      <c r="BJ362" s="13" t="s">
        <v>80</v>
      </c>
      <c r="BK362" s="158">
        <f>ROUND(I362*H362,2)</f>
        <v>0</v>
      </c>
      <c r="BL362" s="13" t="s">
        <v>348</v>
      </c>
      <c r="BM362" s="157" t="s">
        <v>1106</v>
      </c>
    </row>
    <row r="363" spans="2:65" s="1" customFormat="1" ht="28.8">
      <c r="B363" s="28"/>
      <c r="D363" s="159" t="s">
        <v>280</v>
      </c>
      <c r="F363" s="160" t="s">
        <v>1107</v>
      </c>
      <c r="I363" s="119"/>
      <c r="L363" s="28"/>
      <c r="M363" s="161"/>
      <c r="T363" s="52"/>
      <c r="AT363" s="13" t="s">
        <v>280</v>
      </c>
      <c r="AU363" s="13" t="s">
        <v>272</v>
      </c>
    </row>
    <row r="364" spans="2:65" s="1" customFormat="1" ht="24.15" customHeight="1">
      <c r="B364" s="28"/>
      <c r="C364" s="162" t="s">
        <v>1031</v>
      </c>
      <c r="D364" s="162" t="s">
        <v>335</v>
      </c>
      <c r="E364" s="163" t="s">
        <v>1109</v>
      </c>
      <c r="F364" s="164" t="s">
        <v>1110</v>
      </c>
      <c r="G364" s="165" t="s">
        <v>412</v>
      </c>
      <c r="H364" s="166">
        <v>80</v>
      </c>
      <c r="I364" s="167"/>
      <c r="J364" s="168">
        <f>ROUND(I364*H364,2)</f>
        <v>0</v>
      </c>
      <c r="K364" s="169"/>
      <c r="L364" s="170"/>
      <c r="M364" s="171" t="s">
        <v>1</v>
      </c>
      <c r="N364" s="172" t="s">
        <v>38</v>
      </c>
      <c r="P364" s="155">
        <f>O364*H364</f>
        <v>0</v>
      </c>
      <c r="Q364" s="155">
        <v>1.2E-4</v>
      </c>
      <c r="R364" s="155">
        <f>Q364*H364</f>
        <v>9.6000000000000009E-3</v>
      </c>
      <c r="S364" s="155">
        <v>0</v>
      </c>
      <c r="T364" s="156">
        <f>S364*H364</f>
        <v>0</v>
      </c>
      <c r="AR364" s="157" t="s">
        <v>373</v>
      </c>
      <c r="AT364" s="157" t="s">
        <v>335</v>
      </c>
      <c r="AU364" s="157" t="s">
        <v>272</v>
      </c>
      <c r="AY364" s="13" t="s">
        <v>271</v>
      </c>
      <c r="BE364" s="158">
        <f>IF(N364="základní",J364,0)</f>
        <v>0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3" t="s">
        <v>80</v>
      </c>
      <c r="BK364" s="158">
        <f>ROUND(I364*H364,2)</f>
        <v>0</v>
      </c>
      <c r="BL364" s="13" t="s">
        <v>348</v>
      </c>
      <c r="BM364" s="157" t="s">
        <v>1111</v>
      </c>
    </row>
    <row r="365" spans="2:65" s="1" customFormat="1" ht="19.2">
      <c r="B365" s="28"/>
      <c r="D365" s="159" t="s">
        <v>280</v>
      </c>
      <c r="F365" s="160" t="s">
        <v>1110</v>
      </c>
      <c r="I365" s="119"/>
      <c r="L365" s="28"/>
      <c r="M365" s="161"/>
      <c r="T365" s="52"/>
      <c r="AT365" s="13" t="s">
        <v>280</v>
      </c>
      <c r="AU365" s="13" t="s">
        <v>272</v>
      </c>
    </row>
    <row r="366" spans="2:65" s="1" customFormat="1" ht="24.15" customHeight="1">
      <c r="B366" s="28"/>
      <c r="C366" s="146" t="s">
        <v>1035</v>
      </c>
      <c r="D366" s="146" t="s">
        <v>274</v>
      </c>
      <c r="E366" s="147" t="s">
        <v>953</v>
      </c>
      <c r="F366" s="148" t="s">
        <v>954</v>
      </c>
      <c r="G366" s="149" t="s">
        <v>338</v>
      </c>
      <c r="H366" s="150">
        <v>10</v>
      </c>
      <c r="I366" s="151"/>
      <c r="J366" s="152">
        <f>ROUND(I366*H366,2)</f>
        <v>0</v>
      </c>
      <c r="K366" s="153"/>
      <c r="L366" s="28"/>
      <c r="M366" s="154" t="s">
        <v>1</v>
      </c>
      <c r="N366" s="115" t="s">
        <v>38</v>
      </c>
      <c r="P366" s="155">
        <f>O366*H366</f>
        <v>0</v>
      </c>
      <c r="Q366" s="155">
        <v>0</v>
      </c>
      <c r="R366" s="155">
        <f>Q366*H366</f>
        <v>0</v>
      </c>
      <c r="S366" s="155">
        <v>0</v>
      </c>
      <c r="T366" s="156">
        <f>S366*H366</f>
        <v>0</v>
      </c>
      <c r="AR366" s="157" t="s">
        <v>348</v>
      </c>
      <c r="AT366" s="157" t="s">
        <v>274</v>
      </c>
      <c r="AU366" s="157" t="s">
        <v>272</v>
      </c>
      <c r="AY366" s="13" t="s">
        <v>271</v>
      </c>
      <c r="BE366" s="158">
        <f>IF(N366="základní",J366,0)</f>
        <v>0</v>
      </c>
      <c r="BF366" s="158">
        <f>IF(N366="snížená",J366,0)</f>
        <v>0</v>
      </c>
      <c r="BG366" s="158">
        <f>IF(N366="zákl. přenesená",J366,0)</f>
        <v>0</v>
      </c>
      <c r="BH366" s="158">
        <f>IF(N366="sníž. přenesená",J366,0)</f>
        <v>0</v>
      </c>
      <c r="BI366" s="158">
        <f>IF(N366="nulová",J366,0)</f>
        <v>0</v>
      </c>
      <c r="BJ366" s="13" t="s">
        <v>80</v>
      </c>
      <c r="BK366" s="158">
        <f>ROUND(I366*H366,2)</f>
        <v>0</v>
      </c>
      <c r="BL366" s="13" t="s">
        <v>348</v>
      </c>
      <c r="BM366" s="157" t="s">
        <v>1113</v>
      </c>
    </row>
    <row r="367" spans="2:65" s="1" customFormat="1" ht="19.2">
      <c r="B367" s="28"/>
      <c r="D367" s="159" t="s">
        <v>280</v>
      </c>
      <c r="F367" s="160" t="s">
        <v>956</v>
      </c>
      <c r="I367" s="119"/>
      <c r="L367" s="28"/>
      <c r="M367" s="161"/>
      <c r="T367" s="52"/>
      <c r="AT367" s="13" t="s">
        <v>280</v>
      </c>
      <c r="AU367" s="13" t="s">
        <v>272</v>
      </c>
    </row>
    <row r="368" spans="2:65" s="1" customFormat="1" ht="16.5" customHeight="1">
      <c r="B368" s="28"/>
      <c r="C368" s="162" t="s">
        <v>1040</v>
      </c>
      <c r="D368" s="162" t="s">
        <v>335</v>
      </c>
      <c r="E368" s="163" t="s">
        <v>958</v>
      </c>
      <c r="F368" s="164" t="s">
        <v>959</v>
      </c>
      <c r="G368" s="165" t="s">
        <v>338</v>
      </c>
      <c r="H368" s="166">
        <v>10</v>
      </c>
      <c r="I368" s="167"/>
      <c r="J368" s="168">
        <f>ROUND(I368*H368,2)</f>
        <v>0</v>
      </c>
      <c r="K368" s="169"/>
      <c r="L368" s="170"/>
      <c r="M368" s="171" t="s">
        <v>1</v>
      </c>
      <c r="N368" s="172" t="s">
        <v>38</v>
      </c>
      <c r="P368" s="155">
        <f>O368*H368</f>
        <v>0</v>
      </c>
      <c r="Q368" s="155">
        <v>9.0000000000000006E-5</v>
      </c>
      <c r="R368" s="155">
        <f>Q368*H368</f>
        <v>9.0000000000000008E-4</v>
      </c>
      <c r="S368" s="155">
        <v>0</v>
      </c>
      <c r="T368" s="156">
        <f>S368*H368</f>
        <v>0</v>
      </c>
      <c r="AR368" s="157" t="s">
        <v>373</v>
      </c>
      <c r="AT368" s="157" t="s">
        <v>335</v>
      </c>
      <c r="AU368" s="157" t="s">
        <v>272</v>
      </c>
      <c r="AY368" s="13" t="s">
        <v>271</v>
      </c>
      <c r="BE368" s="158">
        <f>IF(N368="základní",J368,0)</f>
        <v>0</v>
      </c>
      <c r="BF368" s="158">
        <f>IF(N368="snížená",J368,0)</f>
        <v>0</v>
      </c>
      <c r="BG368" s="158">
        <f>IF(N368="zákl. přenesená",J368,0)</f>
        <v>0</v>
      </c>
      <c r="BH368" s="158">
        <f>IF(N368="sníž. přenesená",J368,0)</f>
        <v>0</v>
      </c>
      <c r="BI368" s="158">
        <f>IF(N368="nulová",J368,0)</f>
        <v>0</v>
      </c>
      <c r="BJ368" s="13" t="s">
        <v>80</v>
      </c>
      <c r="BK368" s="158">
        <f>ROUND(I368*H368,2)</f>
        <v>0</v>
      </c>
      <c r="BL368" s="13" t="s">
        <v>348</v>
      </c>
      <c r="BM368" s="157" t="s">
        <v>1115</v>
      </c>
    </row>
    <row r="369" spans="2:65" s="1" customFormat="1" ht="10.199999999999999">
      <c r="B369" s="28"/>
      <c r="D369" s="159" t="s">
        <v>280</v>
      </c>
      <c r="F369" s="160" t="s">
        <v>959</v>
      </c>
      <c r="I369" s="119"/>
      <c r="L369" s="28"/>
      <c r="M369" s="161"/>
      <c r="T369" s="52"/>
      <c r="AT369" s="13" t="s">
        <v>280</v>
      </c>
      <c r="AU369" s="13" t="s">
        <v>272</v>
      </c>
    </row>
    <row r="370" spans="2:65" s="1" customFormat="1" ht="24.15" customHeight="1">
      <c r="B370" s="28"/>
      <c r="C370" s="146" t="s">
        <v>1044</v>
      </c>
      <c r="D370" s="146" t="s">
        <v>274</v>
      </c>
      <c r="E370" s="147" t="s">
        <v>1117</v>
      </c>
      <c r="F370" s="148" t="s">
        <v>1118</v>
      </c>
      <c r="G370" s="149" t="s">
        <v>338</v>
      </c>
      <c r="H370" s="150">
        <v>4</v>
      </c>
      <c r="I370" s="151"/>
      <c r="J370" s="152">
        <f>ROUND(I370*H370,2)</f>
        <v>0</v>
      </c>
      <c r="K370" s="153"/>
      <c r="L370" s="28"/>
      <c r="M370" s="154" t="s">
        <v>1</v>
      </c>
      <c r="N370" s="115" t="s">
        <v>38</v>
      </c>
      <c r="P370" s="155">
        <f>O370*H370</f>
        <v>0</v>
      </c>
      <c r="Q370" s="155">
        <v>0</v>
      </c>
      <c r="R370" s="155">
        <f>Q370*H370</f>
        <v>0</v>
      </c>
      <c r="S370" s="155">
        <v>3.0000000000000001E-3</v>
      </c>
      <c r="T370" s="156">
        <f>S370*H370</f>
        <v>1.2E-2</v>
      </c>
      <c r="AR370" s="157" t="s">
        <v>348</v>
      </c>
      <c r="AT370" s="157" t="s">
        <v>274</v>
      </c>
      <c r="AU370" s="157" t="s">
        <v>272</v>
      </c>
      <c r="AY370" s="13" t="s">
        <v>271</v>
      </c>
      <c r="BE370" s="158">
        <f>IF(N370="základní",J370,0)</f>
        <v>0</v>
      </c>
      <c r="BF370" s="158">
        <f>IF(N370="snížená",J370,0)</f>
        <v>0</v>
      </c>
      <c r="BG370" s="158">
        <f>IF(N370="zákl. přenesená",J370,0)</f>
        <v>0</v>
      </c>
      <c r="BH370" s="158">
        <f>IF(N370="sníž. přenesená",J370,0)</f>
        <v>0</v>
      </c>
      <c r="BI370" s="158">
        <f>IF(N370="nulová",J370,0)</f>
        <v>0</v>
      </c>
      <c r="BJ370" s="13" t="s">
        <v>80</v>
      </c>
      <c r="BK370" s="158">
        <f>ROUND(I370*H370,2)</f>
        <v>0</v>
      </c>
      <c r="BL370" s="13" t="s">
        <v>348</v>
      </c>
      <c r="BM370" s="157" t="s">
        <v>1119</v>
      </c>
    </row>
    <row r="371" spans="2:65" s="1" customFormat="1" ht="48">
      <c r="B371" s="28"/>
      <c r="D371" s="159" t="s">
        <v>280</v>
      </c>
      <c r="F371" s="160" t="s">
        <v>1120</v>
      </c>
      <c r="I371" s="119"/>
      <c r="L371" s="28"/>
      <c r="M371" s="161"/>
      <c r="T371" s="52"/>
      <c r="AT371" s="13" t="s">
        <v>280</v>
      </c>
      <c r="AU371" s="13" t="s">
        <v>272</v>
      </c>
    </row>
    <row r="372" spans="2:65" s="11" customFormat="1" ht="22.8" customHeight="1">
      <c r="B372" s="134"/>
      <c r="D372" s="135" t="s">
        <v>72</v>
      </c>
      <c r="E372" s="144" t="s">
        <v>1162</v>
      </c>
      <c r="F372" s="144" t="s">
        <v>1163</v>
      </c>
      <c r="I372" s="137"/>
      <c r="J372" s="145">
        <f>BK372</f>
        <v>0</v>
      </c>
      <c r="L372" s="134"/>
      <c r="M372" s="139"/>
      <c r="P372" s="140">
        <f>P373+P396</f>
        <v>0</v>
      </c>
      <c r="R372" s="140">
        <f>R373+R396</f>
        <v>4.2000000000000002E-4</v>
      </c>
      <c r="T372" s="141">
        <f>T373+T396</f>
        <v>7.5999999999999991E-3</v>
      </c>
      <c r="AR372" s="135" t="s">
        <v>82</v>
      </c>
      <c r="AT372" s="142" t="s">
        <v>72</v>
      </c>
      <c r="AU372" s="142" t="s">
        <v>80</v>
      </c>
      <c r="AY372" s="135" t="s">
        <v>271</v>
      </c>
      <c r="BK372" s="143">
        <f>BK373+BK396</f>
        <v>0</v>
      </c>
    </row>
    <row r="373" spans="2:65" s="11" customFormat="1" ht="20.85" customHeight="1">
      <c r="B373" s="134"/>
      <c r="D373" s="135" t="s">
        <v>72</v>
      </c>
      <c r="E373" s="144" t="s">
        <v>1164</v>
      </c>
      <c r="F373" s="144" t="s">
        <v>1165</v>
      </c>
      <c r="I373" s="137"/>
      <c r="J373" s="145">
        <f>BK373</f>
        <v>0</v>
      </c>
      <c r="L373" s="134"/>
      <c r="M373" s="139"/>
      <c r="P373" s="140">
        <f>SUM(P374:P395)</f>
        <v>0</v>
      </c>
      <c r="R373" s="140">
        <f>SUM(R374:R395)</f>
        <v>0</v>
      </c>
      <c r="T373" s="141">
        <f>SUM(T374:T395)</f>
        <v>7.5999999999999991E-3</v>
      </c>
      <c r="AR373" s="135" t="s">
        <v>82</v>
      </c>
      <c r="AT373" s="142" t="s">
        <v>72</v>
      </c>
      <c r="AU373" s="142" t="s">
        <v>82</v>
      </c>
      <c r="AY373" s="135" t="s">
        <v>271</v>
      </c>
      <c r="BK373" s="143">
        <f>SUM(BK374:BK395)</f>
        <v>0</v>
      </c>
    </row>
    <row r="374" spans="2:65" s="1" customFormat="1" ht="24.15" customHeight="1">
      <c r="B374" s="28"/>
      <c r="C374" s="146" t="s">
        <v>1046</v>
      </c>
      <c r="D374" s="146" t="s">
        <v>274</v>
      </c>
      <c r="E374" s="147" t="s">
        <v>1325</v>
      </c>
      <c r="F374" s="148" t="s">
        <v>1326</v>
      </c>
      <c r="G374" s="149" t="s">
        <v>338</v>
      </c>
      <c r="H374" s="150">
        <v>1</v>
      </c>
      <c r="I374" s="151"/>
      <c r="J374" s="152">
        <f>ROUND(I374*H374,2)</f>
        <v>0</v>
      </c>
      <c r="K374" s="153"/>
      <c r="L374" s="28"/>
      <c r="M374" s="154" t="s">
        <v>1</v>
      </c>
      <c r="N374" s="115" t="s">
        <v>38</v>
      </c>
      <c r="P374" s="155">
        <f>O374*H374</f>
        <v>0</v>
      </c>
      <c r="Q374" s="155">
        <v>0</v>
      </c>
      <c r="R374" s="155">
        <f>Q374*H374</f>
        <v>0</v>
      </c>
      <c r="S374" s="155">
        <v>2.5000000000000001E-3</v>
      </c>
      <c r="T374" s="156">
        <f>S374*H374</f>
        <v>2.5000000000000001E-3</v>
      </c>
      <c r="AR374" s="157" t="s">
        <v>348</v>
      </c>
      <c r="AT374" s="157" t="s">
        <v>274</v>
      </c>
      <c r="AU374" s="157" t="s">
        <v>272</v>
      </c>
      <c r="AY374" s="13" t="s">
        <v>271</v>
      </c>
      <c r="BE374" s="158">
        <f>IF(N374="základní",J374,0)</f>
        <v>0</v>
      </c>
      <c r="BF374" s="158">
        <f>IF(N374="snížená",J374,0)</f>
        <v>0</v>
      </c>
      <c r="BG374" s="158">
        <f>IF(N374="zákl. přenesená",J374,0)</f>
        <v>0</v>
      </c>
      <c r="BH374" s="158">
        <f>IF(N374="sníž. přenesená",J374,0)</f>
        <v>0</v>
      </c>
      <c r="BI374" s="158">
        <f>IF(N374="nulová",J374,0)</f>
        <v>0</v>
      </c>
      <c r="BJ374" s="13" t="s">
        <v>80</v>
      </c>
      <c r="BK374" s="158">
        <f>ROUND(I374*H374,2)</f>
        <v>0</v>
      </c>
      <c r="BL374" s="13" t="s">
        <v>348</v>
      </c>
      <c r="BM374" s="157" t="s">
        <v>1327</v>
      </c>
    </row>
    <row r="375" spans="2:65" s="1" customFormat="1" ht="19.2">
      <c r="B375" s="28"/>
      <c r="D375" s="159" t="s">
        <v>280</v>
      </c>
      <c r="F375" s="160" t="s">
        <v>1328</v>
      </c>
      <c r="I375" s="119"/>
      <c r="L375" s="28"/>
      <c r="M375" s="161"/>
      <c r="T375" s="52"/>
      <c r="AT375" s="13" t="s">
        <v>280</v>
      </c>
      <c r="AU375" s="13" t="s">
        <v>272</v>
      </c>
    </row>
    <row r="376" spans="2:65" s="1" customFormat="1" ht="24.15" customHeight="1">
      <c r="B376" s="28"/>
      <c r="C376" s="146" t="s">
        <v>1050</v>
      </c>
      <c r="D376" s="146" t="s">
        <v>274</v>
      </c>
      <c r="E376" s="147" t="s">
        <v>1330</v>
      </c>
      <c r="F376" s="148" t="s">
        <v>1331</v>
      </c>
      <c r="G376" s="149" t="s">
        <v>338</v>
      </c>
      <c r="H376" s="150">
        <v>1</v>
      </c>
      <c r="I376" s="151"/>
      <c r="J376" s="152">
        <f>ROUND(I376*H376,2)</f>
        <v>0</v>
      </c>
      <c r="K376" s="153"/>
      <c r="L376" s="28"/>
      <c r="M376" s="154" t="s">
        <v>1</v>
      </c>
      <c r="N376" s="115" t="s">
        <v>38</v>
      </c>
      <c r="P376" s="155">
        <f>O376*H376</f>
        <v>0</v>
      </c>
      <c r="Q376" s="155">
        <v>0</v>
      </c>
      <c r="R376" s="155">
        <f>Q376*H376</f>
        <v>0</v>
      </c>
      <c r="S376" s="155">
        <v>2.5000000000000001E-3</v>
      </c>
      <c r="T376" s="156">
        <f>S376*H376</f>
        <v>2.5000000000000001E-3</v>
      </c>
      <c r="AR376" s="157" t="s">
        <v>348</v>
      </c>
      <c r="AT376" s="157" t="s">
        <v>274</v>
      </c>
      <c r="AU376" s="157" t="s">
        <v>272</v>
      </c>
      <c r="AY376" s="13" t="s">
        <v>271</v>
      </c>
      <c r="BE376" s="158">
        <f>IF(N376="základní",J376,0)</f>
        <v>0</v>
      </c>
      <c r="BF376" s="158">
        <f>IF(N376="snížená",J376,0)</f>
        <v>0</v>
      </c>
      <c r="BG376" s="158">
        <f>IF(N376="zákl. přenesená",J376,0)</f>
        <v>0</v>
      </c>
      <c r="BH376" s="158">
        <f>IF(N376="sníž. přenesená",J376,0)</f>
        <v>0</v>
      </c>
      <c r="BI376" s="158">
        <f>IF(N376="nulová",J376,0)</f>
        <v>0</v>
      </c>
      <c r="BJ376" s="13" t="s">
        <v>80</v>
      </c>
      <c r="BK376" s="158">
        <f>ROUND(I376*H376,2)</f>
        <v>0</v>
      </c>
      <c r="BL376" s="13" t="s">
        <v>348</v>
      </c>
      <c r="BM376" s="157" t="s">
        <v>1332</v>
      </c>
    </row>
    <row r="377" spans="2:65" s="1" customFormat="1" ht="19.2">
      <c r="B377" s="28"/>
      <c r="D377" s="159" t="s">
        <v>280</v>
      </c>
      <c r="F377" s="160" t="s">
        <v>1331</v>
      </c>
      <c r="I377" s="119"/>
      <c r="L377" s="28"/>
      <c r="M377" s="161"/>
      <c r="T377" s="52"/>
      <c r="AT377" s="13" t="s">
        <v>280</v>
      </c>
      <c r="AU377" s="13" t="s">
        <v>272</v>
      </c>
    </row>
    <row r="378" spans="2:65" s="1" customFormat="1" ht="24.15" customHeight="1">
      <c r="B378" s="28"/>
      <c r="C378" s="146" t="s">
        <v>1055</v>
      </c>
      <c r="D378" s="146" t="s">
        <v>274</v>
      </c>
      <c r="E378" s="147" t="s">
        <v>1334</v>
      </c>
      <c r="F378" s="148" t="s">
        <v>1335</v>
      </c>
      <c r="G378" s="149" t="s">
        <v>338</v>
      </c>
      <c r="H378" s="150">
        <v>1</v>
      </c>
      <c r="I378" s="151"/>
      <c r="J378" s="152">
        <f>ROUND(I378*H378,2)</f>
        <v>0</v>
      </c>
      <c r="K378" s="153"/>
      <c r="L378" s="28"/>
      <c r="M378" s="154" t="s">
        <v>1</v>
      </c>
      <c r="N378" s="115" t="s">
        <v>38</v>
      </c>
      <c r="P378" s="155">
        <f>O378*H378</f>
        <v>0</v>
      </c>
      <c r="Q378" s="155">
        <v>0</v>
      </c>
      <c r="R378" s="155">
        <f>Q378*H378</f>
        <v>0</v>
      </c>
      <c r="S378" s="155">
        <v>0</v>
      </c>
      <c r="T378" s="156">
        <f>S378*H378</f>
        <v>0</v>
      </c>
      <c r="AR378" s="157" t="s">
        <v>348</v>
      </c>
      <c r="AT378" s="157" t="s">
        <v>274</v>
      </c>
      <c r="AU378" s="157" t="s">
        <v>272</v>
      </c>
      <c r="AY378" s="13" t="s">
        <v>271</v>
      </c>
      <c r="BE378" s="158">
        <f>IF(N378="základní",J378,0)</f>
        <v>0</v>
      </c>
      <c r="BF378" s="158">
        <f>IF(N378="snížená",J378,0)</f>
        <v>0</v>
      </c>
      <c r="BG378" s="158">
        <f>IF(N378="zákl. přenesená",J378,0)</f>
        <v>0</v>
      </c>
      <c r="BH378" s="158">
        <f>IF(N378="sníž. přenesená",J378,0)</f>
        <v>0</v>
      </c>
      <c r="BI378" s="158">
        <f>IF(N378="nulová",J378,0)</f>
        <v>0</v>
      </c>
      <c r="BJ378" s="13" t="s">
        <v>80</v>
      </c>
      <c r="BK378" s="158">
        <f>ROUND(I378*H378,2)</f>
        <v>0</v>
      </c>
      <c r="BL378" s="13" t="s">
        <v>348</v>
      </c>
      <c r="BM378" s="157" t="s">
        <v>1336</v>
      </c>
    </row>
    <row r="379" spans="2:65" s="1" customFormat="1" ht="19.2">
      <c r="B379" s="28"/>
      <c r="D379" s="159" t="s">
        <v>280</v>
      </c>
      <c r="F379" s="160" t="s">
        <v>1335</v>
      </c>
      <c r="I379" s="119"/>
      <c r="L379" s="28"/>
      <c r="M379" s="161"/>
      <c r="T379" s="52"/>
      <c r="AT379" s="13" t="s">
        <v>280</v>
      </c>
      <c r="AU379" s="13" t="s">
        <v>272</v>
      </c>
    </row>
    <row r="380" spans="2:65" s="1" customFormat="1" ht="16.5" customHeight="1">
      <c r="B380" s="28"/>
      <c r="C380" s="146" t="s">
        <v>1059</v>
      </c>
      <c r="D380" s="146" t="s">
        <v>274</v>
      </c>
      <c r="E380" s="147" t="s">
        <v>1338</v>
      </c>
      <c r="F380" s="148" t="s">
        <v>1339</v>
      </c>
      <c r="G380" s="149" t="s">
        <v>338</v>
      </c>
      <c r="H380" s="150">
        <v>1</v>
      </c>
      <c r="I380" s="151"/>
      <c r="J380" s="152">
        <f>ROUND(I380*H380,2)</f>
        <v>0</v>
      </c>
      <c r="K380" s="153"/>
      <c r="L380" s="28"/>
      <c r="M380" s="154" t="s">
        <v>1</v>
      </c>
      <c r="N380" s="115" t="s">
        <v>38</v>
      </c>
      <c r="P380" s="155">
        <f>O380*H380</f>
        <v>0</v>
      </c>
      <c r="Q380" s="155">
        <v>0</v>
      </c>
      <c r="R380" s="155">
        <f>Q380*H380</f>
        <v>0</v>
      </c>
      <c r="S380" s="155">
        <v>0</v>
      </c>
      <c r="T380" s="156">
        <f>S380*H380</f>
        <v>0</v>
      </c>
      <c r="AR380" s="157" t="s">
        <v>348</v>
      </c>
      <c r="AT380" s="157" t="s">
        <v>274</v>
      </c>
      <c r="AU380" s="157" t="s">
        <v>272</v>
      </c>
      <c r="AY380" s="13" t="s">
        <v>271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3" t="s">
        <v>80</v>
      </c>
      <c r="BK380" s="158">
        <f>ROUND(I380*H380,2)</f>
        <v>0</v>
      </c>
      <c r="BL380" s="13" t="s">
        <v>348</v>
      </c>
      <c r="BM380" s="157" t="s">
        <v>1340</v>
      </c>
    </row>
    <row r="381" spans="2:65" s="1" customFormat="1" ht="10.199999999999999">
      <c r="B381" s="28"/>
      <c r="D381" s="159" t="s">
        <v>280</v>
      </c>
      <c r="F381" s="160" t="s">
        <v>1341</v>
      </c>
      <c r="I381" s="119"/>
      <c r="L381" s="28"/>
      <c r="M381" s="161"/>
      <c r="T381" s="52"/>
      <c r="AT381" s="13" t="s">
        <v>280</v>
      </c>
      <c r="AU381" s="13" t="s">
        <v>272</v>
      </c>
    </row>
    <row r="382" spans="2:65" s="1" customFormat="1" ht="21.75" customHeight="1">
      <c r="B382" s="28"/>
      <c r="C382" s="162" t="s">
        <v>1065</v>
      </c>
      <c r="D382" s="162" t="s">
        <v>335</v>
      </c>
      <c r="E382" s="163" t="s">
        <v>1343</v>
      </c>
      <c r="F382" s="164" t="s">
        <v>1344</v>
      </c>
      <c r="G382" s="165" t="s">
        <v>338</v>
      </c>
      <c r="H382" s="166">
        <v>1</v>
      </c>
      <c r="I382" s="167"/>
      <c r="J382" s="168">
        <f>ROUND(I382*H382,2)</f>
        <v>0</v>
      </c>
      <c r="K382" s="169"/>
      <c r="L382" s="170"/>
      <c r="M382" s="171" t="s">
        <v>1</v>
      </c>
      <c r="N382" s="172" t="s">
        <v>38</v>
      </c>
      <c r="P382" s="155">
        <f>O382*H382</f>
        <v>0</v>
      </c>
      <c r="Q382" s="155">
        <v>0</v>
      </c>
      <c r="R382" s="155">
        <f>Q382*H382</f>
        <v>0</v>
      </c>
      <c r="S382" s="155">
        <v>0</v>
      </c>
      <c r="T382" s="156">
        <f>S382*H382</f>
        <v>0</v>
      </c>
      <c r="AR382" s="157" t="s">
        <v>373</v>
      </c>
      <c r="AT382" s="157" t="s">
        <v>335</v>
      </c>
      <c r="AU382" s="157" t="s">
        <v>272</v>
      </c>
      <c r="AY382" s="13" t="s">
        <v>271</v>
      </c>
      <c r="BE382" s="158">
        <f>IF(N382="základní",J382,0)</f>
        <v>0</v>
      </c>
      <c r="BF382" s="158">
        <f>IF(N382="snížená",J382,0)</f>
        <v>0</v>
      </c>
      <c r="BG382" s="158">
        <f>IF(N382="zákl. přenesená",J382,0)</f>
        <v>0</v>
      </c>
      <c r="BH382" s="158">
        <f>IF(N382="sníž. přenesená",J382,0)</f>
        <v>0</v>
      </c>
      <c r="BI382" s="158">
        <f>IF(N382="nulová",J382,0)</f>
        <v>0</v>
      </c>
      <c r="BJ382" s="13" t="s">
        <v>80</v>
      </c>
      <c r="BK382" s="158">
        <f>ROUND(I382*H382,2)</f>
        <v>0</v>
      </c>
      <c r="BL382" s="13" t="s">
        <v>348</v>
      </c>
      <c r="BM382" s="157" t="s">
        <v>1345</v>
      </c>
    </row>
    <row r="383" spans="2:65" s="1" customFormat="1" ht="10.199999999999999">
      <c r="B383" s="28"/>
      <c r="D383" s="159" t="s">
        <v>280</v>
      </c>
      <c r="F383" s="160" t="s">
        <v>1344</v>
      </c>
      <c r="I383" s="119"/>
      <c r="L383" s="28"/>
      <c r="M383" s="161"/>
      <c r="T383" s="52"/>
      <c r="AT383" s="13" t="s">
        <v>280</v>
      </c>
      <c r="AU383" s="13" t="s">
        <v>272</v>
      </c>
    </row>
    <row r="384" spans="2:65" s="1" customFormat="1" ht="16.5" customHeight="1">
      <c r="B384" s="28"/>
      <c r="C384" s="146" t="s">
        <v>1069</v>
      </c>
      <c r="D384" s="146" t="s">
        <v>274</v>
      </c>
      <c r="E384" s="147" t="s">
        <v>1347</v>
      </c>
      <c r="F384" s="148" t="s">
        <v>1348</v>
      </c>
      <c r="G384" s="149" t="s">
        <v>338</v>
      </c>
      <c r="H384" s="150">
        <v>1</v>
      </c>
      <c r="I384" s="151"/>
      <c r="J384" s="152">
        <f>ROUND(I384*H384,2)</f>
        <v>0</v>
      </c>
      <c r="K384" s="153"/>
      <c r="L384" s="28"/>
      <c r="M384" s="154" t="s">
        <v>1</v>
      </c>
      <c r="N384" s="115" t="s">
        <v>38</v>
      </c>
      <c r="P384" s="155">
        <f>O384*H384</f>
        <v>0</v>
      </c>
      <c r="Q384" s="155">
        <v>0</v>
      </c>
      <c r="R384" s="155">
        <f>Q384*H384</f>
        <v>0</v>
      </c>
      <c r="S384" s="155">
        <v>0</v>
      </c>
      <c r="T384" s="156">
        <f>S384*H384</f>
        <v>0</v>
      </c>
      <c r="AR384" s="157" t="s">
        <v>348</v>
      </c>
      <c r="AT384" s="157" t="s">
        <v>274</v>
      </c>
      <c r="AU384" s="157" t="s">
        <v>272</v>
      </c>
      <c r="AY384" s="13" t="s">
        <v>271</v>
      </c>
      <c r="BE384" s="158">
        <f>IF(N384="základní",J384,0)</f>
        <v>0</v>
      </c>
      <c r="BF384" s="158">
        <f>IF(N384="snížená",J384,0)</f>
        <v>0</v>
      </c>
      <c r="BG384" s="158">
        <f>IF(N384="zákl. přenesená",J384,0)</f>
        <v>0</v>
      </c>
      <c r="BH384" s="158">
        <f>IF(N384="sníž. přenesená",J384,0)</f>
        <v>0</v>
      </c>
      <c r="BI384" s="158">
        <f>IF(N384="nulová",J384,0)</f>
        <v>0</v>
      </c>
      <c r="BJ384" s="13" t="s">
        <v>80</v>
      </c>
      <c r="BK384" s="158">
        <f>ROUND(I384*H384,2)</f>
        <v>0</v>
      </c>
      <c r="BL384" s="13" t="s">
        <v>348</v>
      </c>
      <c r="BM384" s="157" t="s">
        <v>1349</v>
      </c>
    </row>
    <row r="385" spans="2:65" s="1" customFormat="1" ht="10.199999999999999">
      <c r="B385" s="28"/>
      <c r="D385" s="159" t="s">
        <v>280</v>
      </c>
      <c r="F385" s="160" t="s">
        <v>1348</v>
      </c>
      <c r="I385" s="119"/>
      <c r="L385" s="28"/>
      <c r="M385" s="161"/>
      <c r="T385" s="52"/>
      <c r="AT385" s="13" t="s">
        <v>280</v>
      </c>
      <c r="AU385" s="13" t="s">
        <v>272</v>
      </c>
    </row>
    <row r="386" spans="2:65" s="1" customFormat="1" ht="16.5" customHeight="1">
      <c r="B386" s="28"/>
      <c r="C386" s="146" t="s">
        <v>1071</v>
      </c>
      <c r="D386" s="146" t="s">
        <v>274</v>
      </c>
      <c r="E386" s="147" t="s">
        <v>1351</v>
      </c>
      <c r="F386" s="148" t="s">
        <v>1352</v>
      </c>
      <c r="G386" s="149" t="s">
        <v>338</v>
      </c>
      <c r="H386" s="150">
        <v>1</v>
      </c>
      <c r="I386" s="151"/>
      <c r="J386" s="152">
        <f>ROUND(I386*H386,2)</f>
        <v>0</v>
      </c>
      <c r="K386" s="153"/>
      <c r="L386" s="28"/>
      <c r="M386" s="154" t="s">
        <v>1</v>
      </c>
      <c r="N386" s="115" t="s">
        <v>38</v>
      </c>
      <c r="P386" s="155">
        <f>O386*H386</f>
        <v>0</v>
      </c>
      <c r="Q386" s="155">
        <v>0</v>
      </c>
      <c r="R386" s="155">
        <f>Q386*H386</f>
        <v>0</v>
      </c>
      <c r="S386" s="155">
        <v>0</v>
      </c>
      <c r="T386" s="156">
        <f>S386*H386</f>
        <v>0</v>
      </c>
      <c r="AR386" s="157" t="s">
        <v>348</v>
      </c>
      <c r="AT386" s="157" t="s">
        <v>274</v>
      </c>
      <c r="AU386" s="157" t="s">
        <v>272</v>
      </c>
      <c r="AY386" s="13" t="s">
        <v>271</v>
      </c>
      <c r="BE386" s="158">
        <f>IF(N386="základní",J386,0)</f>
        <v>0</v>
      </c>
      <c r="BF386" s="158">
        <f>IF(N386="snížená",J386,0)</f>
        <v>0</v>
      </c>
      <c r="BG386" s="158">
        <f>IF(N386="zákl. přenesená",J386,0)</f>
        <v>0</v>
      </c>
      <c r="BH386" s="158">
        <f>IF(N386="sníž. přenesená",J386,0)</f>
        <v>0</v>
      </c>
      <c r="BI386" s="158">
        <f>IF(N386="nulová",J386,0)</f>
        <v>0</v>
      </c>
      <c r="BJ386" s="13" t="s">
        <v>80</v>
      </c>
      <c r="BK386" s="158">
        <f>ROUND(I386*H386,2)</f>
        <v>0</v>
      </c>
      <c r="BL386" s="13" t="s">
        <v>348</v>
      </c>
      <c r="BM386" s="157" t="s">
        <v>1353</v>
      </c>
    </row>
    <row r="387" spans="2:65" s="1" customFormat="1" ht="10.199999999999999">
      <c r="B387" s="28"/>
      <c r="D387" s="159" t="s">
        <v>280</v>
      </c>
      <c r="F387" s="160" t="s">
        <v>1354</v>
      </c>
      <c r="I387" s="119"/>
      <c r="L387" s="28"/>
      <c r="M387" s="161"/>
      <c r="T387" s="52"/>
      <c r="AT387" s="13" t="s">
        <v>280</v>
      </c>
      <c r="AU387" s="13" t="s">
        <v>272</v>
      </c>
    </row>
    <row r="388" spans="2:65" s="1" customFormat="1" ht="24.15" customHeight="1">
      <c r="B388" s="28"/>
      <c r="C388" s="146" t="s">
        <v>1076</v>
      </c>
      <c r="D388" s="146" t="s">
        <v>274</v>
      </c>
      <c r="E388" s="147" t="s">
        <v>1356</v>
      </c>
      <c r="F388" s="148" t="s">
        <v>1357</v>
      </c>
      <c r="G388" s="149" t="s">
        <v>338</v>
      </c>
      <c r="H388" s="150">
        <v>1</v>
      </c>
      <c r="I388" s="151"/>
      <c r="J388" s="152">
        <f>ROUND(I388*H388,2)</f>
        <v>0</v>
      </c>
      <c r="K388" s="153"/>
      <c r="L388" s="28"/>
      <c r="M388" s="154" t="s">
        <v>1</v>
      </c>
      <c r="N388" s="115" t="s">
        <v>38</v>
      </c>
      <c r="P388" s="155">
        <f>O388*H388</f>
        <v>0</v>
      </c>
      <c r="Q388" s="155">
        <v>0</v>
      </c>
      <c r="R388" s="155">
        <f>Q388*H388</f>
        <v>0</v>
      </c>
      <c r="S388" s="155">
        <v>0</v>
      </c>
      <c r="T388" s="156">
        <f>S388*H388</f>
        <v>0</v>
      </c>
      <c r="AR388" s="157" t="s">
        <v>348</v>
      </c>
      <c r="AT388" s="157" t="s">
        <v>274</v>
      </c>
      <c r="AU388" s="157" t="s">
        <v>272</v>
      </c>
      <c r="AY388" s="13" t="s">
        <v>271</v>
      </c>
      <c r="BE388" s="158">
        <f>IF(N388="základní",J388,0)</f>
        <v>0</v>
      </c>
      <c r="BF388" s="158">
        <f>IF(N388="snížená",J388,0)</f>
        <v>0</v>
      </c>
      <c r="BG388" s="158">
        <f>IF(N388="zákl. přenesená",J388,0)</f>
        <v>0</v>
      </c>
      <c r="BH388" s="158">
        <f>IF(N388="sníž. přenesená",J388,0)</f>
        <v>0</v>
      </c>
      <c r="BI388" s="158">
        <f>IF(N388="nulová",J388,0)</f>
        <v>0</v>
      </c>
      <c r="BJ388" s="13" t="s">
        <v>80</v>
      </c>
      <c r="BK388" s="158">
        <f>ROUND(I388*H388,2)</f>
        <v>0</v>
      </c>
      <c r="BL388" s="13" t="s">
        <v>348</v>
      </c>
      <c r="BM388" s="157" t="s">
        <v>1358</v>
      </c>
    </row>
    <row r="389" spans="2:65" s="1" customFormat="1" ht="19.2">
      <c r="B389" s="28"/>
      <c r="D389" s="159" t="s">
        <v>280</v>
      </c>
      <c r="F389" s="160" t="s">
        <v>1357</v>
      </c>
      <c r="I389" s="119"/>
      <c r="L389" s="28"/>
      <c r="M389" s="161"/>
      <c r="T389" s="52"/>
      <c r="AT389" s="13" t="s">
        <v>280</v>
      </c>
      <c r="AU389" s="13" t="s">
        <v>272</v>
      </c>
    </row>
    <row r="390" spans="2:65" s="1" customFormat="1" ht="37.799999999999997" customHeight="1">
      <c r="B390" s="28"/>
      <c r="C390" s="146" t="s">
        <v>1081</v>
      </c>
      <c r="D390" s="146" t="s">
        <v>274</v>
      </c>
      <c r="E390" s="147" t="s">
        <v>1360</v>
      </c>
      <c r="F390" s="148" t="s">
        <v>1361</v>
      </c>
      <c r="G390" s="149" t="s">
        <v>338</v>
      </c>
      <c r="H390" s="150">
        <v>1</v>
      </c>
      <c r="I390" s="151"/>
      <c r="J390" s="152">
        <f>ROUND(I390*H390,2)</f>
        <v>0</v>
      </c>
      <c r="K390" s="153"/>
      <c r="L390" s="28"/>
      <c r="M390" s="154" t="s">
        <v>1</v>
      </c>
      <c r="N390" s="115" t="s">
        <v>38</v>
      </c>
      <c r="P390" s="155">
        <f>O390*H390</f>
        <v>0</v>
      </c>
      <c r="Q390" s="155">
        <v>0</v>
      </c>
      <c r="R390" s="155">
        <f>Q390*H390</f>
        <v>0</v>
      </c>
      <c r="S390" s="155">
        <v>2.5000000000000001E-3</v>
      </c>
      <c r="T390" s="156">
        <f>S390*H390</f>
        <v>2.5000000000000001E-3</v>
      </c>
      <c r="AR390" s="157" t="s">
        <v>348</v>
      </c>
      <c r="AT390" s="157" t="s">
        <v>274</v>
      </c>
      <c r="AU390" s="157" t="s">
        <v>272</v>
      </c>
      <c r="AY390" s="13" t="s">
        <v>271</v>
      </c>
      <c r="BE390" s="158">
        <f>IF(N390="základní",J390,0)</f>
        <v>0</v>
      </c>
      <c r="BF390" s="158">
        <f>IF(N390="snížená",J390,0)</f>
        <v>0</v>
      </c>
      <c r="BG390" s="158">
        <f>IF(N390="zákl. přenesená",J390,0)</f>
        <v>0</v>
      </c>
      <c r="BH390" s="158">
        <f>IF(N390="sníž. přenesená",J390,0)</f>
        <v>0</v>
      </c>
      <c r="BI390" s="158">
        <f>IF(N390="nulová",J390,0)</f>
        <v>0</v>
      </c>
      <c r="BJ390" s="13" t="s">
        <v>80</v>
      </c>
      <c r="BK390" s="158">
        <f>ROUND(I390*H390,2)</f>
        <v>0</v>
      </c>
      <c r="BL390" s="13" t="s">
        <v>348</v>
      </c>
      <c r="BM390" s="157" t="s">
        <v>1362</v>
      </c>
    </row>
    <row r="391" spans="2:65" s="1" customFormat="1" ht="28.8">
      <c r="B391" s="28"/>
      <c r="D391" s="159" t="s">
        <v>280</v>
      </c>
      <c r="F391" s="160" t="s">
        <v>1361</v>
      </c>
      <c r="I391" s="119"/>
      <c r="L391" s="28"/>
      <c r="M391" s="161"/>
      <c r="T391" s="52"/>
      <c r="AT391" s="13" t="s">
        <v>280</v>
      </c>
      <c r="AU391" s="13" t="s">
        <v>272</v>
      </c>
    </row>
    <row r="392" spans="2:65" s="1" customFormat="1" ht="24.15" customHeight="1">
      <c r="B392" s="28"/>
      <c r="C392" s="146" t="s">
        <v>1086</v>
      </c>
      <c r="D392" s="146" t="s">
        <v>274</v>
      </c>
      <c r="E392" s="147" t="s">
        <v>1372</v>
      </c>
      <c r="F392" s="148" t="s">
        <v>1373</v>
      </c>
      <c r="G392" s="149" t="s">
        <v>338</v>
      </c>
      <c r="H392" s="150">
        <v>1</v>
      </c>
      <c r="I392" s="151"/>
      <c r="J392" s="152">
        <f>ROUND(I392*H392,2)</f>
        <v>0</v>
      </c>
      <c r="K392" s="153"/>
      <c r="L392" s="28"/>
      <c r="M392" s="154" t="s">
        <v>1</v>
      </c>
      <c r="N392" s="115" t="s">
        <v>38</v>
      </c>
      <c r="P392" s="155">
        <f>O392*H392</f>
        <v>0</v>
      </c>
      <c r="Q392" s="155">
        <v>0</v>
      </c>
      <c r="R392" s="155">
        <f>Q392*H392</f>
        <v>0</v>
      </c>
      <c r="S392" s="155">
        <v>5.0000000000000002E-5</v>
      </c>
      <c r="T392" s="156">
        <f>S392*H392</f>
        <v>5.0000000000000002E-5</v>
      </c>
      <c r="AR392" s="157" t="s">
        <v>348</v>
      </c>
      <c r="AT392" s="157" t="s">
        <v>274</v>
      </c>
      <c r="AU392" s="157" t="s">
        <v>272</v>
      </c>
      <c r="AY392" s="13" t="s">
        <v>271</v>
      </c>
      <c r="BE392" s="158">
        <f>IF(N392="základní",J392,0)</f>
        <v>0</v>
      </c>
      <c r="BF392" s="158">
        <f>IF(N392="snížená",J392,0)</f>
        <v>0</v>
      </c>
      <c r="BG392" s="158">
        <f>IF(N392="zákl. přenesená",J392,0)</f>
        <v>0</v>
      </c>
      <c r="BH392" s="158">
        <f>IF(N392="sníž. přenesená",J392,0)</f>
        <v>0</v>
      </c>
      <c r="BI392" s="158">
        <f>IF(N392="nulová",J392,0)</f>
        <v>0</v>
      </c>
      <c r="BJ392" s="13" t="s">
        <v>80</v>
      </c>
      <c r="BK392" s="158">
        <f>ROUND(I392*H392,2)</f>
        <v>0</v>
      </c>
      <c r="BL392" s="13" t="s">
        <v>348</v>
      </c>
      <c r="BM392" s="157" t="s">
        <v>1374</v>
      </c>
    </row>
    <row r="393" spans="2:65" s="1" customFormat="1" ht="67.2">
      <c r="B393" s="28"/>
      <c r="D393" s="159" t="s">
        <v>280</v>
      </c>
      <c r="F393" s="160" t="s">
        <v>1375</v>
      </c>
      <c r="I393" s="119"/>
      <c r="L393" s="28"/>
      <c r="M393" s="161"/>
      <c r="T393" s="52"/>
      <c r="AT393" s="13" t="s">
        <v>280</v>
      </c>
      <c r="AU393" s="13" t="s">
        <v>272</v>
      </c>
    </row>
    <row r="394" spans="2:65" s="1" customFormat="1" ht="37.799999999999997" customHeight="1">
      <c r="B394" s="28"/>
      <c r="C394" s="146" t="s">
        <v>1090</v>
      </c>
      <c r="D394" s="146" t="s">
        <v>274</v>
      </c>
      <c r="E394" s="147" t="s">
        <v>1377</v>
      </c>
      <c r="F394" s="148" t="s">
        <v>1378</v>
      </c>
      <c r="G394" s="149" t="s">
        <v>338</v>
      </c>
      <c r="H394" s="150">
        <v>1</v>
      </c>
      <c r="I394" s="151"/>
      <c r="J394" s="152">
        <f>ROUND(I394*H394,2)</f>
        <v>0</v>
      </c>
      <c r="K394" s="153"/>
      <c r="L394" s="28"/>
      <c r="M394" s="154" t="s">
        <v>1</v>
      </c>
      <c r="N394" s="115" t="s">
        <v>38</v>
      </c>
      <c r="P394" s="155">
        <f>O394*H394</f>
        <v>0</v>
      </c>
      <c r="Q394" s="155">
        <v>0</v>
      </c>
      <c r="R394" s="155">
        <f>Q394*H394</f>
        <v>0</v>
      </c>
      <c r="S394" s="155">
        <v>5.0000000000000002E-5</v>
      </c>
      <c r="T394" s="156">
        <f>S394*H394</f>
        <v>5.0000000000000002E-5</v>
      </c>
      <c r="AR394" s="157" t="s">
        <v>348</v>
      </c>
      <c r="AT394" s="157" t="s">
        <v>274</v>
      </c>
      <c r="AU394" s="157" t="s">
        <v>272</v>
      </c>
      <c r="AY394" s="13" t="s">
        <v>271</v>
      </c>
      <c r="BE394" s="158">
        <f>IF(N394="základní",J394,0)</f>
        <v>0</v>
      </c>
      <c r="BF394" s="158">
        <f>IF(N394="snížená",J394,0)</f>
        <v>0</v>
      </c>
      <c r="BG394" s="158">
        <f>IF(N394="zákl. přenesená",J394,0)</f>
        <v>0</v>
      </c>
      <c r="BH394" s="158">
        <f>IF(N394="sníž. přenesená",J394,0)</f>
        <v>0</v>
      </c>
      <c r="BI394" s="158">
        <f>IF(N394="nulová",J394,0)</f>
        <v>0</v>
      </c>
      <c r="BJ394" s="13" t="s">
        <v>80</v>
      </c>
      <c r="BK394" s="158">
        <f>ROUND(I394*H394,2)</f>
        <v>0</v>
      </c>
      <c r="BL394" s="13" t="s">
        <v>348</v>
      </c>
      <c r="BM394" s="157" t="s">
        <v>1379</v>
      </c>
    </row>
    <row r="395" spans="2:65" s="1" customFormat="1" ht="76.8">
      <c r="B395" s="28"/>
      <c r="D395" s="159" t="s">
        <v>280</v>
      </c>
      <c r="F395" s="160" t="s">
        <v>1380</v>
      </c>
      <c r="I395" s="119"/>
      <c r="L395" s="28"/>
      <c r="M395" s="161"/>
      <c r="T395" s="52"/>
      <c r="AT395" s="13" t="s">
        <v>280</v>
      </c>
      <c r="AU395" s="13" t="s">
        <v>272</v>
      </c>
    </row>
    <row r="396" spans="2:65" s="11" customFormat="1" ht="20.85" customHeight="1">
      <c r="B396" s="134"/>
      <c r="D396" s="135" t="s">
        <v>72</v>
      </c>
      <c r="E396" s="144" t="s">
        <v>1381</v>
      </c>
      <c r="F396" s="144" t="s">
        <v>1382</v>
      </c>
      <c r="I396" s="137"/>
      <c r="J396" s="145">
        <f>BK396</f>
        <v>0</v>
      </c>
      <c r="L396" s="134"/>
      <c r="M396" s="139"/>
      <c r="P396" s="140">
        <f>SUM(P397:P412)</f>
        <v>0</v>
      </c>
      <c r="R396" s="140">
        <f>SUM(R397:R412)</f>
        <v>4.2000000000000002E-4</v>
      </c>
      <c r="T396" s="141">
        <f>SUM(T397:T412)</f>
        <v>0</v>
      </c>
      <c r="AR396" s="135" t="s">
        <v>82</v>
      </c>
      <c r="AT396" s="142" t="s">
        <v>72</v>
      </c>
      <c r="AU396" s="142" t="s">
        <v>82</v>
      </c>
      <c r="AY396" s="135" t="s">
        <v>271</v>
      </c>
      <c r="BK396" s="143">
        <f>SUM(BK397:BK412)</f>
        <v>0</v>
      </c>
    </row>
    <row r="397" spans="2:65" s="1" customFormat="1" ht="37.799999999999997" customHeight="1">
      <c r="B397" s="28"/>
      <c r="C397" s="146" t="s">
        <v>1095</v>
      </c>
      <c r="D397" s="146" t="s">
        <v>274</v>
      </c>
      <c r="E397" s="147" t="s">
        <v>1390</v>
      </c>
      <c r="F397" s="148" t="s">
        <v>1391</v>
      </c>
      <c r="G397" s="149" t="s">
        <v>338</v>
      </c>
      <c r="H397" s="150">
        <v>1</v>
      </c>
      <c r="I397" s="151"/>
      <c r="J397" s="152">
        <f>ROUND(I397*H397,2)</f>
        <v>0</v>
      </c>
      <c r="K397" s="153"/>
      <c r="L397" s="28"/>
      <c r="M397" s="154" t="s">
        <v>1</v>
      </c>
      <c r="N397" s="115" t="s">
        <v>38</v>
      </c>
      <c r="P397" s="155">
        <f>O397*H397</f>
        <v>0</v>
      </c>
      <c r="Q397" s="155">
        <v>0</v>
      </c>
      <c r="R397" s="155">
        <f>Q397*H397</f>
        <v>0</v>
      </c>
      <c r="S397" s="155">
        <v>0</v>
      </c>
      <c r="T397" s="156">
        <f>S397*H397</f>
        <v>0</v>
      </c>
      <c r="AR397" s="157" t="s">
        <v>348</v>
      </c>
      <c r="AT397" s="157" t="s">
        <v>274</v>
      </c>
      <c r="AU397" s="157" t="s">
        <v>272</v>
      </c>
      <c r="AY397" s="13" t="s">
        <v>271</v>
      </c>
      <c r="BE397" s="158">
        <f>IF(N397="základní",J397,0)</f>
        <v>0</v>
      </c>
      <c r="BF397" s="158">
        <f>IF(N397="snížená",J397,0)</f>
        <v>0</v>
      </c>
      <c r="BG397" s="158">
        <f>IF(N397="zákl. přenesená",J397,0)</f>
        <v>0</v>
      </c>
      <c r="BH397" s="158">
        <f>IF(N397="sníž. přenesená",J397,0)</f>
        <v>0</v>
      </c>
      <c r="BI397" s="158">
        <f>IF(N397="nulová",J397,0)</f>
        <v>0</v>
      </c>
      <c r="BJ397" s="13" t="s">
        <v>80</v>
      </c>
      <c r="BK397" s="158">
        <f>ROUND(I397*H397,2)</f>
        <v>0</v>
      </c>
      <c r="BL397" s="13" t="s">
        <v>348</v>
      </c>
      <c r="BM397" s="157" t="s">
        <v>1392</v>
      </c>
    </row>
    <row r="398" spans="2:65" s="1" customFormat="1" ht="28.8">
      <c r="B398" s="28"/>
      <c r="D398" s="159" t="s">
        <v>280</v>
      </c>
      <c r="F398" s="160" t="s">
        <v>1391</v>
      </c>
      <c r="I398" s="119"/>
      <c r="L398" s="28"/>
      <c r="M398" s="161"/>
      <c r="T398" s="52"/>
      <c r="AT398" s="13" t="s">
        <v>280</v>
      </c>
      <c r="AU398" s="13" t="s">
        <v>272</v>
      </c>
    </row>
    <row r="399" spans="2:65" s="1" customFormat="1" ht="24.15" customHeight="1">
      <c r="B399" s="28"/>
      <c r="C399" s="162" t="s">
        <v>1099</v>
      </c>
      <c r="D399" s="162" t="s">
        <v>335</v>
      </c>
      <c r="E399" s="163" t="s">
        <v>1394</v>
      </c>
      <c r="F399" s="164" t="s">
        <v>1395</v>
      </c>
      <c r="G399" s="165" t="s">
        <v>338</v>
      </c>
      <c r="H399" s="166">
        <v>1</v>
      </c>
      <c r="I399" s="167"/>
      <c r="J399" s="168">
        <f>ROUND(I399*H399,2)</f>
        <v>0</v>
      </c>
      <c r="K399" s="169"/>
      <c r="L399" s="170"/>
      <c r="M399" s="171" t="s">
        <v>1</v>
      </c>
      <c r="N399" s="172" t="s">
        <v>38</v>
      </c>
      <c r="P399" s="155">
        <f>O399*H399</f>
        <v>0</v>
      </c>
      <c r="Q399" s="155">
        <v>1E-4</v>
      </c>
      <c r="R399" s="155">
        <f>Q399*H399</f>
        <v>1E-4</v>
      </c>
      <c r="S399" s="155">
        <v>0</v>
      </c>
      <c r="T399" s="156">
        <f>S399*H399</f>
        <v>0</v>
      </c>
      <c r="AR399" s="157" t="s">
        <v>373</v>
      </c>
      <c r="AT399" s="157" t="s">
        <v>335</v>
      </c>
      <c r="AU399" s="157" t="s">
        <v>272</v>
      </c>
      <c r="AY399" s="13" t="s">
        <v>271</v>
      </c>
      <c r="BE399" s="158">
        <f>IF(N399="základní",J399,0)</f>
        <v>0</v>
      </c>
      <c r="BF399" s="158">
        <f>IF(N399="snížená",J399,0)</f>
        <v>0</v>
      </c>
      <c r="BG399" s="158">
        <f>IF(N399="zákl. přenesená",J399,0)</f>
        <v>0</v>
      </c>
      <c r="BH399" s="158">
        <f>IF(N399="sníž. přenesená",J399,0)</f>
        <v>0</v>
      </c>
      <c r="BI399" s="158">
        <f>IF(N399="nulová",J399,0)</f>
        <v>0</v>
      </c>
      <c r="BJ399" s="13" t="s">
        <v>80</v>
      </c>
      <c r="BK399" s="158">
        <f>ROUND(I399*H399,2)</f>
        <v>0</v>
      </c>
      <c r="BL399" s="13" t="s">
        <v>348</v>
      </c>
      <c r="BM399" s="157" t="s">
        <v>1396</v>
      </c>
    </row>
    <row r="400" spans="2:65" s="1" customFormat="1" ht="19.2">
      <c r="B400" s="28"/>
      <c r="D400" s="159" t="s">
        <v>280</v>
      </c>
      <c r="F400" s="160" t="s">
        <v>1395</v>
      </c>
      <c r="I400" s="119"/>
      <c r="L400" s="28"/>
      <c r="M400" s="161"/>
      <c r="T400" s="52"/>
      <c r="AT400" s="13" t="s">
        <v>280</v>
      </c>
      <c r="AU400" s="13" t="s">
        <v>272</v>
      </c>
    </row>
    <row r="401" spans="2:65" s="1" customFormat="1" ht="24.15" customHeight="1">
      <c r="B401" s="28"/>
      <c r="C401" s="146" t="s">
        <v>1103</v>
      </c>
      <c r="D401" s="146" t="s">
        <v>274</v>
      </c>
      <c r="E401" s="147" t="s">
        <v>1398</v>
      </c>
      <c r="F401" s="148" t="s">
        <v>1399</v>
      </c>
      <c r="G401" s="149" t="s">
        <v>969</v>
      </c>
      <c r="H401" s="150">
        <v>1</v>
      </c>
      <c r="I401" s="151"/>
      <c r="J401" s="152">
        <f>ROUND(I401*H401,2)</f>
        <v>0</v>
      </c>
      <c r="K401" s="153"/>
      <c r="L401" s="28"/>
      <c r="M401" s="154" t="s">
        <v>1</v>
      </c>
      <c r="N401" s="115" t="s">
        <v>38</v>
      </c>
      <c r="P401" s="155">
        <f>O401*H401</f>
        <v>0</v>
      </c>
      <c r="Q401" s="155">
        <v>0</v>
      </c>
      <c r="R401" s="155">
        <f>Q401*H401</f>
        <v>0</v>
      </c>
      <c r="S401" s="155">
        <v>0</v>
      </c>
      <c r="T401" s="156">
        <f>S401*H401</f>
        <v>0</v>
      </c>
      <c r="AR401" s="157" t="s">
        <v>348</v>
      </c>
      <c r="AT401" s="157" t="s">
        <v>274</v>
      </c>
      <c r="AU401" s="157" t="s">
        <v>272</v>
      </c>
      <c r="AY401" s="13" t="s">
        <v>271</v>
      </c>
      <c r="BE401" s="158">
        <f>IF(N401="základní",J401,0)</f>
        <v>0</v>
      </c>
      <c r="BF401" s="158">
        <f>IF(N401="snížená",J401,0)</f>
        <v>0</v>
      </c>
      <c r="BG401" s="158">
        <f>IF(N401="zákl. přenesená",J401,0)</f>
        <v>0</v>
      </c>
      <c r="BH401" s="158">
        <f>IF(N401="sníž. přenesená",J401,0)</f>
        <v>0</v>
      </c>
      <c r="BI401" s="158">
        <f>IF(N401="nulová",J401,0)</f>
        <v>0</v>
      </c>
      <c r="BJ401" s="13" t="s">
        <v>80</v>
      </c>
      <c r="BK401" s="158">
        <f>ROUND(I401*H401,2)</f>
        <v>0</v>
      </c>
      <c r="BL401" s="13" t="s">
        <v>348</v>
      </c>
      <c r="BM401" s="157" t="s">
        <v>1400</v>
      </c>
    </row>
    <row r="402" spans="2:65" s="1" customFormat="1" ht="19.2">
      <c r="B402" s="28"/>
      <c r="D402" s="159" t="s">
        <v>280</v>
      </c>
      <c r="F402" s="160" t="s">
        <v>1399</v>
      </c>
      <c r="I402" s="119"/>
      <c r="L402" s="28"/>
      <c r="M402" s="161"/>
      <c r="T402" s="52"/>
      <c r="AT402" s="13" t="s">
        <v>280</v>
      </c>
      <c r="AU402" s="13" t="s">
        <v>272</v>
      </c>
    </row>
    <row r="403" spans="2:65" s="1" customFormat="1" ht="24.15" customHeight="1">
      <c r="B403" s="28"/>
      <c r="C403" s="146" t="s">
        <v>1108</v>
      </c>
      <c r="D403" s="146" t="s">
        <v>274</v>
      </c>
      <c r="E403" s="147" t="s">
        <v>1207</v>
      </c>
      <c r="F403" s="148" t="s">
        <v>1208</v>
      </c>
      <c r="G403" s="149" t="s">
        <v>338</v>
      </c>
      <c r="H403" s="150">
        <v>2</v>
      </c>
      <c r="I403" s="151"/>
      <c r="J403" s="152">
        <f>ROUND(I403*H403,2)</f>
        <v>0</v>
      </c>
      <c r="K403" s="153"/>
      <c r="L403" s="28"/>
      <c r="M403" s="154" t="s">
        <v>1</v>
      </c>
      <c r="N403" s="115" t="s">
        <v>38</v>
      </c>
      <c r="P403" s="155">
        <f>O403*H403</f>
        <v>0</v>
      </c>
      <c r="Q403" s="155">
        <v>0</v>
      </c>
      <c r="R403" s="155">
        <f>Q403*H403</f>
        <v>0</v>
      </c>
      <c r="S403" s="155">
        <v>0</v>
      </c>
      <c r="T403" s="156">
        <f>S403*H403</f>
        <v>0</v>
      </c>
      <c r="AR403" s="157" t="s">
        <v>348</v>
      </c>
      <c r="AT403" s="157" t="s">
        <v>274</v>
      </c>
      <c r="AU403" s="157" t="s">
        <v>272</v>
      </c>
      <c r="AY403" s="13" t="s">
        <v>271</v>
      </c>
      <c r="BE403" s="158">
        <f>IF(N403="základní",J403,0)</f>
        <v>0</v>
      </c>
      <c r="BF403" s="158">
        <f>IF(N403="snížená",J403,0)</f>
        <v>0</v>
      </c>
      <c r="BG403" s="158">
        <f>IF(N403="zákl. přenesená",J403,0)</f>
        <v>0</v>
      </c>
      <c r="BH403" s="158">
        <f>IF(N403="sníž. přenesená",J403,0)</f>
        <v>0</v>
      </c>
      <c r="BI403" s="158">
        <f>IF(N403="nulová",J403,0)</f>
        <v>0</v>
      </c>
      <c r="BJ403" s="13" t="s">
        <v>80</v>
      </c>
      <c r="BK403" s="158">
        <f>ROUND(I403*H403,2)</f>
        <v>0</v>
      </c>
      <c r="BL403" s="13" t="s">
        <v>348</v>
      </c>
      <c r="BM403" s="157" t="s">
        <v>1402</v>
      </c>
    </row>
    <row r="404" spans="2:65" s="1" customFormat="1" ht="19.2">
      <c r="B404" s="28"/>
      <c r="D404" s="159" t="s">
        <v>280</v>
      </c>
      <c r="F404" s="160" t="s">
        <v>1210</v>
      </c>
      <c r="I404" s="119"/>
      <c r="L404" s="28"/>
      <c r="M404" s="161"/>
      <c r="T404" s="52"/>
      <c r="AT404" s="13" t="s">
        <v>280</v>
      </c>
      <c r="AU404" s="13" t="s">
        <v>272</v>
      </c>
    </row>
    <row r="405" spans="2:65" s="1" customFormat="1" ht="24.15" customHeight="1">
      <c r="B405" s="28"/>
      <c r="C405" s="146" t="s">
        <v>1112</v>
      </c>
      <c r="D405" s="146" t="s">
        <v>274</v>
      </c>
      <c r="E405" s="147" t="s">
        <v>1404</v>
      </c>
      <c r="F405" s="148" t="s">
        <v>1405</v>
      </c>
      <c r="G405" s="149" t="s">
        <v>412</v>
      </c>
      <c r="H405" s="150">
        <v>2</v>
      </c>
      <c r="I405" s="151"/>
      <c r="J405" s="152">
        <f>ROUND(I405*H405,2)</f>
        <v>0</v>
      </c>
      <c r="K405" s="153"/>
      <c r="L405" s="28"/>
      <c r="M405" s="154" t="s">
        <v>1</v>
      </c>
      <c r="N405" s="115" t="s">
        <v>38</v>
      </c>
      <c r="P405" s="155">
        <f>O405*H405</f>
        <v>0</v>
      </c>
      <c r="Q405" s="155">
        <v>0</v>
      </c>
      <c r="R405" s="155">
        <f>Q405*H405</f>
        <v>0</v>
      </c>
      <c r="S405" s="155">
        <v>0</v>
      </c>
      <c r="T405" s="156">
        <f>S405*H405</f>
        <v>0</v>
      </c>
      <c r="AR405" s="157" t="s">
        <v>348</v>
      </c>
      <c r="AT405" s="157" t="s">
        <v>274</v>
      </c>
      <c r="AU405" s="157" t="s">
        <v>272</v>
      </c>
      <c r="AY405" s="13" t="s">
        <v>271</v>
      </c>
      <c r="BE405" s="158">
        <f>IF(N405="základní",J405,0)</f>
        <v>0</v>
      </c>
      <c r="BF405" s="158">
        <f>IF(N405="snížená",J405,0)</f>
        <v>0</v>
      </c>
      <c r="BG405" s="158">
        <f>IF(N405="zákl. přenesená",J405,0)</f>
        <v>0</v>
      </c>
      <c r="BH405" s="158">
        <f>IF(N405="sníž. přenesená",J405,0)</f>
        <v>0</v>
      </c>
      <c r="BI405" s="158">
        <f>IF(N405="nulová",J405,0)</f>
        <v>0</v>
      </c>
      <c r="BJ405" s="13" t="s">
        <v>80</v>
      </c>
      <c r="BK405" s="158">
        <f>ROUND(I405*H405,2)</f>
        <v>0</v>
      </c>
      <c r="BL405" s="13" t="s">
        <v>348</v>
      </c>
      <c r="BM405" s="157" t="s">
        <v>1406</v>
      </c>
    </row>
    <row r="406" spans="2:65" s="1" customFormat="1" ht="19.2">
      <c r="B406" s="28"/>
      <c r="D406" s="159" t="s">
        <v>280</v>
      </c>
      <c r="F406" s="160" t="s">
        <v>1407</v>
      </c>
      <c r="I406" s="119"/>
      <c r="L406" s="28"/>
      <c r="M406" s="161"/>
      <c r="T406" s="52"/>
      <c r="AT406" s="13" t="s">
        <v>280</v>
      </c>
      <c r="AU406" s="13" t="s">
        <v>272</v>
      </c>
    </row>
    <row r="407" spans="2:65" s="1" customFormat="1" ht="24.15" customHeight="1">
      <c r="B407" s="28"/>
      <c r="C407" s="162" t="s">
        <v>1114</v>
      </c>
      <c r="D407" s="162" t="s">
        <v>335</v>
      </c>
      <c r="E407" s="163" t="s">
        <v>927</v>
      </c>
      <c r="F407" s="164" t="s">
        <v>928</v>
      </c>
      <c r="G407" s="165" t="s">
        <v>412</v>
      </c>
      <c r="H407" s="166">
        <v>2</v>
      </c>
      <c r="I407" s="167"/>
      <c r="J407" s="168">
        <f>ROUND(I407*H407,2)</f>
        <v>0</v>
      </c>
      <c r="K407" s="169"/>
      <c r="L407" s="170"/>
      <c r="M407" s="171" t="s">
        <v>1</v>
      </c>
      <c r="N407" s="172" t="s">
        <v>38</v>
      </c>
      <c r="P407" s="155">
        <f>O407*H407</f>
        <v>0</v>
      </c>
      <c r="Q407" s="155">
        <v>6.9999999999999994E-5</v>
      </c>
      <c r="R407" s="155">
        <f>Q407*H407</f>
        <v>1.3999999999999999E-4</v>
      </c>
      <c r="S407" s="155">
        <v>0</v>
      </c>
      <c r="T407" s="156">
        <f>S407*H407</f>
        <v>0</v>
      </c>
      <c r="AR407" s="157" t="s">
        <v>373</v>
      </c>
      <c r="AT407" s="157" t="s">
        <v>335</v>
      </c>
      <c r="AU407" s="157" t="s">
        <v>272</v>
      </c>
      <c r="AY407" s="13" t="s">
        <v>271</v>
      </c>
      <c r="BE407" s="158">
        <f>IF(N407="základní",J407,0)</f>
        <v>0</v>
      </c>
      <c r="BF407" s="158">
        <f>IF(N407="snížená",J407,0)</f>
        <v>0</v>
      </c>
      <c r="BG407" s="158">
        <f>IF(N407="zákl. přenesená",J407,0)</f>
        <v>0</v>
      </c>
      <c r="BH407" s="158">
        <f>IF(N407="sníž. přenesená",J407,0)</f>
        <v>0</v>
      </c>
      <c r="BI407" s="158">
        <f>IF(N407="nulová",J407,0)</f>
        <v>0</v>
      </c>
      <c r="BJ407" s="13" t="s">
        <v>80</v>
      </c>
      <c r="BK407" s="158">
        <f>ROUND(I407*H407,2)</f>
        <v>0</v>
      </c>
      <c r="BL407" s="13" t="s">
        <v>348</v>
      </c>
      <c r="BM407" s="157" t="s">
        <v>1409</v>
      </c>
    </row>
    <row r="408" spans="2:65" s="1" customFormat="1" ht="10.199999999999999">
      <c r="B408" s="28"/>
      <c r="D408" s="159" t="s">
        <v>280</v>
      </c>
      <c r="F408" s="160" t="s">
        <v>928</v>
      </c>
      <c r="I408" s="119"/>
      <c r="L408" s="28"/>
      <c r="M408" s="161"/>
      <c r="T408" s="52"/>
      <c r="AT408" s="13" t="s">
        <v>280</v>
      </c>
      <c r="AU408" s="13" t="s">
        <v>272</v>
      </c>
    </row>
    <row r="409" spans="2:65" s="1" customFormat="1" ht="21.75" customHeight="1">
      <c r="B409" s="28"/>
      <c r="C409" s="146" t="s">
        <v>1116</v>
      </c>
      <c r="D409" s="146" t="s">
        <v>274</v>
      </c>
      <c r="E409" s="147" t="s">
        <v>1242</v>
      </c>
      <c r="F409" s="148" t="s">
        <v>1243</v>
      </c>
      <c r="G409" s="149" t="s">
        <v>338</v>
      </c>
      <c r="H409" s="150">
        <v>2</v>
      </c>
      <c r="I409" s="151"/>
      <c r="J409" s="152">
        <f>ROUND(I409*H409,2)</f>
        <v>0</v>
      </c>
      <c r="K409" s="153"/>
      <c r="L409" s="28"/>
      <c r="M409" s="154" t="s">
        <v>1</v>
      </c>
      <c r="N409" s="115" t="s">
        <v>38</v>
      </c>
      <c r="P409" s="155">
        <f>O409*H409</f>
        <v>0</v>
      </c>
      <c r="Q409" s="155">
        <v>0</v>
      </c>
      <c r="R409" s="155">
        <f>Q409*H409</f>
        <v>0</v>
      </c>
      <c r="S409" s="155">
        <v>0</v>
      </c>
      <c r="T409" s="156">
        <f>S409*H409</f>
        <v>0</v>
      </c>
      <c r="AR409" s="157" t="s">
        <v>348</v>
      </c>
      <c r="AT409" s="157" t="s">
        <v>274</v>
      </c>
      <c r="AU409" s="157" t="s">
        <v>272</v>
      </c>
      <c r="AY409" s="13" t="s">
        <v>271</v>
      </c>
      <c r="BE409" s="158">
        <f>IF(N409="základní",J409,0)</f>
        <v>0</v>
      </c>
      <c r="BF409" s="158">
        <f>IF(N409="snížená",J409,0)</f>
        <v>0</v>
      </c>
      <c r="BG409" s="158">
        <f>IF(N409="zákl. přenesená",J409,0)</f>
        <v>0</v>
      </c>
      <c r="BH409" s="158">
        <f>IF(N409="sníž. přenesená",J409,0)</f>
        <v>0</v>
      </c>
      <c r="BI409" s="158">
        <f>IF(N409="nulová",J409,0)</f>
        <v>0</v>
      </c>
      <c r="BJ409" s="13" t="s">
        <v>80</v>
      </c>
      <c r="BK409" s="158">
        <f>ROUND(I409*H409,2)</f>
        <v>0</v>
      </c>
      <c r="BL409" s="13" t="s">
        <v>348</v>
      </c>
      <c r="BM409" s="157" t="s">
        <v>1415</v>
      </c>
    </row>
    <row r="410" spans="2:65" s="1" customFormat="1" ht="10.199999999999999">
      <c r="B410" s="28"/>
      <c r="D410" s="159" t="s">
        <v>280</v>
      </c>
      <c r="F410" s="160" t="s">
        <v>1245</v>
      </c>
      <c r="I410" s="119"/>
      <c r="L410" s="28"/>
      <c r="M410" s="161"/>
      <c r="T410" s="52"/>
      <c r="AT410" s="13" t="s">
        <v>280</v>
      </c>
      <c r="AU410" s="13" t="s">
        <v>272</v>
      </c>
    </row>
    <row r="411" spans="2:65" s="1" customFormat="1" ht="16.5" customHeight="1">
      <c r="B411" s="28"/>
      <c r="C411" s="162" t="s">
        <v>1123</v>
      </c>
      <c r="D411" s="162" t="s">
        <v>335</v>
      </c>
      <c r="E411" s="163" t="s">
        <v>958</v>
      </c>
      <c r="F411" s="164" t="s">
        <v>959</v>
      </c>
      <c r="G411" s="165" t="s">
        <v>338</v>
      </c>
      <c r="H411" s="166">
        <v>2</v>
      </c>
      <c r="I411" s="167"/>
      <c r="J411" s="168">
        <f>ROUND(I411*H411,2)</f>
        <v>0</v>
      </c>
      <c r="K411" s="169"/>
      <c r="L411" s="170"/>
      <c r="M411" s="171" t="s">
        <v>1</v>
      </c>
      <c r="N411" s="172" t="s">
        <v>38</v>
      </c>
      <c r="P411" s="155">
        <f>O411*H411</f>
        <v>0</v>
      </c>
      <c r="Q411" s="155">
        <v>9.0000000000000006E-5</v>
      </c>
      <c r="R411" s="155">
        <f>Q411*H411</f>
        <v>1.8000000000000001E-4</v>
      </c>
      <c r="S411" s="155">
        <v>0</v>
      </c>
      <c r="T411" s="156">
        <f>S411*H411</f>
        <v>0</v>
      </c>
      <c r="AR411" s="157" t="s">
        <v>373</v>
      </c>
      <c r="AT411" s="157" t="s">
        <v>335</v>
      </c>
      <c r="AU411" s="157" t="s">
        <v>272</v>
      </c>
      <c r="AY411" s="13" t="s">
        <v>271</v>
      </c>
      <c r="BE411" s="158">
        <f>IF(N411="základní",J411,0)</f>
        <v>0</v>
      </c>
      <c r="BF411" s="158">
        <f>IF(N411="snížená",J411,0)</f>
        <v>0</v>
      </c>
      <c r="BG411" s="158">
        <f>IF(N411="zákl. přenesená",J411,0)</f>
        <v>0</v>
      </c>
      <c r="BH411" s="158">
        <f>IF(N411="sníž. přenesená",J411,0)</f>
        <v>0</v>
      </c>
      <c r="BI411" s="158">
        <f>IF(N411="nulová",J411,0)</f>
        <v>0</v>
      </c>
      <c r="BJ411" s="13" t="s">
        <v>80</v>
      </c>
      <c r="BK411" s="158">
        <f>ROUND(I411*H411,2)</f>
        <v>0</v>
      </c>
      <c r="BL411" s="13" t="s">
        <v>348</v>
      </c>
      <c r="BM411" s="157" t="s">
        <v>1417</v>
      </c>
    </row>
    <row r="412" spans="2:65" s="1" customFormat="1" ht="10.199999999999999">
      <c r="B412" s="28"/>
      <c r="D412" s="159" t="s">
        <v>280</v>
      </c>
      <c r="F412" s="160" t="s">
        <v>959</v>
      </c>
      <c r="I412" s="119"/>
      <c r="L412" s="28"/>
      <c r="M412" s="161"/>
      <c r="T412" s="52"/>
      <c r="AT412" s="13" t="s">
        <v>280</v>
      </c>
      <c r="AU412" s="13" t="s">
        <v>272</v>
      </c>
    </row>
    <row r="413" spans="2:65" s="11" customFormat="1" ht="22.8" customHeight="1">
      <c r="B413" s="134"/>
      <c r="D413" s="135" t="s">
        <v>72</v>
      </c>
      <c r="E413" s="144" t="s">
        <v>363</v>
      </c>
      <c r="F413" s="144" t="s">
        <v>364</v>
      </c>
      <c r="I413" s="137"/>
      <c r="J413" s="145">
        <f>BK413</f>
        <v>0</v>
      </c>
      <c r="L413" s="134"/>
      <c r="M413" s="139"/>
      <c r="P413" s="140">
        <f>SUM(P414:P415)</f>
        <v>0</v>
      </c>
      <c r="R413" s="140">
        <f>SUM(R414:R415)</f>
        <v>0</v>
      </c>
      <c r="T413" s="141">
        <f>SUM(T414:T415)</f>
        <v>0</v>
      </c>
      <c r="AR413" s="135" t="s">
        <v>82</v>
      </c>
      <c r="AT413" s="142" t="s">
        <v>72</v>
      </c>
      <c r="AU413" s="142" t="s">
        <v>80</v>
      </c>
      <c r="AY413" s="135" t="s">
        <v>271</v>
      </c>
      <c r="BK413" s="143">
        <f>SUM(BK414:BK415)</f>
        <v>0</v>
      </c>
    </row>
    <row r="414" spans="2:65" s="1" customFormat="1" ht="55.5" customHeight="1">
      <c r="B414" s="28"/>
      <c r="C414" s="146" t="s">
        <v>1125</v>
      </c>
      <c r="D414" s="146" t="s">
        <v>274</v>
      </c>
      <c r="E414" s="147" t="s">
        <v>2114</v>
      </c>
      <c r="F414" s="148" t="s">
        <v>2115</v>
      </c>
      <c r="G414" s="149" t="s">
        <v>2116</v>
      </c>
      <c r="H414" s="150">
        <v>13</v>
      </c>
      <c r="I414" s="151"/>
      <c r="J414" s="152">
        <f>ROUND(I414*H414,2)</f>
        <v>0</v>
      </c>
      <c r="K414" s="153"/>
      <c r="L414" s="28"/>
      <c r="M414" s="154" t="s">
        <v>1</v>
      </c>
      <c r="N414" s="115" t="s">
        <v>38</v>
      </c>
      <c r="P414" s="155">
        <f>O414*H414</f>
        <v>0</v>
      </c>
      <c r="Q414" s="155">
        <v>0</v>
      </c>
      <c r="R414" s="155">
        <f>Q414*H414</f>
        <v>0</v>
      </c>
      <c r="S414" s="155">
        <v>0</v>
      </c>
      <c r="T414" s="156">
        <f>S414*H414</f>
        <v>0</v>
      </c>
      <c r="AR414" s="157" t="s">
        <v>348</v>
      </c>
      <c r="AT414" s="157" t="s">
        <v>274</v>
      </c>
      <c r="AU414" s="157" t="s">
        <v>82</v>
      </c>
      <c r="AY414" s="13" t="s">
        <v>271</v>
      </c>
      <c r="BE414" s="158">
        <f>IF(N414="základní",J414,0)</f>
        <v>0</v>
      </c>
      <c r="BF414" s="158">
        <f>IF(N414="snížená",J414,0)</f>
        <v>0</v>
      </c>
      <c r="BG414" s="158">
        <f>IF(N414="zákl. přenesená",J414,0)</f>
        <v>0</v>
      </c>
      <c r="BH414" s="158">
        <f>IF(N414="sníž. přenesená",J414,0)</f>
        <v>0</v>
      </c>
      <c r="BI414" s="158">
        <f>IF(N414="nulová",J414,0)</f>
        <v>0</v>
      </c>
      <c r="BJ414" s="13" t="s">
        <v>80</v>
      </c>
      <c r="BK414" s="158">
        <f>ROUND(I414*H414,2)</f>
        <v>0</v>
      </c>
      <c r="BL414" s="13" t="s">
        <v>348</v>
      </c>
      <c r="BM414" s="157" t="s">
        <v>2117</v>
      </c>
    </row>
    <row r="415" spans="2:65" s="1" customFormat="1" ht="38.4">
      <c r="B415" s="28"/>
      <c r="D415" s="159" t="s">
        <v>280</v>
      </c>
      <c r="F415" s="160" t="s">
        <v>2115</v>
      </c>
      <c r="I415" s="119"/>
      <c r="L415" s="28"/>
      <c r="M415" s="161"/>
      <c r="T415" s="52"/>
      <c r="AT415" s="13" t="s">
        <v>280</v>
      </c>
      <c r="AU415" s="13" t="s">
        <v>82</v>
      </c>
    </row>
    <row r="416" spans="2:65" s="11" customFormat="1" ht="22.8" customHeight="1">
      <c r="B416" s="134"/>
      <c r="D416" s="135" t="s">
        <v>72</v>
      </c>
      <c r="E416" s="144" t="s">
        <v>1422</v>
      </c>
      <c r="F416" s="144" t="s">
        <v>620</v>
      </c>
      <c r="I416" s="137"/>
      <c r="J416" s="145">
        <f>BK416</f>
        <v>0</v>
      </c>
      <c r="L416" s="134"/>
      <c r="M416" s="139"/>
      <c r="P416" s="140">
        <f>SUM(P417:P432)</f>
        <v>0</v>
      </c>
      <c r="R416" s="140">
        <f>SUM(R417:R432)</f>
        <v>0</v>
      </c>
      <c r="T416" s="141">
        <f>SUM(T417:T432)</f>
        <v>0</v>
      </c>
      <c r="AR416" s="135" t="s">
        <v>82</v>
      </c>
      <c r="AT416" s="142" t="s">
        <v>72</v>
      </c>
      <c r="AU416" s="142" t="s">
        <v>80</v>
      </c>
      <c r="AY416" s="135" t="s">
        <v>271</v>
      </c>
      <c r="BK416" s="143">
        <f>SUM(BK417:BK432)</f>
        <v>0</v>
      </c>
    </row>
    <row r="417" spans="2:65" s="1" customFormat="1" ht="33" customHeight="1">
      <c r="B417" s="28"/>
      <c r="C417" s="146" t="s">
        <v>1127</v>
      </c>
      <c r="D417" s="146" t="s">
        <v>274</v>
      </c>
      <c r="E417" s="147" t="s">
        <v>1424</v>
      </c>
      <c r="F417" s="148" t="s">
        <v>1425</v>
      </c>
      <c r="G417" s="149" t="s">
        <v>969</v>
      </c>
      <c r="H417" s="150">
        <v>1</v>
      </c>
      <c r="I417" s="151"/>
      <c r="J417" s="152">
        <f>ROUND(I417*H417,2)</f>
        <v>0</v>
      </c>
      <c r="K417" s="153"/>
      <c r="L417" s="28"/>
      <c r="M417" s="154" t="s">
        <v>1</v>
      </c>
      <c r="N417" s="115" t="s">
        <v>38</v>
      </c>
      <c r="P417" s="155">
        <f>O417*H417</f>
        <v>0</v>
      </c>
      <c r="Q417" s="155">
        <v>0</v>
      </c>
      <c r="R417" s="155">
        <f>Q417*H417</f>
        <v>0</v>
      </c>
      <c r="S417" s="155">
        <v>0</v>
      </c>
      <c r="T417" s="156">
        <f>S417*H417</f>
        <v>0</v>
      </c>
      <c r="AR417" s="157" t="s">
        <v>348</v>
      </c>
      <c r="AT417" s="157" t="s">
        <v>274</v>
      </c>
      <c r="AU417" s="157" t="s">
        <v>82</v>
      </c>
      <c r="AY417" s="13" t="s">
        <v>271</v>
      </c>
      <c r="BE417" s="158">
        <f>IF(N417="základní",J417,0)</f>
        <v>0</v>
      </c>
      <c r="BF417" s="158">
        <f>IF(N417="snížená",J417,0)</f>
        <v>0</v>
      </c>
      <c r="BG417" s="158">
        <f>IF(N417="zákl. přenesená",J417,0)</f>
        <v>0</v>
      </c>
      <c r="BH417" s="158">
        <f>IF(N417="sníž. přenesená",J417,0)</f>
        <v>0</v>
      </c>
      <c r="BI417" s="158">
        <f>IF(N417="nulová",J417,0)</f>
        <v>0</v>
      </c>
      <c r="BJ417" s="13" t="s">
        <v>80</v>
      </c>
      <c r="BK417" s="158">
        <f>ROUND(I417*H417,2)</f>
        <v>0</v>
      </c>
      <c r="BL417" s="13" t="s">
        <v>348</v>
      </c>
      <c r="BM417" s="157" t="s">
        <v>1426</v>
      </c>
    </row>
    <row r="418" spans="2:65" s="1" customFormat="1" ht="38.4">
      <c r="B418" s="28"/>
      <c r="D418" s="159" t="s">
        <v>280</v>
      </c>
      <c r="F418" s="160" t="s">
        <v>1427</v>
      </c>
      <c r="I418" s="119"/>
      <c r="L418" s="28"/>
      <c r="M418" s="161"/>
      <c r="T418" s="52"/>
      <c r="AT418" s="13" t="s">
        <v>280</v>
      </c>
      <c r="AU418" s="13" t="s">
        <v>82</v>
      </c>
    </row>
    <row r="419" spans="2:65" s="1" customFormat="1" ht="24.15" customHeight="1">
      <c r="B419" s="28"/>
      <c r="C419" s="146" t="s">
        <v>1132</v>
      </c>
      <c r="D419" s="146" t="s">
        <v>274</v>
      </c>
      <c r="E419" s="147" t="s">
        <v>1429</v>
      </c>
      <c r="F419" s="148" t="s">
        <v>1430</v>
      </c>
      <c r="G419" s="149" t="s">
        <v>969</v>
      </c>
      <c r="H419" s="150">
        <v>1</v>
      </c>
      <c r="I419" s="151"/>
      <c r="J419" s="152">
        <f>ROUND(I419*H419,2)</f>
        <v>0</v>
      </c>
      <c r="K419" s="153"/>
      <c r="L419" s="28"/>
      <c r="M419" s="154" t="s">
        <v>1</v>
      </c>
      <c r="N419" s="115" t="s">
        <v>38</v>
      </c>
      <c r="P419" s="155">
        <f>O419*H419</f>
        <v>0</v>
      </c>
      <c r="Q419" s="155">
        <v>0</v>
      </c>
      <c r="R419" s="155">
        <f>Q419*H419</f>
        <v>0</v>
      </c>
      <c r="S419" s="155">
        <v>0</v>
      </c>
      <c r="T419" s="156">
        <f>S419*H419</f>
        <v>0</v>
      </c>
      <c r="AR419" s="157" t="s">
        <v>348</v>
      </c>
      <c r="AT419" s="157" t="s">
        <v>274</v>
      </c>
      <c r="AU419" s="157" t="s">
        <v>82</v>
      </c>
      <c r="AY419" s="13" t="s">
        <v>271</v>
      </c>
      <c r="BE419" s="158">
        <f>IF(N419="základní",J419,0)</f>
        <v>0</v>
      </c>
      <c r="BF419" s="158">
        <f>IF(N419="snížená",J419,0)</f>
        <v>0</v>
      </c>
      <c r="BG419" s="158">
        <f>IF(N419="zákl. přenesená",J419,0)</f>
        <v>0</v>
      </c>
      <c r="BH419" s="158">
        <f>IF(N419="sníž. přenesená",J419,0)</f>
        <v>0</v>
      </c>
      <c r="BI419" s="158">
        <f>IF(N419="nulová",J419,0)</f>
        <v>0</v>
      </c>
      <c r="BJ419" s="13" t="s">
        <v>80</v>
      </c>
      <c r="BK419" s="158">
        <f>ROUND(I419*H419,2)</f>
        <v>0</v>
      </c>
      <c r="BL419" s="13" t="s">
        <v>348</v>
      </c>
      <c r="BM419" s="157" t="s">
        <v>1431</v>
      </c>
    </row>
    <row r="420" spans="2:65" s="1" customFormat="1" ht="38.4">
      <c r="B420" s="28"/>
      <c r="D420" s="159" t="s">
        <v>280</v>
      </c>
      <c r="F420" s="160" t="s">
        <v>1427</v>
      </c>
      <c r="I420" s="119"/>
      <c r="L420" s="28"/>
      <c r="M420" s="161"/>
      <c r="T420" s="52"/>
      <c r="AT420" s="13" t="s">
        <v>280</v>
      </c>
      <c r="AU420" s="13" t="s">
        <v>82</v>
      </c>
    </row>
    <row r="421" spans="2:65" s="1" customFormat="1" ht="33" customHeight="1">
      <c r="B421" s="28"/>
      <c r="C421" s="146" t="s">
        <v>1136</v>
      </c>
      <c r="D421" s="146" t="s">
        <v>274</v>
      </c>
      <c r="E421" s="147" t="s">
        <v>1433</v>
      </c>
      <c r="F421" s="148" t="s">
        <v>1434</v>
      </c>
      <c r="G421" s="149" t="s">
        <v>969</v>
      </c>
      <c r="H421" s="150">
        <v>1</v>
      </c>
      <c r="I421" s="151"/>
      <c r="J421" s="152">
        <f>ROUND(I421*H421,2)</f>
        <v>0</v>
      </c>
      <c r="K421" s="153"/>
      <c r="L421" s="28"/>
      <c r="M421" s="154" t="s">
        <v>1</v>
      </c>
      <c r="N421" s="115" t="s">
        <v>38</v>
      </c>
      <c r="P421" s="155">
        <f>O421*H421</f>
        <v>0</v>
      </c>
      <c r="Q421" s="155">
        <v>0</v>
      </c>
      <c r="R421" s="155">
        <f>Q421*H421</f>
        <v>0</v>
      </c>
      <c r="S421" s="155">
        <v>0</v>
      </c>
      <c r="T421" s="156">
        <f>S421*H421</f>
        <v>0</v>
      </c>
      <c r="AR421" s="157" t="s">
        <v>348</v>
      </c>
      <c r="AT421" s="157" t="s">
        <v>274</v>
      </c>
      <c r="AU421" s="157" t="s">
        <v>82</v>
      </c>
      <c r="AY421" s="13" t="s">
        <v>271</v>
      </c>
      <c r="BE421" s="158">
        <f>IF(N421="základní",J421,0)</f>
        <v>0</v>
      </c>
      <c r="BF421" s="158">
        <f>IF(N421="snížená",J421,0)</f>
        <v>0</v>
      </c>
      <c r="BG421" s="158">
        <f>IF(N421="zákl. přenesená",J421,0)</f>
        <v>0</v>
      </c>
      <c r="BH421" s="158">
        <f>IF(N421="sníž. přenesená",J421,0)</f>
        <v>0</v>
      </c>
      <c r="BI421" s="158">
        <f>IF(N421="nulová",J421,0)</f>
        <v>0</v>
      </c>
      <c r="BJ421" s="13" t="s">
        <v>80</v>
      </c>
      <c r="BK421" s="158">
        <f>ROUND(I421*H421,2)</f>
        <v>0</v>
      </c>
      <c r="BL421" s="13" t="s">
        <v>348</v>
      </c>
      <c r="BM421" s="157" t="s">
        <v>1435</v>
      </c>
    </row>
    <row r="422" spans="2:65" s="1" customFormat="1" ht="28.8">
      <c r="B422" s="28"/>
      <c r="D422" s="159" t="s">
        <v>280</v>
      </c>
      <c r="F422" s="160" t="s">
        <v>1436</v>
      </c>
      <c r="I422" s="119"/>
      <c r="L422" s="28"/>
      <c r="M422" s="161"/>
      <c r="T422" s="52"/>
      <c r="AT422" s="13" t="s">
        <v>280</v>
      </c>
      <c r="AU422" s="13" t="s">
        <v>82</v>
      </c>
    </row>
    <row r="423" spans="2:65" s="1" customFormat="1" ht="24.15" customHeight="1">
      <c r="B423" s="28"/>
      <c r="C423" s="146" t="s">
        <v>1138</v>
      </c>
      <c r="D423" s="146" t="s">
        <v>274</v>
      </c>
      <c r="E423" s="147" t="s">
        <v>1438</v>
      </c>
      <c r="F423" s="148" t="s">
        <v>1439</v>
      </c>
      <c r="G423" s="149" t="s">
        <v>338</v>
      </c>
      <c r="H423" s="150">
        <v>1</v>
      </c>
      <c r="I423" s="151"/>
      <c r="J423" s="152">
        <f>ROUND(I423*H423,2)</f>
        <v>0</v>
      </c>
      <c r="K423" s="153"/>
      <c r="L423" s="28"/>
      <c r="M423" s="154" t="s">
        <v>1</v>
      </c>
      <c r="N423" s="115" t="s">
        <v>38</v>
      </c>
      <c r="P423" s="155">
        <f>O423*H423</f>
        <v>0</v>
      </c>
      <c r="Q423" s="155">
        <v>0</v>
      </c>
      <c r="R423" s="155">
        <f>Q423*H423</f>
        <v>0</v>
      </c>
      <c r="S423" s="155">
        <v>0</v>
      </c>
      <c r="T423" s="156">
        <f>S423*H423</f>
        <v>0</v>
      </c>
      <c r="AR423" s="157" t="s">
        <v>348</v>
      </c>
      <c r="AT423" s="157" t="s">
        <v>274</v>
      </c>
      <c r="AU423" s="157" t="s">
        <v>82</v>
      </c>
      <c r="AY423" s="13" t="s">
        <v>271</v>
      </c>
      <c r="BE423" s="158">
        <f>IF(N423="základní",J423,0)</f>
        <v>0</v>
      </c>
      <c r="BF423" s="158">
        <f>IF(N423="snížená",J423,0)</f>
        <v>0</v>
      </c>
      <c r="BG423" s="158">
        <f>IF(N423="zákl. přenesená",J423,0)</f>
        <v>0</v>
      </c>
      <c r="BH423" s="158">
        <f>IF(N423="sníž. přenesená",J423,0)</f>
        <v>0</v>
      </c>
      <c r="BI423" s="158">
        <f>IF(N423="nulová",J423,0)</f>
        <v>0</v>
      </c>
      <c r="BJ423" s="13" t="s">
        <v>80</v>
      </c>
      <c r="BK423" s="158">
        <f>ROUND(I423*H423,2)</f>
        <v>0</v>
      </c>
      <c r="BL423" s="13" t="s">
        <v>348</v>
      </c>
      <c r="BM423" s="157" t="s">
        <v>1440</v>
      </c>
    </row>
    <row r="424" spans="2:65" s="1" customFormat="1" ht="38.4">
      <c r="B424" s="28"/>
      <c r="D424" s="159" t="s">
        <v>280</v>
      </c>
      <c r="F424" s="160" t="s">
        <v>1441</v>
      </c>
      <c r="I424" s="119"/>
      <c r="L424" s="28"/>
      <c r="M424" s="161"/>
      <c r="T424" s="52"/>
      <c r="AT424" s="13" t="s">
        <v>280</v>
      </c>
      <c r="AU424" s="13" t="s">
        <v>82</v>
      </c>
    </row>
    <row r="425" spans="2:65" s="1" customFormat="1" ht="24.15" customHeight="1">
      <c r="B425" s="28"/>
      <c r="C425" s="146" t="s">
        <v>1140</v>
      </c>
      <c r="D425" s="146" t="s">
        <v>274</v>
      </c>
      <c r="E425" s="147" t="s">
        <v>1443</v>
      </c>
      <c r="F425" s="148" t="s">
        <v>1444</v>
      </c>
      <c r="G425" s="149" t="s">
        <v>969</v>
      </c>
      <c r="H425" s="150">
        <v>1</v>
      </c>
      <c r="I425" s="151"/>
      <c r="J425" s="152">
        <f>ROUND(I425*H425,2)</f>
        <v>0</v>
      </c>
      <c r="K425" s="153"/>
      <c r="L425" s="28"/>
      <c r="M425" s="154" t="s">
        <v>1</v>
      </c>
      <c r="N425" s="115" t="s">
        <v>38</v>
      </c>
      <c r="P425" s="155">
        <f>O425*H425</f>
        <v>0</v>
      </c>
      <c r="Q425" s="155">
        <v>0</v>
      </c>
      <c r="R425" s="155">
        <f>Q425*H425</f>
        <v>0</v>
      </c>
      <c r="S425" s="155">
        <v>0</v>
      </c>
      <c r="T425" s="156">
        <f>S425*H425</f>
        <v>0</v>
      </c>
      <c r="AR425" s="157" t="s">
        <v>348</v>
      </c>
      <c r="AT425" s="157" t="s">
        <v>274</v>
      </c>
      <c r="AU425" s="157" t="s">
        <v>82</v>
      </c>
      <c r="AY425" s="13" t="s">
        <v>271</v>
      </c>
      <c r="BE425" s="158">
        <f>IF(N425="základní",J425,0)</f>
        <v>0</v>
      </c>
      <c r="BF425" s="158">
        <f>IF(N425="snížená",J425,0)</f>
        <v>0</v>
      </c>
      <c r="BG425" s="158">
        <f>IF(N425="zákl. přenesená",J425,0)</f>
        <v>0</v>
      </c>
      <c r="BH425" s="158">
        <f>IF(N425="sníž. přenesená",J425,0)</f>
        <v>0</v>
      </c>
      <c r="BI425" s="158">
        <f>IF(N425="nulová",J425,0)</f>
        <v>0</v>
      </c>
      <c r="BJ425" s="13" t="s">
        <v>80</v>
      </c>
      <c r="BK425" s="158">
        <f>ROUND(I425*H425,2)</f>
        <v>0</v>
      </c>
      <c r="BL425" s="13" t="s">
        <v>348</v>
      </c>
      <c r="BM425" s="157" t="s">
        <v>1445</v>
      </c>
    </row>
    <row r="426" spans="2:65" s="1" customFormat="1" ht="10.199999999999999">
      <c r="B426" s="28"/>
      <c r="D426" s="159" t="s">
        <v>280</v>
      </c>
      <c r="F426" s="160" t="s">
        <v>1446</v>
      </c>
      <c r="I426" s="119"/>
      <c r="L426" s="28"/>
      <c r="M426" s="161"/>
      <c r="T426" s="52"/>
      <c r="AT426" s="13" t="s">
        <v>280</v>
      </c>
      <c r="AU426" s="13" t="s">
        <v>82</v>
      </c>
    </row>
    <row r="427" spans="2:65" s="1" customFormat="1" ht="16.5" customHeight="1">
      <c r="B427" s="28"/>
      <c r="C427" s="146" t="s">
        <v>1145</v>
      </c>
      <c r="D427" s="146" t="s">
        <v>274</v>
      </c>
      <c r="E427" s="147" t="s">
        <v>1448</v>
      </c>
      <c r="F427" s="148" t="s">
        <v>1449</v>
      </c>
      <c r="G427" s="149" t="s">
        <v>969</v>
      </c>
      <c r="H427" s="150">
        <v>1</v>
      </c>
      <c r="I427" s="151"/>
      <c r="J427" s="152">
        <f>ROUND(I427*H427,2)</f>
        <v>0</v>
      </c>
      <c r="K427" s="153"/>
      <c r="L427" s="28"/>
      <c r="M427" s="154" t="s">
        <v>1</v>
      </c>
      <c r="N427" s="115" t="s">
        <v>38</v>
      </c>
      <c r="P427" s="155">
        <f>O427*H427</f>
        <v>0</v>
      </c>
      <c r="Q427" s="155">
        <v>0</v>
      </c>
      <c r="R427" s="155">
        <f>Q427*H427</f>
        <v>0</v>
      </c>
      <c r="S427" s="155">
        <v>0</v>
      </c>
      <c r="T427" s="156">
        <f>S427*H427</f>
        <v>0</v>
      </c>
      <c r="AR427" s="157" t="s">
        <v>348</v>
      </c>
      <c r="AT427" s="157" t="s">
        <v>274</v>
      </c>
      <c r="AU427" s="157" t="s">
        <v>82</v>
      </c>
      <c r="AY427" s="13" t="s">
        <v>271</v>
      </c>
      <c r="BE427" s="158">
        <f>IF(N427="základní",J427,0)</f>
        <v>0</v>
      </c>
      <c r="BF427" s="158">
        <f>IF(N427="snížená",J427,0)</f>
        <v>0</v>
      </c>
      <c r="BG427" s="158">
        <f>IF(N427="zákl. přenesená",J427,0)</f>
        <v>0</v>
      </c>
      <c r="BH427" s="158">
        <f>IF(N427="sníž. přenesená",J427,0)</f>
        <v>0</v>
      </c>
      <c r="BI427" s="158">
        <f>IF(N427="nulová",J427,0)</f>
        <v>0</v>
      </c>
      <c r="BJ427" s="13" t="s">
        <v>80</v>
      </c>
      <c r="BK427" s="158">
        <f>ROUND(I427*H427,2)</f>
        <v>0</v>
      </c>
      <c r="BL427" s="13" t="s">
        <v>348</v>
      </c>
      <c r="BM427" s="157" t="s">
        <v>1450</v>
      </c>
    </row>
    <row r="428" spans="2:65" s="1" customFormat="1" ht="10.199999999999999">
      <c r="B428" s="28"/>
      <c r="D428" s="159" t="s">
        <v>280</v>
      </c>
      <c r="F428" s="160" t="s">
        <v>1449</v>
      </c>
      <c r="I428" s="119"/>
      <c r="L428" s="28"/>
      <c r="M428" s="161"/>
      <c r="T428" s="52"/>
      <c r="AT428" s="13" t="s">
        <v>280</v>
      </c>
      <c r="AU428" s="13" t="s">
        <v>82</v>
      </c>
    </row>
    <row r="429" spans="2:65" s="1" customFormat="1" ht="37.799999999999997" customHeight="1">
      <c r="B429" s="28"/>
      <c r="C429" s="146" t="s">
        <v>1150</v>
      </c>
      <c r="D429" s="146" t="s">
        <v>274</v>
      </c>
      <c r="E429" s="147" t="s">
        <v>1452</v>
      </c>
      <c r="F429" s="148" t="s">
        <v>1453</v>
      </c>
      <c r="G429" s="149" t="s">
        <v>969</v>
      </c>
      <c r="H429" s="150">
        <v>1</v>
      </c>
      <c r="I429" s="151"/>
      <c r="J429" s="152">
        <f>ROUND(I429*H429,2)</f>
        <v>0</v>
      </c>
      <c r="K429" s="153"/>
      <c r="L429" s="28"/>
      <c r="M429" s="154" t="s">
        <v>1</v>
      </c>
      <c r="N429" s="115" t="s">
        <v>38</v>
      </c>
      <c r="P429" s="155">
        <f>O429*H429</f>
        <v>0</v>
      </c>
      <c r="Q429" s="155">
        <v>0</v>
      </c>
      <c r="R429" s="155">
        <f>Q429*H429</f>
        <v>0</v>
      </c>
      <c r="S429" s="155">
        <v>0</v>
      </c>
      <c r="T429" s="156">
        <f>S429*H429</f>
        <v>0</v>
      </c>
      <c r="AR429" s="157" t="s">
        <v>348</v>
      </c>
      <c r="AT429" s="157" t="s">
        <v>274</v>
      </c>
      <c r="AU429" s="157" t="s">
        <v>82</v>
      </c>
      <c r="AY429" s="13" t="s">
        <v>271</v>
      </c>
      <c r="BE429" s="158">
        <f>IF(N429="základní",J429,0)</f>
        <v>0</v>
      </c>
      <c r="BF429" s="158">
        <f>IF(N429="snížená",J429,0)</f>
        <v>0</v>
      </c>
      <c r="BG429" s="158">
        <f>IF(N429="zákl. přenesená",J429,0)</f>
        <v>0</v>
      </c>
      <c r="BH429" s="158">
        <f>IF(N429="sníž. přenesená",J429,0)</f>
        <v>0</v>
      </c>
      <c r="BI429" s="158">
        <f>IF(N429="nulová",J429,0)</f>
        <v>0</v>
      </c>
      <c r="BJ429" s="13" t="s">
        <v>80</v>
      </c>
      <c r="BK429" s="158">
        <f>ROUND(I429*H429,2)</f>
        <v>0</v>
      </c>
      <c r="BL429" s="13" t="s">
        <v>348</v>
      </c>
      <c r="BM429" s="157" t="s">
        <v>1454</v>
      </c>
    </row>
    <row r="430" spans="2:65" s="1" customFormat="1" ht="19.2">
      <c r="B430" s="28"/>
      <c r="D430" s="159" t="s">
        <v>280</v>
      </c>
      <c r="F430" s="160" t="s">
        <v>1453</v>
      </c>
      <c r="I430" s="119"/>
      <c r="L430" s="28"/>
      <c r="M430" s="161"/>
      <c r="T430" s="52"/>
      <c r="AT430" s="13" t="s">
        <v>280</v>
      </c>
      <c r="AU430" s="13" t="s">
        <v>82</v>
      </c>
    </row>
    <row r="431" spans="2:65" s="1" customFormat="1" ht="62.7" customHeight="1">
      <c r="B431" s="28"/>
      <c r="C431" s="146" t="s">
        <v>1152</v>
      </c>
      <c r="D431" s="146" t="s">
        <v>274</v>
      </c>
      <c r="E431" s="147" t="s">
        <v>1456</v>
      </c>
      <c r="F431" s="148" t="s">
        <v>1457</v>
      </c>
      <c r="G431" s="149" t="s">
        <v>969</v>
      </c>
      <c r="H431" s="150">
        <v>1</v>
      </c>
      <c r="I431" s="151"/>
      <c r="J431" s="152">
        <f>ROUND(I431*H431,2)</f>
        <v>0</v>
      </c>
      <c r="K431" s="153"/>
      <c r="L431" s="28"/>
      <c r="M431" s="154" t="s">
        <v>1</v>
      </c>
      <c r="N431" s="115" t="s">
        <v>38</v>
      </c>
      <c r="P431" s="155">
        <f>O431*H431</f>
        <v>0</v>
      </c>
      <c r="Q431" s="155">
        <v>0</v>
      </c>
      <c r="R431" s="155">
        <f>Q431*H431</f>
        <v>0</v>
      </c>
      <c r="S431" s="155">
        <v>0</v>
      </c>
      <c r="T431" s="156">
        <f>S431*H431</f>
        <v>0</v>
      </c>
      <c r="AR431" s="157" t="s">
        <v>348</v>
      </c>
      <c r="AT431" s="157" t="s">
        <v>274</v>
      </c>
      <c r="AU431" s="157" t="s">
        <v>82</v>
      </c>
      <c r="AY431" s="13" t="s">
        <v>271</v>
      </c>
      <c r="BE431" s="158">
        <f>IF(N431="základní",J431,0)</f>
        <v>0</v>
      </c>
      <c r="BF431" s="158">
        <f>IF(N431="snížená",J431,0)</f>
        <v>0</v>
      </c>
      <c r="BG431" s="158">
        <f>IF(N431="zákl. přenesená",J431,0)</f>
        <v>0</v>
      </c>
      <c r="BH431" s="158">
        <f>IF(N431="sníž. přenesená",J431,0)</f>
        <v>0</v>
      </c>
      <c r="BI431" s="158">
        <f>IF(N431="nulová",J431,0)</f>
        <v>0</v>
      </c>
      <c r="BJ431" s="13" t="s">
        <v>80</v>
      </c>
      <c r="BK431" s="158">
        <f>ROUND(I431*H431,2)</f>
        <v>0</v>
      </c>
      <c r="BL431" s="13" t="s">
        <v>348</v>
      </c>
      <c r="BM431" s="157" t="s">
        <v>1458</v>
      </c>
    </row>
    <row r="432" spans="2:65" s="1" customFormat="1" ht="38.4">
      <c r="B432" s="28"/>
      <c r="D432" s="159" t="s">
        <v>280</v>
      </c>
      <c r="F432" s="160" t="s">
        <v>1457</v>
      </c>
      <c r="I432" s="119"/>
      <c r="L432" s="28"/>
      <c r="M432" s="173"/>
      <c r="N432" s="174"/>
      <c r="O432" s="174"/>
      <c r="P432" s="174"/>
      <c r="Q432" s="174"/>
      <c r="R432" s="174"/>
      <c r="S432" s="174"/>
      <c r="T432" s="175"/>
      <c r="AT432" s="13" t="s">
        <v>280</v>
      </c>
      <c r="AU432" s="13" t="s">
        <v>82</v>
      </c>
    </row>
    <row r="433" spans="2:12" s="1" customFormat="1" ht="6.9" customHeight="1">
      <c r="B433" s="40"/>
      <c r="C433" s="41"/>
      <c r="D433" s="41"/>
      <c r="E433" s="41"/>
      <c r="F433" s="41"/>
      <c r="G433" s="41"/>
      <c r="H433" s="41"/>
      <c r="I433" s="41"/>
      <c r="J433" s="41"/>
      <c r="K433" s="41"/>
      <c r="L433" s="28"/>
    </row>
  </sheetData>
  <sheetProtection algorithmName="SHA-512" hashValue="3e0LoKb4iz8BJhmAJwm8VQlXKHAJASIYRwj8eUzRNLN0bRYVQXfbRWepdisaF6uuQqm08HQpbsyTN8enTYJyCQ==" saltValue="BEbdDDzsruRi50kBEzGCt8NKVPdeGVWEFaBWR5qeimXi0vmv2x9CjSpo2sA51EYeamZCmUV4cwP+Nqu/Ufy7bQ==" spinCount="100000" sheet="1" objects="1" scenarios="1" formatColumns="0" formatRows="0" autoFilter="0"/>
  <autoFilter ref="C143:K432" xr:uid="{00000000-0009-0000-0000-000015000000}"/>
  <mergeCells count="17">
    <mergeCell ref="E136:H136"/>
    <mergeCell ref="L2:V2"/>
    <mergeCell ref="D118:F118"/>
    <mergeCell ref="D119:F119"/>
    <mergeCell ref="D120:F120"/>
    <mergeCell ref="E132:H132"/>
    <mergeCell ref="E134:H134"/>
    <mergeCell ref="E85:H85"/>
    <mergeCell ref="E87:H87"/>
    <mergeCell ref="E89:H89"/>
    <mergeCell ref="D116:F116"/>
    <mergeCell ref="D117:F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33"/>
  <sheetViews>
    <sheetView showGridLines="0" topLeftCell="A96" workbookViewId="0">
      <selection activeCell="D111" sqref="D111:F111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174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2118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2119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J109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ROUND((SUM(BE109:BE116) + SUM(BE138:BE232)),  2)</f>
        <v>0</v>
      </c>
      <c r="I37" s="94">
        <v>0.21</v>
      </c>
      <c r="J37" s="82">
        <f>ROUND(((SUM(BE109:BE116) + SUM(BE138:BE232))*I37),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ROUND((SUM(BF109:BF116) + SUM(BF138:BF232)),  2)</f>
        <v>0</v>
      </c>
      <c r="I38" s="94">
        <v>0.12</v>
      </c>
      <c r="J38" s="82">
        <f>ROUND(((SUM(BF109:BF116) + SUM(BF138:BF232))*I38),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ROUND((SUM(BG109:BG116) + SUM(BG138:BG232)),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ROUND((SUM(BH109:BH116) + SUM(BH138:BH232)),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ROUND((SUM(BI109:BI116) + SUM(BI138:BI232)),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2118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61.14.1 - chodba 1. NP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65" s="1" customFormat="1" ht="10.35" customHeight="1">
      <c r="B97" s="28"/>
      <c r="L97" s="28"/>
    </row>
    <row r="98" spans="2:65" s="1" customFormat="1" ht="22.8" customHeight="1">
      <c r="B98" s="28"/>
      <c r="C98" s="105" t="s">
        <v>233</v>
      </c>
      <c r="J98" s="62">
        <f>J138</f>
        <v>0</v>
      </c>
      <c r="L98" s="28"/>
      <c r="AU98" s="13" t="s">
        <v>234</v>
      </c>
    </row>
    <row r="99" spans="2:65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J139</f>
        <v>0</v>
      </c>
      <c r="L99" s="106"/>
    </row>
    <row r="100" spans="2:65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J140</f>
        <v>0</v>
      </c>
      <c r="L100" s="110"/>
    </row>
    <row r="101" spans="2:65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J145</f>
        <v>0</v>
      </c>
      <c r="L101" s="110"/>
    </row>
    <row r="102" spans="2:65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J154</f>
        <v>0</v>
      </c>
      <c r="L102" s="106"/>
    </row>
    <row r="103" spans="2:65" s="9" customFormat="1" ht="19.95" customHeight="1">
      <c r="B103" s="110"/>
      <c r="D103" s="111" t="s">
        <v>242</v>
      </c>
      <c r="E103" s="112"/>
      <c r="F103" s="112"/>
      <c r="G103" s="112"/>
      <c r="H103" s="112"/>
      <c r="I103" s="112"/>
      <c r="J103" s="113">
        <f>J155</f>
        <v>0</v>
      </c>
      <c r="L103" s="110"/>
    </row>
    <row r="104" spans="2:65" s="9" customFormat="1" ht="19.95" customHeight="1">
      <c r="B104" s="110"/>
      <c r="D104" s="111" t="s">
        <v>243</v>
      </c>
      <c r="E104" s="112"/>
      <c r="F104" s="112"/>
      <c r="G104" s="112"/>
      <c r="H104" s="112"/>
      <c r="I104" s="112"/>
      <c r="J104" s="113">
        <f>J176</f>
        <v>0</v>
      </c>
      <c r="L104" s="110"/>
    </row>
    <row r="105" spans="2:65" s="9" customFormat="1" ht="19.95" customHeight="1">
      <c r="B105" s="110"/>
      <c r="D105" s="111" t="s">
        <v>245</v>
      </c>
      <c r="E105" s="112"/>
      <c r="F105" s="112"/>
      <c r="G105" s="112"/>
      <c r="H105" s="112"/>
      <c r="I105" s="112"/>
      <c r="J105" s="113">
        <f>J203</f>
        <v>0</v>
      </c>
      <c r="L105" s="110"/>
    </row>
    <row r="106" spans="2:65" s="9" customFormat="1" ht="19.95" customHeight="1">
      <c r="B106" s="110"/>
      <c r="D106" s="111" t="s">
        <v>246</v>
      </c>
      <c r="E106" s="112"/>
      <c r="F106" s="112"/>
      <c r="G106" s="112"/>
      <c r="H106" s="112"/>
      <c r="I106" s="112"/>
      <c r="J106" s="113">
        <f>J214</f>
        <v>0</v>
      </c>
      <c r="L106" s="110"/>
    </row>
    <row r="107" spans="2:65" s="1" customFormat="1" ht="21.75" customHeight="1">
      <c r="B107" s="28"/>
      <c r="L107" s="28"/>
    </row>
    <row r="108" spans="2:65" s="1" customFormat="1" ht="6.9" customHeight="1">
      <c r="B108" s="28"/>
      <c r="L108" s="28"/>
    </row>
    <row r="109" spans="2:65" s="1" customFormat="1" ht="29.25" customHeight="1">
      <c r="B109" s="28"/>
      <c r="C109" s="105" t="s">
        <v>249</v>
      </c>
      <c r="J109" s="114">
        <f>ROUND(J110 + J111 + J112 + J113 + J114 + J115,2)</f>
        <v>0</v>
      </c>
      <c r="L109" s="28"/>
      <c r="N109" s="115" t="s">
        <v>37</v>
      </c>
    </row>
    <row r="110" spans="2:65" s="1" customFormat="1" ht="18" customHeight="1">
      <c r="B110" s="28"/>
      <c r="D110" s="222" t="s">
        <v>250</v>
      </c>
      <c r="E110" s="223"/>
      <c r="F110" s="223"/>
      <c r="J110" s="117">
        <v>0</v>
      </c>
      <c r="L110" s="118"/>
      <c r="M110" s="119"/>
      <c r="N110" s="120" t="s">
        <v>38</v>
      </c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21" t="s">
        <v>251</v>
      </c>
      <c r="AZ110" s="119"/>
      <c r="BA110" s="119"/>
      <c r="BB110" s="119"/>
      <c r="BC110" s="119"/>
      <c r="BD110" s="119"/>
      <c r="BE110" s="122">
        <f t="shared" ref="BE110:BE115" si="0">IF(N110="základní",J110,0)</f>
        <v>0</v>
      </c>
      <c r="BF110" s="122">
        <f t="shared" ref="BF110:BF115" si="1">IF(N110="snížená",J110,0)</f>
        <v>0</v>
      </c>
      <c r="BG110" s="122">
        <f t="shared" ref="BG110:BG115" si="2">IF(N110="zákl. přenesená",J110,0)</f>
        <v>0</v>
      </c>
      <c r="BH110" s="122">
        <f t="shared" ref="BH110:BH115" si="3">IF(N110="sníž. přenesená",J110,0)</f>
        <v>0</v>
      </c>
      <c r="BI110" s="122">
        <f t="shared" ref="BI110:BI115" si="4">IF(N110="nulová",J110,0)</f>
        <v>0</v>
      </c>
      <c r="BJ110" s="121" t="s">
        <v>80</v>
      </c>
      <c r="BK110" s="119"/>
      <c r="BL110" s="119"/>
      <c r="BM110" s="119"/>
    </row>
    <row r="111" spans="2:65" s="1" customFormat="1" ht="18" customHeight="1">
      <c r="B111" s="28"/>
      <c r="D111" s="222" t="s">
        <v>252</v>
      </c>
      <c r="E111" s="223"/>
      <c r="F111" s="223"/>
      <c r="J111" s="117">
        <v>0</v>
      </c>
      <c r="L111" s="118"/>
      <c r="M111" s="119"/>
      <c r="N111" s="120" t="s">
        <v>38</v>
      </c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1" t="s">
        <v>251</v>
      </c>
      <c r="AZ111" s="119"/>
      <c r="BA111" s="119"/>
      <c r="BB111" s="119"/>
      <c r="BC111" s="119"/>
      <c r="BD111" s="119"/>
      <c r="BE111" s="122">
        <f t="shared" si="0"/>
        <v>0</v>
      </c>
      <c r="BF111" s="122">
        <f t="shared" si="1"/>
        <v>0</v>
      </c>
      <c r="BG111" s="122">
        <f t="shared" si="2"/>
        <v>0</v>
      </c>
      <c r="BH111" s="122">
        <f t="shared" si="3"/>
        <v>0</v>
      </c>
      <c r="BI111" s="122">
        <f t="shared" si="4"/>
        <v>0</v>
      </c>
      <c r="BJ111" s="121" t="s">
        <v>80</v>
      </c>
      <c r="BK111" s="119"/>
      <c r="BL111" s="119"/>
      <c r="BM111" s="119"/>
    </row>
    <row r="112" spans="2:65" s="1" customFormat="1" ht="18" customHeight="1">
      <c r="B112" s="28"/>
      <c r="D112" s="222" t="s">
        <v>2429</v>
      </c>
      <c r="E112" s="223"/>
      <c r="F112" s="223"/>
      <c r="J112" s="117">
        <v>0</v>
      </c>
      <c r="L112" s="118"/>
      <c r="M112" s="119"/>
      <c r="N112" s="120" t="s">
        <v>38</v>
      </c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21" t="s">
        <v>251</v>
      </c>
      <c r="AZ112" s="119"/>
      <c r="BA112" s="119"/>
      <c r="BB112" s="119"/>
      <c r="BC112" s="119"/>
      <c r="BD112" s="119"/>
      <c r="BE112" s="122">
        <f t="shared" si="0"/>
        <v>0</v>
      </c>
      <c r="BF112" s="122">
        <f t="shared" si="1"/>
        <v>0</v>
      </c>
      <c r="BG112" s="122">
        <f t="shared" si="2"/>
        <v>0</v>
      </c>
      <c r="BH112" s="122">
        <f t="shared" si="3"/>
        <v>0</v>
      </c>
      <c r="BI112" s="122">
        <f t="shared" si="4"/>
        <v>0</v>
      </c>
      <c r="BJ112" s="121" t="s">
        <v>80</v>
      </c>
      <c r="BK112" s="119"/>
      <c r="BL112" s="119"/>
      <c r="BM112" s="119"/>
    </row>
    <row r="113" spans="2:65" s="1" customFormat="1" ht="18" customHeight="1">
      <c r="B113" s="28"/>
      <c r="D113" s="222" t="s">
        <v>2427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si="0"/>
        <v>0</v>
      </c>
      <c r="BF113" s="122">
        <f t="shared" si="1"/>
        <v>0</v>
      </c>
      <c r="BG113" s="122">
        <f t="shared" si="2"/>
        <v>0</v>
      </c>
      <c r="BH113" s="122">
        <f t="shared" si="3"/>
        <v>0</v>
      </c>
      <c r="BI113" s="122">
        <f t="shared" si="4"/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222" t="s">
        <v>2430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116" t="s">
        <v>253</v>
      </c>
      <c r="J115" s="117">
        <f>ROUND(J32*T115,2)</f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254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0.199999999999999">
      <c r="B116" s="28"/>
      <c r="L116" s="28"/>
    </row>
    <row r="117" spans="2:65" s="1" customFormat="1" ht="29.25" customHeight="1">
      <c r="B117" s="28"/>
      <c r="C117" s="123" t="s">
        <v>255</v>
      </c>
      <c r="D117" s="95"/>
      <c r="E117" s="95"/>
      <c r="F117" s="95"/>
      <c r="G117" s="95"/>
      <c r="H117" s="95"/>
      <c r="I117" s="95"/>
      <c r="J117" s="124">
        <f>ROUND(J98+J109,2)</f>
        <v>0</v>
      </c>
      <c r="K117" s="95"/>
      <c r="L117" s="28"/>
    </row>
    <row r="118" spans="2:65" s="1" customFormat="1" ht="6.9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28"/>
    </row>
    <row r="122" spans="2:65" s="1" customFormat="1" ht="6.9" customHeight="1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28"/>
    </row>
    <row r="123" spans="2:65" s="1" customFormat="1" ht="24.9" customHeight="1">
      <c r="B123" s="28"/>
      <c r="C123" s="17" t="s">
        <v>256</v>
      </c>
      <c r="L123" s="28"/>
    </row>
    <row r="124" spans="2:65" s="1" customFormat="1" ht="6.9" customHeight="1">
      <c r="B124" s="28"/>
      <c r="L124" s="28"/>
    </row>
    <row r="125" spans="2:65" s="1" customFormat="1" ht="12" customHeight="1">
      <c r="B125" s="28"/>
      <c r="C125" s="23" t="s">
        <v>16</v>
      </c>
      <c r="L125" s="28"/>
    </row>
    <row r="126" spans="2:65" s="1" customFormat="1" ht="26.25" customHeight="1">
      <c r="B126" s="28"/>
      <c r="E126" s="218" t="str">
        <f>E7</f>
        <v>Rekonstrukce silno a slaboproudé instalace, dobudování WC pro imobilní aj., ZŠ Ivanovice na Hané, ul. Tyršova 218/4</v>
      </c>
      <c r="F126" s="219"/>
      <c r="G126" s="219"/>
      <c r="H126" s="219"/>
      <c r="L126" s="28"/>
    </row>
    <row r="127" spans="2:65" ht="12" customHeight="1">
      <c r="B127" s="16"/>
      <c r="C127" s="23" t="s">
        <v>224</v>
      </c>
      <c r="L127" s="16"/>
    </row>
    <row r="128" spans="2:65" s="1" customFormat="1" ht="16.5" customHeight="1">
      <c r="B128" s="28"/>
      <c r="E128" s="218" t="s">
        <v>2118</v>
      </c>
      <c r="F128" s="220"/>
      <c r="G128" s="220"/>
      <c r="H128" s="220"/>
      <c r="L128" s="28"/>
    </row>
    <row r="129" spans="2:65" s="1" customFormat="1" ht="12" customHeight="1">
      <c r="B129" s="28"/>
      <c r="C129" s="23" t="s">
        <v>226</v>
      </c>
      <c r="L129" s="28"/>
    </row>
    <row r="130" spans="2:65" s="1" customFormat="1" ht="16.5" customHeight="1">
      <c r="B130" s="28"/>
      <c r="E130" s="200" t="str">
        <f>E11</f>
        <v>61.14.1 - chodba 1. NP - stavba</v>
      </c>
      <c r="F130" s="220"/>
      <c r="G130" s="220"/>
      <c r="H130" s="220"/>
      <c r="L130" s="28"/>
    </row>
    <row r="131" spans="2:65" s="1" customFormat="1" ht="6.9" customHeight="1">
      <c r="B131" s="28"/>
      <c r="L131" s="28"/>
    </row>
    <row r="132" spans="2:65" s="1" customFormat="1" ht="12" customHeight="1">
      <c r="B132" s="28"/>
      <c r="C132" s="23" t="s">
        <v>20</v>
      </c>
      <c r="F132" s="21" t="str">
        <f>F14</f>
        <v>ZŠ Ivanovice na Hané, okres Vyškov p. o.</v>
      </c>
      <c r="I132" s="23" t="s">
        <v>22</v>
      </c>
      <c r="J132" s="48" t="str">
        <f>IF(J14="","",J14)</f>
        <v>xx.xx.xxxx</v>
      </c>
      <c r="L132" s="28"/>
    </row>
    <row r="133" spans="2:65" s="1" customFormat="1" ht="6.9" customHeight="1">
      <c r="B133" s="28"/>
      <c r="L133" s="28"/>
    </row>
    <row r="134" spans="2:65" s="1" customFormat="1" ht="15.15" customHeight="1">
      <c r="B134" s="28"/>
      <c r="C134" s="23" t="s">
        <v>23</v>
      </c>
      <c r="F134" s="21" t="str">
        <f>E17</f>
        <v xml:space="preserve"> </v>
      </c>
      <c r="I134" s="23" t="s">
        <v>29</v>
      </c>
      <c r="J134" s="26" t="str">
        <f>E23</f>
        <v xml:space="preserve"> </v>
      </c>
      <c r="L134" s="28"/>
    </row>
    <row r="135" spans="2:65" s="1" customFormat="1" ht="15.15" customHeight="1">
      <c r="B135" s="28"/>
      <c r="C135" s="23" t="s">
        <v>27</v>
      </c>
      <c r="F135" s="21" t="str">
        <f>IF(E20="","",E20)</f>
        <v>Vyplň údaj</v>
      </c>
      <c r="I135" s="23" t="s">
        <v>31</v>
      </c>
      <c r="J135" s="26" t="str">
        <f>E26</f>
        <v xml:space="preserve"> </v>
      </c>
      <c r="L135" s="28"/>
    </row>
    <row r="136" spans="2:65" s="1" customFormat="1" ht="10.35" customHeight="1">
      <c r="B136" s="28"/>
      <c r="L136" s="28"/>
    </row>
    <row r="137" spans="2:65" s="10" customFormat="1" ht="29.25" customHeight="1">
      <c r="B137" s="125"/>
      <c r="C137" s="126" t="s">
        <v>257</v>
      </c>
      <c r="D137" s="127" t="s">
        <v>58</v>
      </c>
      <c r="E137" s="127" t="s">
        <v>54</v>
      </c>
      <c r="F137" s="127" t="s">
        <v>55</v>
      </c>
      <c r="G137" s="127" t="s">
        <v>258</v>
      </c>
      <c r="H137" s="127" t="s">
        <v>259</v>
      </c>
      <c r="I137" s="127" t="s">
        <v>260</v>
      </c>
      <c r="J137" s="128" t="s">
        <v>232</v>
      </c>
      <c r="K137" s="129" t="s">
        <v>261</v>
      </c>
      <c r="L137" s="125"/>
      <c r="M137" s="55" t="s">
        <v>1</v>
      </c>
      <c r="N137" s="56" t="s">
        <v>37</v>
      </c>
      <c r="O137" s="56" t="s">
        <v>262</v>
      </c>
      <c r="P137" s="56" t="s">
        <v>263</v>
      </c>
      <c r="Q137" s="56" t="s">
        <v>264</v>
      </c>
      <c r="R137" s="56" t="s">
        <v>265</v>
      </c>
      <c r="S137" s="56" t="s">
        <v>266</v>
      </c>
      <c r="T137" s="57" t="s">
        <v>267</v>
      </c>
    </row>
    <row r="138" spans="2:65" s="1" customFormat="1" ht="22.8" customHeight="1">
      <c r="B138" s="28"/>
      <c r="C138" s="60" t="s">
        <v>268</v>
      </c>
      <c r="J138" s="130">
        <f>BK138</f>
        <v>0</v>
      </c>
      <c r="L138" s="28"/>
      <c r="M138" s="58"/>
      <c r="N138" s="49"/>
      <c r="O138" s="49"/>
      <c r="P138" s="131">
        <f>P139+P154</f>
        <v>0</v>
      </c>
      <c r="Q138" s="49"/>
      <c r="R138" s="131">
        <f>R139+R154</f>
        <v>1.0769961000000001</v>
      </c>
      <c r="S138" s="49"/>
      <c r="T138" s="132">
        <f>T139+T154</f>
        <v>1.333E-2</v>
      </c>
      <c r="AT138" s="13" t="s">
        <v>72</v>
      </c>
      <c r="AU138" s="13" t="s">
        <v>234</v>
      </c>
      <c r="BK138" s="133">
        <f>BK139+BK154</f>
        <v>0</v>
      </c>
    </row>
    <row r="139" spans="2:65" s="11" customFormat="1" ht="25.95" customHeight="1">
      <c r="B139" s="134"/>
      <c r="D139" s="135" t="s">
        <v>72</v>
      </c>
      <c r="E139" s="136" t="s">
        <v>269</v>
      </c>
      <c r="F139" s="136" t="s">
        <v>270</v>
      </c>
      <c r="I139" s="137"/>
      <c r="J139" s="138">
        <f>BK139</f>
        <v>0</v>
      </c>
      <c r="L139" s="134"/>
      <c r="M139" s="139"/>
      <c r="P139" s="140">
        <f>P140+P145</f>
        <v>0</v>
      </c>
      <c r="R139" s="140">
        <f>R140+R145</f>
        <v>3.6399999999999996E-3</v>
      </c>
      <c r="T139" s="141">
        <f>T140+T145</f>
        <v>0</v>
      </c>
      <c r="AR139" s="135" t="s">
        <v>80</v>
      </c>
      <c r="AT139" s="142" t="s">
        <v>72</v>
      </c>
      <c r="AU139" s="142" t="s">
        <v>73</v>
      </c>
      <c r="AY139" s="135" t="s">
        <v>271</v>
      </c>
      <c r="BK139" s="143">
        <f>BK140+BK145</f>
        <v>0</v>
      </c>
    </row>
    <row r="140" spans="2:65" s="11" customFormat="1" ht="22.8" customHeight="1">
      <c r="B140" s="134"/>
      <c r="D140" s="135" t="s">
        <v>72</v>
      </c>
      <c r="E140" s="144" t="s">
        <v>292</v>
      </c>
      <c r="F140" s="144" t="s">
        <v>293</v>
      </c>
      <c r="I140" s="137"/>
      <c r="J140" s="145">
        <f>BK140</f>
        <v>0</v>
      </c>
      <c r="L140" s="134"/>
      <c r="M140" s="139"/>
      <c r="P140" s="140">
        <f>SUM(P141:P144)</f>
        <v>0</v>
      </c>
      <c r="R140" s="140">
        <f>SUM(R141:R144)</f>
        <v>3.6399999999999996E-3</v>
      </c>
      <c r="T140" s="141">
        <f>SUM(T141:T144)</f>
        <v>0</v>
      </c>
      <c r="AR140" s="135" t="s">
        <v>80</v>
      </c>
      <c r="AT140" s="142" t="s">
        <v>72</v>
      </c>
      <c r="AU140" s="142" t="s">
        <v>80</v>
      </c>
      <c r="AY140" s="135" t="s">
        <v>271</v>
      </c>
      <c r="BK140" s="143">
        <f>SUM(BK141:BK144)</f>
        <v>0</v>
      </c>
    </row>
    <row r="141" spans="2:65" s="1" customFormat="1" ht="33" customHeight="1">
      <c r="B141" s="28"/>
      <c r="C141" s="146" t="s">
        <v>80</v>
      </c>
      <c r="D141" s="146" t="s">
        <v>274</v>
      </c>
      <c r="E141" s="147" t="s">
        <v>294</v>
      </c>
      <c r="F141" s="148" t="s">
        <v>295</v>
      </c>
      <c r="G141" s="149" t="s">
        <v>277</v>
      </c>
      <c r="H141" s="150">
        <v>28</v>
      </c>
      <c r="I141" s="151"/>
      <c r="J141" s="152">
        <f>ROUND(I141*H141,2)</f>
        <v>0</v>
      </c>
      <c r="K141" s="153"/>
      <c r="L141" s="28"/>
      <c r="M141" s="154" t="s">
        <v>1</v>
      </c>
      <c r="N141" s="115" t="s">
        <v>38</v>
      </c>
      <c r="P141" s="155">
        <f>O141*H141</f>
        <v>0</v>
      </c>
      <c r="Q141" s="155">
        <v>1.2999999999999999E-4</v>
      </c>
      <c r="R141" s="155">
        <f>Q141*H141</f>
        <v>3.6399999999999996E-3</v>
      </c>
      <c r="S141" s="155">
        <v>0</v>
      </c>
      <c r="T141" s="156">
        <f>S141*H141</f>
        <v>0</v>
      </c>
      <c r="AR141" s="157" t="s">
        <v>278</v>
      </c>
      <c r="AT141" s="157" t="s">
        <v>274</v>
      </c>
      <c r="AU141" s="157" t="s">
        <v>82</v>
      </c>
      <c r="AY141" s="13" t="s">
        <v>271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3" t="s">
        <v>80</v>
      </c>
      <c r="BK141" s="158">
        <f>ROUND(I141*H141,2)</f>
        <v>0</v>
      </c>
      <c r="BL141" s="13" t="s">
        <v>278</v>
      </c>
      <c r="BM141" s="157" t="s">
        <v>2120</v>
      </c>
    </row>
    <row r="142" spans="2:65" s="1" customFormat="1" ht="19.2">
      <c r="B142" s="28"/>
      <c r="D142" s="159" t="s">
        <v>280</v>
      </c>
      <c r="F142" s="160" t="s">
        <v>297</v>
      </c>
      <c r="I142" s="119"/>
      <c r="L142" s="28"/>
      <c r="M142" s="161"/>
      <c r="T142" s="52"/>
      <c r="AT142" s="13" t="s">
        <v>280</v>
      </c>
      <c r="AU142" s="13" t="s">
        <v>82</v>
      </c>
    </row>
    <row r="143" spans="2:65" s="1" customFormat="1" ht="16.5" customHeight="1">
      <c r="B143" s="28"/>
      <c r="C143" s="146" t="s">
        <v>82</v>
      </c>
      <c r="D143" s="146" t="s">
        <v>274</v>
      </c>
      <c r="E143" s="147" t="s">
        <v>315</v>
      </c>
      <c r="F143" s="148" t="s">
        <v>316</v>
      </c>
      <c r="G143" s="149" t="s">
        <v>301</v>
      </c>
      <c r="H143" s="150">
        <v>1</v>
      </c>
      <c r="I143" s="151"/>
      <c r="J143" s="152">
        <f>ROUND(I143*H143,2)</f>
        <v>0</v>
      </c>
      <c r="K143" s="153"/>
      <c r="L143" s="28"/>
      <c r="M143" s="154" t="s">
        <v>1</v>
      </c>
      <c r="N143" s="115" t="s">
        <v>38</v>
      </c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AR143" s="157" t="s">
        <v>306</v>
      </c>
      <c r="AT143" s="157" t="s">
        <v>274</v>
      </c>
      <c r="AU143" s="157" t="s">
        <v>82</v>
      </c>
      <c r="AY143" s="13" t="s">
        <v>271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3" t="s">
        <v>80</v>
      </c>
      <c r="BK143" s="158">
        <f>ROUND(I143*H143,2)</f>
        <v>0</v>
      </c>
      <c r="BL143" s="13" t="s">
        <v>306</v>
      </c>
      <c r="BM143" s="157" t="s">
        <v>317</v>
      </c>
    </row>
    <row r="144" spans="2:65" s="1" customFormat="1" ht="10.199999999999999">
      <c r="B144" s="28"/>
      <c r="D144" s="159" t="s">
        <v>280</v>
      </c>
      <c r="F144" s="160" t="s">
        <v>316</v>
      </c>
      <c r="I144" s="119"/>
      <c r="L144" s="28"/>
      <c r="M144" s="161"/>
      <c r="T144" s="52"/>
      <c r="AT144" s="13" t="s">
        <v>280</v>
      </c>
      <c r="AU144" s="13" t="s">
        <v>82</v>
      </c>
    </row>
    <row r="145" spans="2:65" s="11" customFormat="1" ht="22.8" customHeight="1">
      <c r="B145" s="134"/>
      <c r="D145" s="135" t="s">
        <v>72</v>
      </c>
      <c r="E145" s="144" t="s">
        <v>318</v>
      </c>
      <c r="F145" s="144" t="s">
        <v>319</v>
      </c>
      <c r="I145" s="137"/>
      <c r="J145" s="145">
        <f>BK145</f>
        <v>0</v>
      </c>
      <c r="L145" s="134"/>
      <c r="M145" s="139"/>
      <c r="P145" s="140">
        <f>SUM(P146:P153)</f>
        <v>0</v>
      </c>
      <c r="R145" s="140">
        <f>SUM(R146:R153)</f>
        <v>0</v>
      </c>
      <c r="T145" s="141">
        <f>SUM(T146:T153)</f>
        <v>0</v>
      </c>
      <c r="AR145" s="135" t="s">
        <v>80</v>
      </c>
      <c r="AT145" s="142" t="s">
        <v>72</v>
      </c>
      <c r="AU145" s="142" t="s">
        <v>80</v>
      </c>
      <c r="AY145" s="135" t="s">
        <v>271</v>
      </c>
      <c r="BK145" s="143">
        <f>SUM(BK146:BK153)</f>
        <v>0</v>
      </c>
    </row>
    <row r="146" spans="2:65" s="1" customFormat="1" ht="24.15" customHeight="1">
      <c r="B146" s="28"/>
      <c r="C146" s="146" t="s">
        <v>272</v>
      </c>
      <c r="D146" s="146" t="s">
        <v>274</v>
      </c>
      <c r="E146" s="147" t="s">
        <v>320</v>
      </c>
      <c r="F146" s="148" t="s">
        <v>321</v>
      </c>
      <c r="G146" s="149" t="s">
        <v>322</v>
      </c>
      <c r="H146" s="150">
        <v>0.3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AR146" s="157" t="s">
        <v>278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278</v>
      </c>
      <c r="BM146" s="157" t="s">
        <v>323</v>
      </c>
    </row>
    <row r="147" spans="2:65" s="1" customFormat="1" ht="28.8">
      <c r="B147" s="28"/>
      <c r="D147" s="159" t="s">
        <v>280</v>
      </c>
      <c r="F147" s="160" t="s">
        <v>324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" customFormat="1" ht="24.15" customHeight="1">
      <c r="B148" s="28"/>
      <c r="C148" s="146" t="s">
        <v>278</v>
      </c>
      <c r="D148" s="146" t="s">
        <v>274</v>
      </c>
      <c r="E148" s="147" t="s">
        <v>326</v>
      </c>
      <c r="F148" s="148" t="s">
        <v>327</v>
      </c>
      <c r="G148" s="149" t="s">
        <v>322</v>
      </c>
      <c r="H148" s="150">
        <v>0.3</v>
      </c>
      <c r="I148" s="151"/>
      <c r="J148" s="152">
        <f>ROUND(I148*H148,2)</f>
        <v>0</v>
      </c>
      <c r="K148" s="153"/>
      <c r="L148" s="28"/>
      <c r="M148" s="154" t="s">
        <v>1</v>
      </c>
      <c r="N148" s="115" t="s">
        <v>38</v>
      </c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57" t="s">
        <v>278</v>
      </c>
      <c r="AT148" s="157" t="s">
        <v>274</v>
      </c>
      <c r="AU148" s="157" t="s">
        <v>82</v>
      </c>
      <c r="AY148" s="13" t="s">
        <v>271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3" t="s">
        <v>80</v>
      </c>
      <c r="BK148" s="158">
        <f>ROUND(I148*H148,2)</f>
        <v>0</v>
      </c>
      <c r="BL148" s="13" t="s">
        <v>278</v>
      </c>
      <c r="BM148" s="157" t="s">
        <v>328</v>
      </c>
    </row>
    <row r="149" spans="2:65" s="1" customFormat="1" ht="19.2">
      <c r="B149" s="28"/>
      <c r="D149" s="159" t="s">
        <v>280</v>
      </c>
      <c r="F149" s="160" t="s">
        <v>329</v>
      </c>
      <c r="I149" s="119"/>
      <c r="L149" s="28"/>
      <c r="M149" s="161"/>
      <c r="T149" s="52"/>
      <c r="AT149" s="13" t="s">
        <v>280</v>
      </c>
      <c r="AU149" s="13" t="s">
        <v>82</v>
      </c>
    </row>
    <row r="150" spans="2:65" s="1" customFormat="1" ht="16.5" customHeight="1">
      <c r="B150" s="28"/>
      <c r="C150" s="146" t="s">
        <v>298</v>
      </c>
      <c r="D150" s="146" t="s">
        <v>274</v>
      </c>
      <c r="E150" s="147" t="s">
        <v>331</v>
      </c>
      <c r="F150" s="148" t="s">
        <v>332</v>
      </c>
      <c r="G150" s="149" t="s">
        <v>322</v>
      </c>
      <c r="H150" s="150">
        <v>0.3</v>
      </c>
      <c r="I150" s="151"/>
      <c r="J150" s="152">
        <f>ROUND(I150*H150,2)</f>
        <v>0</v>
      </c>
      <c r="K150" s="153"/>
      <c r="L150" s="28"/>
      <c r="M150" s="154" t="s">
        <v>1</v>
      </c>
      <c r="N150" s="115" t="s">
        <v>38</v>
      </c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AR150" s="157" t="s">
        <v>278</v>
      </c>
      <c r="AT150" s="157" t="s">
        <v>274</v>
      </c>
      <c r="AU150" s="157" t="s">
        <v>82</v>
      </c>
      <c r="AY150" s="13" t="s">
        <v>271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3" t="s">
        <v>80</v>
      </c>
      <c r="BK150" s="158">
        <f>ROUND(I150*H150,2)</f>
        <v>0</v>
      </c>
      <c r="BL150" s="13" t="s">
        <v>278</v>
      </c>
      <c r="BM150" s="157" t="s">
        <v>333</v>
      </c>
    </row>
    <row r="151" spans="2:65" s="1" customFormat="1" ht="19.2">
      <c r="B151" s="28"/>
      <c r="D151" s="159" t="s">
        <v>280</v>
      </c>
      <c r="F151" s="160" t="s">
        <v>334</v>
      </c>
      <c r="I151" s="119"/>
      <c r="L151" s="28"/>
      <c r="M151" s="161"/>
      <c r="T151" s="52"/>
      <c r="AT151" s="13" t="s">
        <v>280</v>
      </c>
      <c r="AU151" s="13" t="s">
        <v>82</v>
      </c>
    </row>
    <row r="152" spans="2:65" s="1" customFormat="1" ht="24.15" customHeight="1">
      <c r="B152" s="28"/>
      <c r="C152" s="162" t="s">
        <v>282</v>
      </c>
      <c r="D152" s="162" t="s">
        <v>335</v>
      </c>
      <c r="E152" s="163" t="s">
        <v>336</v>
      </c>
      <c r="F152" s="164" t="s">
        <v>337</v>
      </c>
      <c r="G152" s="165" t="s">
        <v>338</v>
      </c>
      <c r="H152" s="166">
        <v>1</v>
      </c>
      <c r="I152" s="167"/>
      <c r="J152" s="168">
        <f>ROUND(I152*H152,2)</f>
        <v>0</v>
      </c>
      <c r="K152" s="169"/>
      <c r="L152" s="170"/>
      <c r="M152" s="171" t="s">
        <v>1</v>
      </c>
      <c r="N152" s="172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314</v>
      </c>
      <c r="AT152" s="157" t="s">
        <v>335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339</v>
      </c>
    </row>
    <row r="153" spans="2:65" s="1" customFormat="1" ht="28.8">
      <c r="B153" s="28"/>
      <c r="D153" s="159" t="s">
        <v>280</v>
      </c>
      <c r="F153" s="160" t="s">
        <v>340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1" customFormat="1" ht="25.95" customHeight="1">
      <c r="B154" s="134"/>
      <c r="D154" s="135" t="s">
        <v>72</v>
      </c>
      <c r="E154" s="136" t="s">
        <v>341</v>
      </c>
      <c r="F154" s="136" t="s">
        <v>342</v>
      </c>
      <c r="I154" s="137"/>
      <c r="J154" s="138">
        <f>BK154</f>
        <v>0</v>
      </c>
      <c r="L154" s="134"/>
      <c r="M154" s="139"/>
      <c r="P154" s="140">
        <f>P155+P176+P203+P214</f>
        <v>0</v>
      </c>
      <c r="R154" s="140">
        <f>R155+R176+R203+R214</f>
        <v>1.0733561</v>
      </c>
      <c r="T154" s="141">
        <f>T155+T176+T203+T214</f>
        <v>1.333E-2</v>
      </c>
      <c r="AR154" s="135" t="s">
        <v>82</v>
      </c>
      <c r="AT154" s="142" t="s">
        <v>72</v>
      </c>
      <c r="AU154" s="142" t="s">
        <v>73</v>
      </c>
      <c r="AY154" s="135" t="s">
        <v>271</v>
      </c>
      <c r="BK154" s="143">
        <f>BK155+BK176+BK203+BK214</f>
        <v>0</v>
      </c>
    </row>
    <row r="155" spans="2:65" s="11" customFormat="1" ht="22.8" customHeight="1">
      <c r="B155" s="134"/>
      <c r="D155" s="135" t="s">
        <v>72</v>
      </c>
      <c r="E155" s="144" t="s">
        <v>363</v>
      </c>
      <c r="F155" s="144" t="s">
        <v>364</v>
      </c>
      <c r="I155" s="137"/>
      <c r="J155" s="145">
        <f>BK155</f>
        <v>0</v>
      </c>
      <c r="L155" s="134"/>
      <c r="M155" s="139"/>
      <c r="P155" s="140">
        <f>SUM(P156:P175)</f>
        <v>0</v>
      </c>
      <c r="R155" s="140">
        <f>SUM(R156:R175)</f>
        <v>0.23709159999999999</v>
      </c>
      <c r="T155" s="141">
        <f>SUM(T156:T175)</f>
        <v>0</v>
      </c>
      <c r="AR155" s="135" t="s">
        <v>82</v>
      </c>
      <c r="AT155" s="142" t="s">
        <v>72</v>
      </c>
      <c r="AU155" s="142" t="s">
        <v>80</v>
      </c>
      <c r="AY155" s="135" t="s">
        <v>271</v>
      </c>
      <c r="BK155" s="143">
        <f>SUM(BK156:BK175)</f>
        <v>0</v>
      </c>
    </row>
    <row r="156" spans="2:65" s="1" customFormat="1" ht="33" customHeight="1">
      <c r="B156" s="28"/>
      <c r="C156" s="146" t="s">
        <v>308</v>
      </c>
      <c r="D156" s="146" t="s">
        <v>274</v>
      </c>
      <c r="E156" s="147" t="s">
        <v>386</v>
      </c>
      <c r="F156" s="148" t="s">
        <v>387</v>
      </c>
      <c r="G156" s="149" t="s">
        <v>277</v>
      </c>
      <c r="H156" s="150">
        <v>28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1.17E-3</v>
      </c>
      <c r="R156" s="155">
        <f>Q156*H156</f>
        <v>3.2759999999999997E-2</v>
      </c>
      <c r="S156" s="155">
        <v>0</v>
      </c>
      <c r="T156" s="156">
        <f>S156*H156</f>
        <v>0</v>
      </c>
      <c r="AR156" s="157" t="s">
        <v>348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348</v>
      </c>
      <c r="BM156" s="157" t="s">
        <v>2121</v>
      </c>
    </row>
    <row r="157" spans="2:65" s="1" customFormat="1" ht="28.8">
      <c r="B157" s="28"/>
      <c r="D157" s="159" t="s">
        <v>280</v>
      </c>
      <c r="F157" s="160" t="s">
        <v>389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16.5" customHeight="1">
      <c r="B158" s="28"/>
      <c r="C158" s="162" t="s">
        <v>314</v>
      </c>
      <c r="D158" s="162" t="s">
        <v>335</v>
      </c>
      <c r="E158" s="163" t="s">
        <v>391</v>
      </c>
      <c r="F158" s="164" t="s">
        <v>392</v>
      </c>
      <c r="G158" s="165" t="s">
        <v>393</v>
      </c>
      <c r="H158" s="166">
        <v>0.33</v>
      </c>
      <c r="I158" s="167"/>
      <c r="J158" s="168">
        <f>ROUND(I158*H158,2)</f>
        <v>0</v>
      </c>
      <c r="K158" s="169"/>
      <c r="L158" s="170"/>
      <c r="M158" s="171" t="s">
        <v>1</v>
      </c>
      <c r="N158" s="172" t="s">
        <v>38</v>
      </c>
      <c r="P158" s="155">
        <f>O158*H158</f>
        <v>0</v>
      </c>
      <c r="Q158" s="155">
        <v>2.0000000000000002E-5</v>
      </c>
      <c r="R158" s="155">
        <f>Q158*H158</f>
        <v>6.6000000000000012E-6</v>
      </c>
      <c r="S158" s="155">
        <v>0</v>
      </c>
      <c r="T158" s="156">
        <f>S158*H158</f>
        <v>0</v>
      </c>
      <c r="AR158" s="157" t="s">
        <v>306</v>
      </c>
      <c r="AT158" s="157" t="s">
        <v>335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306</v>
      </c>
      <c r="BM158" s="157" t="s">
        <v>2122</v>
      </c>
    </row>
    <row r="159" spans="2:65" s="1" customFormat="1" ht="10.199999999999999">
      <c r="B159" s="28"/>
      <c r="D159" s="159" t="s">
        <v>280</v>
      </c>
      <c r="F159" s="160" t="s">
        <v>392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" customFormat="1" ht="16.5" customHeight="1">
      <c r="B160" s="28"/>
      <c r="C160" s="162" t="s">
        <v>292</v>
      </c>
      <c r="D160" s="162" t="s">
        <v>335</v>
      </c>
      <c r="E160" s="163" t="s">
        <v>396</v>
      </c>
      <c r="F160" s="164" t="s">
        <v>397</v>
      </c>
      <c r="G160" s="165" t="s">
        <v>393</v>
      </c>
      <c r="H160" s="166">
        <v>0.88</v>
      </c>
      <c r="I160" s="167"/>
      <c r="J160" s="168">
        <f>ROUND(I160*H160,2)</f>
        <v>0</v>
      </c>
      <c r="K160" s="169"/>
      <c r="L160" s="170"/>
      <c r="M160" s="171" t="s">
        <v>1</v>
      </c>
      <c r="N160" s="172" t="s">
        <v>38</v>
      </c>
      <c r="P160" s="155">
        <f>O160*H160</f>
        <v>0</v>
      </c>
      <c r="Q160" s="155">
        <v>2.0000000000000001E-4</v>
      </c>
      <c r="R160" s="155">
        <f>Q160*H160</f>
        <v>1.7600000000000002E-4</v>
      </c>
      <c r="S160" s="155">
        <v>0</v>
      </c>
      <c r="T160" s="156">
        <f>S160*H160</f>
        <v>0</v>
      </c>
      <c r="AR160" s="157" t="s">
        <v>373</v>
      </c>
      <c r="AT160" s="157" t="s">
        <v>335</v>
      </c>
      <c r="AU160" s="157" t="s">
        <v>82</v>
      </c>
      <c r="AY160" s="13" t="s">
        <v>271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3" t="s">
        <v>80</v>
      </c>
      <c r="BK160" s="158">
        <f>ROUND(I160*H160,2)</f>
        <v>0</v>
      </c>
      <c r="BL160" s="13" t="s">
        <v>348</v>
      </c>
      <c r="BM160" s="157" t="s">
        <v>2123</v>
      </c>
    </row>
    <row r="161" spans="2:65" s="1" customFormat="1" ht="10.199999999999999">
      <c r="B161" s="28"/>
      <c r="D161" s="159" t="s">
        <v>280</v>
      </c>
      <c r="F161" s="160" t="s">
        <v>397</v>
      </c>
      <c r="I161" s="119"/>
      <c r="L161" s="28"/>
      <c r="M161" s="161"/>
      <c r="T161" s="52"/>
      <c r="AT161" s="13" t="s">
        <v>280</v>
      </c>
      <c r="AU161" s="13" t="s">
        <v>82</v>
      </c>
    </row>
    <row r="162" spans="2:65" s="1" customFormat="1" ht="24.15" customHeight="1">
      <c r="B162" s="28"/>
      <c r="C162" s="162" t="s">
        <v>325</v>
      </c>
      <c r="D162" s="162" t="s">
        <v>335</v>
      </c>
      <c r="E162" s="163" t="s">
        <v>1514</v>
      </c>
      <c r="F162" s="164" t="s">
        <v>1515</v>
      </c>
      <c r="G162" s="165" t="s">
        <v>277</v>
      </c>
      <c r="H162" s="166">
        <v>34.1</v>
      </c>
      <c r="I162" s="167"/>
      <c r="J162" s="168">
        <f>ROUND(I162*H162,2)</f>
        <v>0</v>
      </c>
      <c r="K162" s="169"/>
      <c r="L162" s="170"/>
      <c r="M162" s="171" t="s">
        <v>1</v>
      </c>
      <c r="N162" s="172" t="s">
        <v>38</v>
      </c>
      <c r="P162" s="155">
        <f>O162*H162</f>
        <v>0</v>
      </c>
      <c r="Q162" s="155">
        <v>4.0000000000000001E-3</v>
      </c>
      <c r="R162" s="155">
        <f>Q162*H162</f>
        <v>0.13640000000000002</v>
      </c>
      <c r="S162" s="155">
        <v>0</v>
      </c>
      <c r="T162" s="156">
        <f>S162*H162</f>
        <v>0</v>
      </c>
      <c r="AR162" s="157" t="s">
        <v>373</v>
      </c>
      <c r="AT162" s="157" t="s">
        <v>335</v>
      </c>
      <c r="AU162" s="157" t="s">
        <v>82</v>
      </c>
      <c r="AY162" s="13" t="s">
        <v>271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3" t="s">
        <v>80</v>
      </c>
      <c r="BK162" s="158">
        <f>ROUND(I162*H162,2)</f>
        <v>0</v>
      </c>
      <c r="BL162" s="13" t="s">
        <v>348</v>
      </c>
      <c r="BM162" s="157" t="s">
        <v>2124</v>
      </c>
    </row>
    <row r="163" spans="2:65" s="1" customFormat="1" ht="19.2">
      <c r="B163" s="28"/>
      <c r="D163" s="159" t="s">
        <v>280</v>
      </c>
      <c r="F163" s="160" t="s">
        <v>1515</v>
      </c>
      <c r="I163" s="119"/>
      <c r="L163" s="28"/>
      <c r="M163" s="161"/>
      <c r="T163" s="52"/>
      <c r="AT163" s="13" t="s">
        <v>280</v>
      </c>
      <c r="AU163" s="13" t="s">
        <v>82</v>
      </c>
    </row>
    <row r="164" spans="2:65" s="1" customFormat="1" ht="16.5" customHeight="1">
      <c r="B164" s="28"/>
      <c r="C164" s="162" t="s">
        <v>330</v>
      </c>
      <c r="D164" s="162" t="s">
        <v>335</v>
      </c>
      <c r="E164" s="163" t="s">
        <v>410</v>
      </c>
      <c r="F164" s="164" t="s">
        <v>411</v>
      </c>
      <c r="G164" s="165" t="s">
        <v>412</v>
      </c>
      <c r="H164" s="166">
        <v>36.299999999999997</v>
      </c>
      <c r="I164" s="167"/>
      <c r="J164" s="168">
        <f>ROUND(I164*H164,2)</f>
        <v>0</v>
      </c>
      <c r="K164" s="169"/>
      <c r="L164" s="170"/>
      <c r="M164" s="171" t="s">
        <v>1</v>
      </c>
      <c r="N164" s="172" t="s">
        <v>38</v>
      </c>
      <c r="P164" s="155">
        <f>O164*H164</f>
        <v>0</v>
      </c>
      <c r="Q164" s="155">
        <v>3.8000000000000002E-4</v>
      </c>
      <c r="R164" s="155">
        <f>Q164*H164</f>
        <v>1.3793999999999999E-2</v>
      </c>
      <c r="S164" s="155">
        <v>0</v>
      </c>
      <c r="T164" s="156">
        <f>S164*H164</f>
        <v>0</v>
      </c>
      <c r="AR164" s="157" t="s">
        <v>373</v>
      </c>
      <c r="AT164" s="157" t="s">
        <v>335</v>
      </c>
      <c r="AU164" s="157" t="s">
        <v>82</v>
      </c>
      <c r="AY164" s="13" t="s">
        <v>271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3" t="s">
        <v>80</v>
      </c>
      <c r="BK164" s="158">
        <f>ROUND(I164*H164,2)</f>
        <v>0</v>
      </c>
      <c r="BL164" s="13" t="s">
        <v>348</v>
      </c>
      <c r="BM164" s="157" t="s">
        <v>2125</v>
      </c>
    </row>
    <row r="165" spans="2:65" s="1" customFormat="1" ht="10.199999999999999">
      <c r="B165" s="28"/>
      <c r="D165" s="159" t="s">
        <v>280</v>
      </c>
      <c r="F165" s="160" t="s">
        <v>414</v>
      </c>
      <c r="I165" s="119"/>
      <c r="L165" s="28"/>
      <c r="M165" s="161"/>
      <c r="T165" s="52"/>
      <c r="AT165" s="13" t="s">
        <v>280</v>
      </c>
      <c r="AU165" s="13" t="s">
        <v>82</v>
      </c>
    </row>
    <row r="166" spans="2:65" s="1" customFormat="1" ht="16.5" customHeight="1">
      <c r="B166" s="28"/>
      <c r="C166" s="162" t="s">
        <v>8</v>
      </c>
      <c r="D166" s="162" t="s">
        <v>335</v>
      </c>
      <c r="E166" s="163" t="s">
        <v>416</v>
      </c>
      <c r="F166" s="164" t="s">
        <v>417</v>
      </c>
      <c r="G166" s="165" t="s">
        <v>412</v>
      </c>
      <c r="H166" s="166">
        <v>60.5</v>
      </c>
      <c r="I166" s="167"/>
      <c r="J166" s="168">
        <f>ROUND(I166*H166,2)</f>
        <v>0</v>
      </c>
      <c r="K166" s="169"/>
      <c r="L166" s="170"/>
      <c r="M166" s="171" t="s">
        <v>1</v>
      </c>
      <c r="N166" s="172" t="s">
        <v>38</v>
      </c>
      <c r="P166" s="155">
        <f>O166*H166</f>
        <v>0</v>
      </c>
      <c r="Q166" s="155">
        <v>3.5E-4</v>
      </c>
      <c r="R166" s="155">
        <f>Q166*H166</f>
        <v>2.1174999999999999E-2</v>
      </c>
      <c r="S166" s="155">
        <v>0</v>
      </c>
      <c r="T166" s="156">
        <f>S166*H166</f>
        <v>0</v>
      </c>
      <c r="AR166" s="157" t="s">
        <v>373</v>
      </c>
      <c r="AT166" s="157" t="s">
        <v>335</v>
      </c>
      <c r="AU166" s="157" t="s">
        <v>82</v>
      </c>
      <c r="AY166" s="13" t="s">
        <v>271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3" t="s">
        <v>80</v>
      </c>
      <c r="BK166" s="158">
        <f>ROUND(I166*H166,2)</f>
        <v>0</v>
      </c>
      <c r="BL166" s="13" t="s">
        <v>348</v>
      </c>
      <c r="BM166" s="157" t="s">
        <v>2126</v>
      </c>
    </row>
    <row r="167" spans="2:65" s="1" customFormat="1" ht="10.199999999999999">
      <c r="B167" s="28"/>
      <c r="D167" s="159" t="s">
        <v>280</v>
      </c>
      <c r="F167" s="160" t="s">
        <v>417</v>
      </c>
      <c r="I167" s="119"/>
      <c r="L167" s="28"/>
      <c r="M167" s="161"/>
      <c r="T167" s="52"/>
      <c r="AT167" s="13" t="s">
        <v>280</v>
      </c>
      <c r="AU167" s="13" t="s">
        <v>82</v>
      </c>
    </row>
    <row r="168" spans="2:65" s="1" customFormat="1" ht="16.5" customHeight="1">
      <c r="B168" s="28"/>
      <c r="C168" s="162" t="s">
        <v>345</v>
      </c>
      <c r="D168" s="162" t="s">
        <v>335</v>
      </c>
      <c r="E168" s="163" t="s">
        <v>420</v>
      </c>
      <c r="F168" s="164" t="s">
        <v>421</v>
      </c>
      <c r="G168" s="165" t="s">
        <v>412</v>
      </c>
      <c r="H168" s="166">
        <v>33</v>
      </c>
      <c r="I168" s="167"/>
      <c r="J168" s="168">
        <f>ROUND(I168*H168,2)</f>
        <v>0</v>
      </c>
      <c r="K168" s="169"/>
      <c r="L168" s="170"/>
      <c r="M168" s="171" t="s">
        <v>1</v>
      </c>
      <c r="N168" s="172" t="s">
        <v>38</v>
      </c>
      <c r="P168" s="155">
        <f>O168*H168</f>
        <v>0</v>
      </c>
      <c r="Q168" s="155">
        <v>3.5E-4</v>
      </c>
      <c r="R168" s="155">
        <f>Q168*H168</f>
        <v>1.155E-2</v>
      </c>
      <c r="S168" s="155">
        <v>0</v>
      </c>
      <c r="T168" s="156">
        <f>S168*H168</f>
        <v>0</v>
      </c>
      <c r="AR168" s="157" t="s">
        <v>373</v>
      </c>
      <c r="AT168" s="157" t="s">
        <v>335</v>
      </c>
      <c r="AU168" s="157" t="s">
        <v>82</v>
      </c>
      <c r="AY168" s="13" t="s">
        <v>271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3" t="s">
        <v>80</v>
      </c>
      <c r="BK168" s="158">
        <f>ROUND(I168*H168,2)</f>
        <v>0</v>
      </c>
      <c r="BL168" s="13" t="s">
        <v>348</v>
      </c>
      <c r="BM168" s="157" t="s">
        <v>2127</v>
      </c>
    </row>
    <row r="169" spans="2:65" s="1" customFormat="1" ht="10.199999999999999">
      <c r="B169" s="28"/>
      <c r="D169" s="159" t="s">
        <v>280</v>
      </c>
      <c r="F169" s="160" t="s">
        <v>421</v>
      </c>
      <c r="I169" s="119"/>
      <c r="L169" s="28"/>
      <c r="M169" s="161"/>
      <c r="T169" s="52"/>
      <c r="AT169" s="13" t="s">
        <v>280</v>
      </c>
      <c r="AU169" s="13" t="s">
        <v>82</v>
      </c>
    </row>
    <row r="170" spans="2:65" s="1" customFormat="1" ht="16.5" customHeight="1">
      <c r="B170" s="28"/>
      <c r="C170" s="162" t="s">
        <v>351</v>
      </c>
      <c r="D170" s="162" t="s">
        <v>335</v>
      </c>
      <c r="E170" s="163" t="s">
        <v>424</v>
      </c>
      <c r="F170" s="164" t="s">
        <v>425</v>
      </c>
      <c r="G170" s="165" t="s">
        <v>412</v>
      </c>
      <c r="H170" s="166">
        <v>38.5</v>
      </c>
      <c r="I170" s="167"/>
      <c r="J170" s="168">
        <f>ROUND(I170*H170,2)</f>
        <v>0</v>
      </c>
      <c r="K170" s="169"/>
      <c r="L170" s="170"/>
      <c r="M170" s="171" t="s">
        <v>1</v>
      </c>
      <c r="N170" s="172" t="s">
        <v>38</v>
      </c>
      <c r="P170" s="155">
        <f>O170*H170</f>
        <v>0</v>
      </c>
      <c r="Q170" s="155">
        <v>5.0000000000000001E-4</v>
      </c>
      <c r="R170" s="155">
        <f>Q170*H170</f>
        <v>1.925E-2</v>
      </c>
      <c r="S170" s="155">
        <v>0</v>
      </c>
      <c r="T170" s="156">
        <f>S170*H170</f>
        <v>0</v>
      </c>
      <c r="AR170" s="157" t="s">
        <v>373</v>
      </c>
      <c r="AT170" s="157" t="s">
        <v>335</v>
      </c>
      <c r="AU170" s="157" t="s">
        <v>82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348</v>
      </c>
      <c r="BM170" s="157" t="s">
        <v>2128</v>
      </c>
    </row>
    <row r="171" spans="2:65" s="1" customFormat="1" ht="10.199999999999999">
      <c r="B171" s="28"/>
      <c r="D171" s="159" t="s">
        <v>280</v>
      </c>
      <c r="F171" s="160" t="s">
        <v>427</v>
      </c>
      <c r="I171" s="119"/>
      <c r="L171" s="28"/>
      <c r="M171" s="161"/>
      <c r="T171" s="52"/>
      <c r="AT171" s="13" t="s">
        <v>280</v>
      </c>
      <c r="AU171" s="13" t="s">
        <v>82</v>
      </c>
    </row>
    <row r="172" spans="2:65" s="1" customFormat="1" ht="16.5" customHeight="1">
      <c r="B172" s="28"/>
      <c r="C172" s="162" t="s">
        <v>356</v>
      </c>
      <c r="D172" s="162" t="s">
        <v>335</v>
      </c>
      <c r="E172" s="163" t="s">
        <v>429</v>
      </c>
      <c r="F172" s="164" t="s">
        <v>430</v>
      </c>
      <c r="G172" s="165" t="s">
        <v>338</v>
      </c>
      <c r="H172" s="166">
        <v>33</v>
      </c>
      <c r="I172" s="167"/>
      <c r="J172" s="168">
        <f>ROUND(I172*H172,2)</f>
        <v>0</v>
      </c>
      <c r="K172" s="169"/>
      <c r="L172" s="170"/>
      <c r="M172" s="171" t="s">
        <v>1</v>
      </c>
      <c r="N172" s="172" t="s">
        <v>38</v>
      </c>
      <c r="P172" s="155">
        <f>O172*H172</f>
        <v>0</v>
      </c>
      <c r="Q172" s="155">
        <v>4.0000000000000003E-5</v>
      </c>
      <c r="R172" s="155">
        <f>Q172*H172</f>
        <v>1.3200000000000002E-3</v>
      </c>
      <c r="S172" s="155">
        <v>0</v>
      </c>
      <c r="T172" s="156">
        <f>S172*H172</f>
        <v>0</v>
      </c>
      <c r="AR172" s="157" t="s">
        <v>373</v>
      </c>
      <c r="AT172" s="157" t="s">
        <v>335</v>
      </c>
      <c r="AU172" s="157" t="s">
        <v>82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348</v>
      </c>
      <c r="BM172" s="157" t="s">
        <v>2129</v>
      </c>
    </row>
    <row r="173" spans="2:65" s="1" customFormat="1" ht="10.199999999999999">
      <c r="B173" s="28"/>
      <c r="D173" s="159" t="s">
        <v>280</v>
      </c>
      <c r="F173" s="160" t="s">
        <v>430</v>
      </c>
      <c r="I173" s="119"/>
      <c r="L173" s="28"/>
      <c r="M173" s="161"/>
      <c r="T173" s="52"/>
      <c r="AT173" s="13" t="s">
        <v>280</v>
      </c>
      <c r="AU173" s="13" t="s">
        <v>82</v>
      </c>
    </row>
    <row r="174" spans="2:65" s="1" customFormat="1" ht="16.5" customHeight="1">
      <c r="B174" s="28"/>
      <c r="C174" s="162" t="s">
        <v>348</v>
      </c>
      <c r="D174" s="162" t="s">
        <v>335</v>
      </c>
      <c r="E174" s="163" t="s">
        <v>433</v>
      </c>
      <c r="F174" s="164" t="s">
        <v>434</v>
      </c>
      <c r="G174" s="165" t="s">
        <v>338</v>
      </c>
      <c r="H174" s="166">
        <v>33</v>
      </c>
      <c r="I174" s="167"/>
      <c r="J174" s="168">
        <f>ROUND(I174*H174,2)</f>
        <v>0</v>
      </c>
      <c r="K174" s="169"/>
      <c r="L174" s="170"/>
      <c r="M174" s="171" t="s">
        <v>1</v>
      </c>
      <c r="N174" s="172" t="s">
        <v>38</v>
      </c>
      <c r="P174" s="155">
        <f>O174*H174</f>
        <v>0</v>
      </c>
      <c r="Q174" s="155">
        <v>2.0000000000000002E-5</v>
      </c>
      <c r="R174" s="155">
        <f>Q174*H174</f>
        <v>6.600000000000001E-4</v>
      </c>
      <c r="S174" s="155">
        <v>0</v>
      </c>
      <c r="T174" s="156">
        <f>S174*H174</f>
        <v>0</v>
      </c>
      <c r="AR174" s="157" t="s">
        <v>373</v>
      </c>
      <c r="AT174" s="157" t="s">
        <v>335</v>
      </c>
      <c r="AU174" s="157" t="s">
        <v>82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348</v>
      </c>
      <c r="BM174" s="157" t="s">
        <v>2130</v>
      </c>
    </row>
    <row r="175" spans="2:65" s="1" customFormat="1" ht="10.199999999999999">
      <c r="B175" s="28"/>
      <c r="D175" s="159" t="s">
        <v>280</v>
      </c>
      <c r="F175" s="160" t="s">
        <v>434</v>
      </c>
      <c r="I175" s="119"/>
      <c r="L175" s="28"/>
      <c r="M175" s="161"/>
      <c r="T175" s="52"/>
      <c r="AT175" s="13" t="s">
        <v>280</v>
      </c>
      <c r="AU175" s="13" t="s">
        <v>82</v>
      </c>
    </row>
    <row r="176" spans="2:65" s="11" customFormat="1" ht="22.8" customHeight="1">
      <c r="B176" s="134"/>
      <c r="D176" s="135" t="s">
        <v>72</v>
      </c>
      <c r="E176" s="144" t="s">
        <v>436</v>
      </c>
      <c r="F176" s="144" t="s">
        <v>437</v>
      </c>
      <c r="I176" s="137"/>
      <c r="J176" s="145">
        <f>BK176</f>
        <v>0</v>
      </c>
      <c r="L176" s="134"/>
      <c r="M176" s="139"/>
      <c r="P176" s="140">
        <f>SUM(P177:P202)</f>
        <v>0</v>
      </c>
      <c r="R176" s="140">
        <f>SUM(R177:R202)</f>
        <v>0.77534449999999988</v>
      </c>
      <c r="T176" s="141">
        <f>SUM(T177:T202)</f>
        <v>0</v>
      </c>
      <c r="AR176" s="135" t="s">
        <v>82</v>
      </c>
      <c r="AT176" s="142" t="s">
        <v>72</v>
      </c>
      <c r="AU176" s="142" t="s">
        <v>80</v>
      </c>
      <c r="AY176" s="135" t="s">
        <v>271</v>
      </c>
      <c r="BK176" s="143">
        <f>SUM(BK177:BK202)</f>
        <v>0</v>
      </c>
    </row>
    <row r="177" spans="2:65" s="1" customFormat="1" ht="21.75" customHeight="1">
      <c r="B177" s="28"/>
      <c r="C177" s="146" t="s">
        <v>365</v>
      </c>
      <c r="D177" s="146" t="s">
        <v>274</v>
      </c>
      <c r="E177" s="147" t="s">
        <v>438</v>
      </c>
      <c r="F177" s="148" t="s">
        <v>439</v>
      </c>
      <c r="G177" s="149" t="s">
        <v>277</v>
      </c>
      <c r="H177" s="150">
        <v>49.5</v>
      </c>
      <c r="I177" s="151"/>
      <c r="J177" s="152">
        <f>ROUND(I177*H177,2)</f>
        <v>0</v>
      </c>
      <c r="K177" s="153"/>
      <c r="L177" s="28"/>
      <c r="M177" s="154" t="s">
        <v>1</v>
      </c>
      <c r="N177" s="115" t="s">
        <v>38</v>
      </c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AR177" s="157" t="s">
        <v>348</v>
      </c>
      <c r="AT177" s="157" t="s">
        <v>274</v>
      </c>
      <c r="AU177" s="157" t="s">
        <v>82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348</v>
      </c>
      <c r="BM177" s="157" t="s">
        <v>2131</v>
      </c>
    </row>
    <row r="178" spans="2:65" s="1" customFormat="1" ht="19.2">
      <c r="B178" s="28"/>
      <c r="D178" s="159" t="s">
        <v>280</v>
      </c>
      <c r="F178" s="160" t="s">
        <v>441</v>
      </c>
      <c r="I178" s="119"/>
      <c r="L178" s="28"/>
      <c r="M178" s="161"/>
      <c r="T178" s="52"/>
      <c r="AT178" s="13" t="s">
        <v>280</v>
      </c>
      <c r="AU178" s="13" t="s">
        <v>82</v>
      </c>
    </row>
    <row r="179" spans="2:65" s="1" customFormat="1" ht="16.5" customHeight="1">
      <c r="B179" s="28"/>
      <c r="C179" s="146" t="s">
        <v>370</v>
      </c>
      <c r="D179" s="146" t="s">
        <v>274</v>
      </c>
      <c r="E179" s="147" t="s">
        <v>448</v>
      </c>
      <c r="F179" s="148" t="s">
        <v>449</v>
      </c>
      <c r="G179" s="149" t="s">
        <v>277</v>
      </c>
      <c r="H179" s="150">
        <v>49.5</v>
      </c>
      <c r="I179" s="151"/>
      <c r="J179" s="152">
        <f>ROUND(I179*H179,2)</f>
        <v>0</v>
      </c>
      <c r="K179" s="153"/>
      <c r="L179" s="28"/>
      <c r="M179" s="154" t="s">
        <v>1</v>
      </c>
      <c r="N179" s="115" t="s">
        <v>38</v>
      </c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AR179" s="157" t="s">
        <v>348</v>
      </c>
      <c r="AT179" s="157" t="s">
        <v>274</v>
      </c>
      <c r="AU179" s="157" t="s">
        <v>82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348</v>
      </c>
      <c r="BM179" s="157" t="s">
        <v>450</v>
      </c>
    </row>
    <row r="180" spans="2:65" s="1" customFormat="1" ht="10.199999999999999">
      <c r="B180" s="28"/>
      <c r="D180" s="159" t="s">
        <v>280</v>
      </c>
      <c r="F180" s="160" t="s">
        <v>451</v>
      </c>
      <c r="I180" s="119"/>
      <c r="L180" s="28"/>
      <c r="M180" s="161"/>
      <c r="T180" s="52"/>
      <c r="AT180" s="13" t="s">
        <v>280</v>
      </c>
      <c r="AU180" s="13" t="s">
        <v>82</v>
      </c>
    </row>
    <row r="181" spans="2:65" s="1" customFormat="1" ht="16.5" customHeight="1">
      <c r="B181" s="28"/>
      <c r="C181" s="146" t="s">
        <v>376</v>
      </c>
      <c r="D181" s="146" t="s">
        <v>274</v>
      </c>
      <c r="E181" s="147" t="s">
        <v>453</v>
      </c>
      <c r="F181" s="148" t="s">
        <v>454</v>
      </c>
      <c r="G181" s="149" t="s">
        <v>412</v>
      </c>
      <c r="H181" s="150">
        <v>49.5</v>
      </c>
      <c r="I181" s="151"/>
      <c r="J181" s="152">
        <f>ROUND(I181*H181,2)</f>
        <v>0</v>
      </c>
      <c r="K181" s="153"/>
      <c r="L181" s="28"/>
      <c r="M181" s="154" t="s">
        <v>1</v>
      </c>
      <c r="N181" s="115" t="s">
        <v>38</v>
      </c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AR181" s="157" t="s">
        <v>348</v>
      </c>
      <c r="AT181" s="157" t="s">
        <v>274</v>
      </c>
      <c r="AU181" s="157" t="s">
        <v>82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348</v>
      </c>
      <c r="BM181" s="157" t="s">
        <v>2132</v>
      </c>
    </row>
    <row r="182" spans="2:65" s="1" customFormat="1" ht="19.2">
      <c r="B182" s="28"/>
      <c r="D182" s="159" t="s">
        <v>280</v>
      </c>
      <c r="F182" s="160" t="s">
        <v>456</v>
      </c>
      <c r="I182" s="119"/>
      <c r="L182" s="28"/>
      <c r="M182" s="161"/>
      <c r="T182" s="52"/>
      <c r="AT182" s="13" t="s">
        <v>280</v>
      </c>
      <c r="AU182" s="13" t="s">
        <v>82</v>
      </c>
    </row>
    <row r="183" spans="2:65" s="1" customFormat="1" ht="16.5" customHeight="1">
      <c r="B183" s="28"/>
      <c r="C183" s="162" t="s">
        <v>381</v>
      </c>
      <c r="D183" s="162" t="s">
        <v>335</v>
      </c>
      <c r="E183" s="163" t="s">
        <v>458</v>
      </c>
      <c r="F183" s="164" t="s">
        <v>459</v>
      </c>
      <c r="G183" s="165" t="s">
        <v>412</v>
      </c>
      <c r="H183" s="166">
        <v>50.49</v>
      </c>
      <c r="I183" s="167"/>
      <c r="J183" s="168">
        <f>ROUND(I183*H183,2)</f>
        <v>0</v>
      </c>
      <c r="K183" s="169"/>
      <c r="L183" s="170"/>
      <c r="M183" s="171" t="s">
        <v>1</v>
      </c>
      <c r="N183" s="172" t="s">
        <v>38</v>
      </c>
      <c r="P183" s="155">
        <f>O183*H183</f>
        <v>0</v>
      </c>
      <c r="Q183" s="155">
        <v>5.0000000000000002E-5</v>
      </c>
      <c r="R183" s="155">
        <f>Q183*H183</f>
        <v>2.5245000000000003E-3</v>
      </c>
      <c r="S183" s="155">
        <v>0</v>
      </c>
      <c r="T183" s="156">
        <f>S183*H183</f>
        <v>0</v>
      </c>
      <c r="AR183" s="157" t="s">
        <v>373</v>
      </c>
      <c r="AT183" s="157" t="s">
        <v>335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2133</v>
      </c>
    </row>
    <row r="184" spans="2:65" s="1" customFormat="1" ht="10.199999999999999">
      <c r="B184" s="28"/>
      <c r="D184" s="159" t="s">
        <v>280</v>
      </c>
      <c r="F184" s="160" t="s">
        <v>459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" customFormat="1" ht="24.15" customHeight="1">
      <c r="B185" s="28"/>
      <c r="C185" s="146" t="s">
        <v>7</v>
      </c>
      <c r="D185" s="146" t="s">
        <v>274</v>
      </c>
      <c r="E185" s="147" t="s">
        <v>462</v>
      </c>
      <c r="F185" s="148" t="s">
        <v>463</v>
      </c>
      <c r="G185" s="149" t="s">
        <v>277</v>
      </c>
      <c r="H185" s="150">
        <v>49.5</v>
      </c>
      <c r="I185" s="151"/>
      <c r="J185" s="152">
        <f>ROUND(I185*H185,2)</f>
        <v>0</v>
      </c>
      <c r="K185" s="153"/>
      <c r="L185" s="28"/>
      <c r="M185" s="154" t="s">
        <v>1</v>
      </c>
      <c r="N185" s="115" t="s">
        <v>38</v>
      </c>
      <c r="P185" s="155">
        <f>O185*H185</f>
        <v>0</v>
      </c>
      <c r="Q185" s="155">
        <v>2.0000000000000001E-4</v>
      </c>
      <c r="R185" s="155">
        <f>Q185*H185</f>
        <v>9.9000000000000008E-3</v>
      </c>
      <c r="S185" s="155">
        <v>0</v>
      </c>
      <c r="T185" s="156">
        <f>S185*H185</f>
        <v>0</v>
      </c>
      <c r="AR185" s="157" t="s">
        <v>348</v>
      </c>
      <c r="AT185" s="157" t="s">
        <v>274</v>
      </c>
      <c r="AU185" s="157" t="s">
        <v>82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348</v>
      </c>
      <c r="BM185" s="157" t="s">
        <v>2134</v>
      </c>
    </row>
    <row r="186" spans="2:65" s="1" customFormat="1" ht="19.2">
      <c r="B186" s="28"/>
      <c r="D186" s="159" t="s">
        <v>280</v>
      </c>
      <c r="F186" s="160" t="s">
        <v>465</v>
      </c>
      <c r="I186" s="119"/>
      <c r="L186" s="28"/>
      <c r="M186" s="161"/>
      <c r="T186" s="52"/>
      <c r="AT186" s="13" t="s">
        <v>280</v>
      </c>
      <c r="AU186" s="13" t="s">
        <v>82</v>
      </c>
    </row>
    <row r="187" spans="2:65" s="1" customFormat="1" ht="37.799999999999997" customHeight="1">
      <c r="B187" s="28"/>
      <c r="C187" s="146" t="s">
        <v>390</v>
      </c>
      <c r="D187" s="146" t="s">
        <v>274</v>
      </c>
      <c r="E187" s="147" t="s">
        <v>467</v>
      </c>
      <c r="F187" s="148" t="s">
        <v>468</v>
      </c>
      <c r="G187" s="149" t="s">
        <v>277</v>
      </c>
      <c r="H187" s="150">
        <v>49.5</v>
      </c>
      <c r="I187" s="151"/>
      <c r="J187" s="152">
        <f>ROUND(I187*H187,2)</f>
        <v>0</v>
      </c>
      <c r="K187" s="153"/>
      <c r="L187" s="28"/>
      <c r="M187" s="154" t="s">
        <v>1</v>
      </c>
      <c r="N187" s="115" t="s">
        <v>38</v>
      </c>
      <c r="P187" s="155">
        <f>O187*H187</f>
        <v>0</v>
      </c>
      <c r="Q187" s="155">
        <v>1.4999999999999999E-2</v>
      </c>
      <c r="R187" s="155">
        <f>Q187*H187</f>
        <v>0.74249999999999994</v>
      </c>
      <c r="S187" s="155">
        <v>0</v>
      </c>
      <c r="T187" s="156">
        <f>S187*H187</f>
        <v>0</v>
      </c>
      <c r="AR187" s="157" t="s">
        <v>348</v>
      </c>
      <c r="AT187" s="157" t="s">
        <v>274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469</v>
      </c>
    </row>
    <row r="188" spans="2:65" s="1" customFormat="1" ht="28.8">
      <c r="B188" s="28"/>
      <c r="D188" s="159" t="s">
        <v>280</v>
      </c>
      <c r="F188" s="160" t="s">
        <v>470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" customFormat="1" ht="66.75" customHeight="1">
      <c r="B189" s="28"/>
      <c r="C189" s="162" t="s">
        <v>395</v>
      </c>
      <c r="D189" s="162" t="s">
        <v>335</v>
      </c>
      <c r="E189" s="163" t="s">
        <v>477</v>
      </c>
      <c r="F189" s="164" t="s">
        <v>478</v>
      </c>
      <c r="G189" s="165" t="s">
        <v>277</v>
      </c>
      <c r="H189" s="166">
        <v>55</v>
      </c>
      <c r="I189" s="167"/>
      <c r="J189" s="168">
        <f>ROUND(I189*H189,2)</f>
        <v>0</v>
      </c>
      <c r="K189" s="169"/>
      <c r="L189" s="170"/>
      <c r="M189" s="171" t="s">
        <v>1</v>
      </c>
      <c r="N189" s="172" t="s">
        <v>38</v>
      </c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AR189" s="157" t="s">
        <v>306</v>
      </c>
      <c r="AT189" s="157" t="s">
        <v>335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306</v>
      </c>
      <c r="BM189" s="157" t="s">
        <v>479</v>
      </c>
    </row>
    <row r="190" spans="2:65" s="1" customFormat="1" ht="48">
      <c r="B190" s="28"/>
      <c r="D190" s="159" t="s">
        <v>280</v>
      </c>
      <c r="F190" s="160" t="s">
        <v>478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" customFormat="1" ht="16.5" customHeight="1">
      <c r="B191" s="28"/>
      <c r="C191" s="146" t="s">
        <v>399</v>
      </c>
      <c r="D191" s="146" t="s">
        <v>274</v>
      </c>
      <c r="E191" s="147" t="s">
        <v>486</v>
      </c>
      <c r="F191" s="148" t="s">
        <v>487</v>
      </c>
      <c r="G191" s="149" t="s">
        <v>277</v>
      </c>
      <c r="H191" s="150">
        <v>49.5</v>
      </c>
      <c r="I191" s="151"/>
      <c r="J191" s="152">
        <f>ROUND(I191*H191,2)</f>
        <v>0</v>
      </c>
      <c r="K191" s="153"/>
      <c r="L191" s="28"/>
      <c r="M191" s="154" t="s">
        <v>1</v>
      </c>
      <c r="N191" s="115" t="s">
        <v>38</v>
      </c>
      <c r="P191" s="155">
        <f>O191*H191</f>
        <v>0</v>
      </c>
      <c r="Q191" s="155">
        <v>2.9999999999999997E-4</v>
      </c>
      <c r="R191" s="155">
        <f>Q191*H191</f>
        <v>1.4849999999999999E-2</v>
      </c>
      <c r="S191" s="155">
        <v>0</v>
      </c>
      <c r="T191" s="156">
        <f>S191*H191</f>
        <v>0</v>
      </c>
      <c r="AR191" s="157" t="s">
        <v>348</v>
      </c>
      <c r="AT191" s="157" t="s">
        <v>274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488</v>
      </c>
    </row>
    <row r="192" spans="2:65" s="1" customFormat="1" ht="19.2">
      <c r="B192" s="28"/>
      <c r="D192" s="159" t="s">
        <v>280</v>
      </c>
      <c r="F192" s="160" t="s">
        <v>489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" customFormat="1" ht="16.5" customHeight="1">
      <c r="B193" s="28"/>
      <c r="C193" s="162" t="s">
        <v>404</v>
      </c>
      <c r="D193" s="162" t="s">
        <v>335</v>
      </c>
      <c r="E193" s="163" t="s">
        <v>491</v>
      </c>
      <c r="F193" s="164" t="s">
        <v>492</v>
      </c>
      <c r="G193" s="165" t="s">
        <v>412</v>
      </c>
      <c r="H193" s="166">
        <v>24</v>
      </c>
      <c r="I193" s="167"/>
      <c r="J193" s="168">
        <f>ROUND(I193*H193,2)</f>
        <v>0</v>
      </c>
      <c r="K193" s="169"/>
      <c r="L193" s="170"/>
      <c r="M193" s="171" t="s">
        <v>1</v>
      </c>
      <c r="N193" s="172" t="s">
        <v>38</v>
      </c>
      <c r="P193" s="155">
        <f>O193*H193</f>
        <v>0</v>
      </c>
      <c r="Q193" s="155">
        <v>2.2000000000000001E-4</v>
      </c>
      <c r="R193" s="155">
        <f>Q193*H193</f>
        <v>5.28E-3</v>
      </c>
      <c r="S193" s="155">
        <v>0</v>
      </c>
      <c r="T193" s="156">
        <f>S193*H193</f>
        <v>0</v>
      </c>
      <c r="AR193" s="157" t="s">
        <v>373</v>
      </c>
      <c r="AT193" s="157" t="s">
        <v>335</v>
      </c>
      <c r="AU193" s="157" t="s">
        <v>82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493</v>
      </c>
    </row>
    <row r="194" spans="2:65" s="1" customFormat="1" ht="10.199999999999999">
      <c r="B194" s="28"/>
      <c r="D194" s="159" t="s">
        <v>280</v>
      </c>
      <c r="F194" s="160" t="s">
        <v>492</v>
      </c>
      <c r="I194" s="119"/>
      <c r="L194" s="28"/>
      <c r="M194" s="161"/>
      <c r="T194" s="52"/>
      <c r="AT194" s="13" t="s">
        <v>280</v>
      </c>
      <c r="AU194" s="13" t="s">
        <v>82</v>
      </c>
    </row>
    <row r="195" spans="2:65" s="1" customFormat="1" ht="24.15" customHeight="1">
      <c r="B195" s="28"/>
      <c r="C195" s="146" t="s">
        <v>409</v>
      </c>
      <c r="D195" s="146" t="s">
        <v>274</v>
      </c>
      <c r="E195" s="147" t="s">
        <v>495</v>
      </c>
      <c r="F195" s="148" t="s">
        <v>496</v>
      </c>
      <c r="G195" s="149" t="s">
        <v>412</v>
      </c>
      <c r="H195" s="150">
        <v>17</v>
      </c>
      <c r="I195" s="151"/>
      <c r="J195" s="152">
        <f>ROUND(I195*H195,2)</f>
        <v>0</v>
      </c>
      <c r="K195" s="153"/>
      <c r="L195" s="28"/>
      <c r="M195" s="154" t="s">
        <v>1</v>
      </c>
      <c r="N195" s="115" t="s">
        <v>38</v>
      </c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AR195" s="157" t="s">
        <v>348</v>
      </c>
      <c r="AT195" s="157" t="s">
        <v>274</v>
      </c>
      <c r="AU195" s="157" t="s">
        <v>82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348</v>
      </c>
      <c r="BM195" s="157" t="s">
        <v>497</v>
      </c>
    </row>
    <row r="196" spans="2:65" s="1" customFormat="1" ht="10.199999999999999">
      <c r="B196" s="28"/>
      <c r="D196" s="159" t="s">
        <v>280</v>
      </c>
      <c r="F196" s="160" t="s">
        <v>498</v>
      </c>
      <c r="I196" s="119"/>
      <c r="L196" s="28"/>
      <c r="M196" s="161"/>
      <c r="T196" s="52"/>
      <c r="AT196" s="13" t="s">
        <v>280</v>
      </c>
      <c r="AU196" s="13" t="s">
        <v>82</v>
      </c>
    </row>
    <row r="197" spans="2:65" s="1" customFormat="1" ht="16.5" customHeight="1">
      <c r="B197" s="28"/>
      <c r="C197" s="146" t="s">
        <v>415</v>
      </c>
      <c r="D197" s="146" t="s">
        <v>274</v>
      </c>
      <c r="E197" s="147" t="s">
        <v>500</v>
      </c>
      <c r="F197" s="148" t="s">
        <v>501</v>
      </c>
      <c r="G197" s="149" t="s">
        <v>412</v>
      </c>
      <c r="H197" s="150">
        <v>29</v>
      </c>
      <c r="I197" s="151"/>
      <c r="J197" s="152">
        <f>ROUND(I197*H197,2)</f>
        <v>0</v>
      </c>
      <c r="K197" s="153"/>
      <c r="L197" s="28"/>
      <c r="M197" s="154" t="s">
        <v>1</v>
      </c>
      <c r="N197" s="115" t="s">
        <v>38</v>
      </c>
      <c r="P197" s="155">
        <f>O197*H197</f>
        <v>0</v>
      </c>
      <c r="Q197" s="155">
        <v>1.0000000000000001E-5</v>
      </c>
      <c r="R197" s="155">
        <f>Q197*H197</f>
        <v>2.9E-4</v>
      </c>
      <c r="S197" s="155">
        <v>0</v>
      </c>
      <c r="T197" s="156">
        <f>S197*H197</f>
        <v>0</v>
      </c>
      <c r="AR197" s="157" t="s">
        <v>348</v>
      </c>
      <c r="AT197" s="157" t="s">
        <v>274</v>
      </c>
      <c r="AU197" s="157" t="s">
        <v>82</v>
      </c>
      <c r="AY197" s="13" t="s">
        <v>271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3" t="s">
        <v>80</v>
      </c>
      <c r="BK197" s="158">
        <f>ROUND(I197*H197,2)</f>
        <v>0</v>
      </c>
      <c r="BL197" s="13" t="s">
        <v>348</v>
      </c>
      <c r="BM197" s="157" t="s">
        <v>502</v>
      </c>
    </row>
    <row r="198" spans="2:65" s="1" customFormat="1" ht="10.199999999999999">
      <c r="B198" s="28"/>
      <c r="D198" s="159" t="s">
        <v>280</v>
      </c>
      <c r="F198" s="160" t="s">
        <v>503</v>
      </c>
      <c r="I198" s="119"/>
      <c r="L198" s="28"/>
      <c r="M198" s="161"/>
      <c r="T198" s="52"/>
      <c r="AT198" s="13" t="s">
        <v>280</v>
      </c>
      <c r="AU198" s="13" t="s">
        <v>82</v>
      </c>
    </row>
    <row r="199" spans="2:65" s="1" customFormat="1" ht="24.15" customHeight="1">
      <c r="B199" s="28"/>
      <c r="C199" s="146" t="s">
        <v>419</v>
      </c>
      <c r="D199" s="146" t="s">
        <v>274</v>
      </c>
      <c r="E199" s="147" t="s">
        <v>505</v>
      </c>
      <c r="F199" s="148" t="s">
        <v>506</v>
      </c>
      <c r="G199" s="149" t="s">
        <v>277</v>
      </c>
      <c r="H199" s="150">
        <v>49.5</v>
      </c>
      <c r="I199" s="151"/>
      <c r="J199" s="152">
        <f>ROUND(I199*H199,2)</f>
        <v>0</v>
      </c>
      <c r="K199" s="153"/>
      <c r="L199" s="28"/>
      <c r="M199" s="154" t="s">
        <v>1</v>
      </c>
      <c r="N199" s="115" t="s">
        <v>38</v>
      </c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AR199" s="157" t="s">
        <v>348</v>
      </c>
      <c r="AT199" s="157" t="s">
        <v>274</v>
      </c>
      <c r="AU199" s="157" t="s">
        <v>82</v>
      </c>
      <c r="AY199" s="13" t="s">
        <v>271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3" t="s">
        <v>80</v>
      </c>
      <c r="BK199" s="158">
        <f>ROUND(I199*H199,2)</f>
        <v>0</v>
      </c>
      <c r="BL199" s="13" t="s">
        <v>348</v>
      </c>
      <c r="BM199" s="157" t="s">
        <v>507</v>
      </c>
    </row>
    <row r="200" spans="2:65" s="1" customFormat="1" ht="19.2">
      <c r="B200" s="28"/>
      <c r="D200" s="159" t="s">
        <v>280</v>
      </c>
      <c r="F200" s="160" t="s">
        <v>508</v>
      </c>
      <c r="I200" s="119"/>
      <c r="L200" s="28"/>
      <c r="M200" s="161"/>
      <c r="T200" s="52"/>
      <c r="AT200" s="13" t="s">
        <v>280</v>
      </c>
      <c r="AU200" s="13" t="s">
        <v>82</v>
      </c>
    </row>
    <row r="201" spans="2:65" s="1" customFormat="1" ht="16.5" customHeight="1">
      <c r="B201" s="28"/>
      <c r="C201" s="146" t="s">
        <v>423</v>
      </c>
      <c r="D201" s="146" t="s">
        <v>274</v>
      </c>
      <c r="E201" s="147" t="s">
        <v>2135</v>
      </c>
      <c r="F201" s="148" t="s">
        <v>2136</v>
      </c>
      <c r="G201" s="149" t="s">
        <v>277</v>
      </c>
      <c r="H201" s="150">
        <v>49.5</v>
      </c>
      <c r="I201" s="151"/>
      <c r="J201" s="152">
        <f>ROUND(I201*H201,2)</f>
        <v>0</v>
      </c>
      <c r="K201" s="153"/>
      <c r="L201" s="28"/>
      <c r="M201" s="154" t="s">
        <v>1</v>
      </c>
      <c r="N201" s="115" t="s">
        <v>38</v>
      </c>
      <c r="P201" s="155">
        <f>O201*H201</f>
        <v>0</v>
      </c>
      <c r="Q201" s="155">
        <v>0</v>
      </c>
      <c r="R201" s="155">
        <f>Q201*H201</f>
        <v>0</v>
      </c>
      <c r="S201" s="155">
        <v>0</v>
      </c>
      <c r="T201" s="156">
        <f>S201*H201</f>
        <v>0</v>
      </c>
      <c r="AR201" s="157" t="s">
        <v>306</v>
      </c>
      <c r="AT201" s="157" t="s">
        <v>274</v>
      </c>
      <c r="AU201" s="157" t="s">
        <v>82</v>
      </c>
      <c r="AY201" s="13" t="s">
        <v>271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3" t="s">
        <v>80</v>
      </c>
      <c r="BK201" s="158">
        <f>ROUND(I201*H201,2)</f>
        <v>0</v>
      </c>
      <c r="BL201" s="13" t="s">
        <v>306</v>
      </c>
      <c r="BM201" s="157" t="s">
        <v>2137</v>
      </c>
    </row>
    <row r="202" spans="2:65" s="1" customFormat="1" ht="10.199999999999999">
      <c r="B202" s="28"/>
      <c r="D202" s="159" t="s">
        <v>280</v>
      </c>
      <c r="F202" s="160" t="s">
        <v>2136</v>
      </c>
      <c r="I202" s="119"/>
      <c r="L202" s="28"/>
      <c r="M202" s="161"/>
      <c r="T202" s="52"/>
      <c r="AT202" s="13" t="s">
        <v>280</v>
      </c>
      <c r="AU202" s="13" t="s">
        <v>82</v>
      </c>
    </row>
    <row r="203" spans="2:65" s="11" customFormat="1" ht="22.8" customHeight="1">
      <c r="B203" s="134"/>
      <c r="D203" s="135" t="s">
        <v>72</v>
      </c>
      <c r="E203" s="144" t="s">
        <v>539</v>
      </c>
      <c r="F203" s="144" t="s">
        <v>540</v>
      </c>
      <c r="I203" s="137"/>
      <c r="J203" s="145">
        <f>BK203</f>
        <v>0</v>
      </c>
      <c r="L203" s="134"/>
      <c r="M203" s="139"/>
      <c r="P203" s="140">
        <f>SUM(P204:P213)</f>
        <v>0</v>
      </c>
      <c r="R203" s="140">
        <f>SUM(R204:R213)</f>
        <v>7.2000000000000015E-4</v>
      </c>
      <c r="T203" s="141">
        <f>SUM(T204:T213)</f>
        <v>0</v>
      </c>
      <c r="AR203" s="135" t="s">
        <v>82</v>
      </c>
      <c r="AT203" s="142" t="s">
        <v>72</v>
      </c>
      <c r="AU203" s="142" t="s">
        <v>80</v>
      </c>
      <c r="AY203" s="135" t="s">
        <v>271</v>
      </c>
      <c r="BK203" s="143">
        <f>SUM(BK204:BK213)</f>
        <v>0</v>
      </c>
    </row>
    <row r="204" spans="2:65" s="1" customFormat="1" ht="24.15" customHeight="1">
      <c r="B204" s="28"/>
      <c r="C204" s="146" t="s">
        <v>428</v>
      </c>
      <c r="D204" s="146" t="s">
        <v>274</v>
      </c>
      <c r="E204" s="147" t="s">
        <v>552</v>
      </c>
      <c r="F204" s="148" t="s">
        <v>553</v>
      </c>
      <c r="G204" s="149" t="s">
        <v>412</v>
      </c>
      <c r="H204" s="150">
        <v>6</v>
      </c>
      <c r="I204" s="151"/>
      <c r="J204" s="152">
        <f>ROUND(I204*H204,2)</f>
        <v>0</v>
      </c>
      <c r="K204" s="153"/>
      <c r="L204" s="28"/>
      <c r="M204" s="154" t="s">
        <v>1</v>
      </c>
      <c r="N204" s="115" t="s">
        <v>38</v>
      </c>
      <c r="P204" s="155">
        <f>O204*H204</f>
        <v>0</v>
      </c>
      <c r="Q204" s="155">
        <v>2.0000000000000002E-5</v>
      </c>
      <c r="R204" s="155">
        <f>Q204*H204</f>
        <v>1.2000000000000002E-4</v>
      </c>
      <c r="S204" s="155">
        <v>0</v>
      </c>
      <c r="T204" s="156">
        <f>S204*H204</f>
        <v>0</v>
      </c>
      <c r="AR204" s="157" t="s">
        <v>348</v>
      </c>
      <c r="AT204" s="157" t="s">
        <v>274</v>
      </c>
      <c r="AU204" s="157" t="s">
        <v>82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2138</v>
      </c>
    </row>
    <row r="205" spans="2:65" s="1" customFormat="1" ht="28.8">
      <c r="B205" s="28"/>
      <c r="D205" s="159" t="s">
        <v>280</v>
      </c>
      <c r="F205" s="160" t="s">
        <v>555</v>
      </c>
      <c r="I205" s="119"/>
      <c r="L205" s="28"/>
      <c r="M205" s="161"/>
      <c r="T205" s="52"/>
      <c r="AT205" s="13" t="s">
        <v>280</v>
      </c>
      <c r="AU205" s="13" t="s">
        <v>82</v>
      </c>
    </row>
    <row r="206" spans="2:65" s="1" customFormat="1" ht="24.15" customHeight="1">
      <c r="B206" s="28"/>
      <c r="C206" s="146" t="s">
        <v>432</v>
      </c>
      <c r="D206" s="146" t="s">
        <v>274</v>
      </c>
      <c r="E206" s="147" t="s">
        <v>567</v>
      </c>
      <c r="F206" s="148" t="s">
        <v>568</v>
      </c>
      <c r="G206" s="149" t="s">
        <v>412</v>
      </c>
      <c r="H206" s="150">
        <v>6</v>
      </c>
      <c r="I206" s="151"/>
      <c r="J206" s="152">
        <f>ROUND(I206*H206,2)</f>
        <v>0</v>
      </c>
      <c r="K206" s="153"/>
      <c r="L206" s="28"/>
      <c r="M206" s="154" t="s">
        <v>1</v>
      </c>
      <c r="N206" s="115" t="s">
        <v>38</v>
      </c>
      <c r="P206" s="155">
        <f>O206*H206</f>
        <v>0</v>
      </c>
      <c r="Q206" s="155">
        <v>4.0000000000000003E-5</v>
      </c>
      <c r="R206" s="155">
        <f>Q206*H206</f>
        <v>2.4000000000000003E-4</v>
      </c>
      <c r="S206" s="155">
        <v>0</v>
      </c>
      <c r="T206" s="156">
        <f>S206*H206</f>
        <v>0</v>
      </c>
      <c r="AR206" s="157" t="s">
        <v>348</v>
      </c>
      <c r="AT206" s="157" t="s">
        <v>274</v>
      </c>
      <c r="AU206" s="157" t="s">
        <v>82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2139</v>
      </c>
    </row>
    <row r="207" spans="2:65" s="1" customFormat="1" ht="19.2">
      <c r="B207" s="28"/>
      <c r="D207" s="159" t="s">
        <v>280</v>
      </c>
      <c r="F207" s="160" t="s">
        <v>570</v>
      </c>
      <c r="I207" s="119"/>
      <c r="L207" s="28"/>
      <c r="M207" s="161"/>
      <c r="T207" s="52"/>
      <c r="AT207" s="13" t="s">
        <v>280</v>
      </c>
      <c r="AU207" s="13" t="s">
        <v>82</v>
      </c>
    </row>
    <row r="208" spans="2:65" s="1" customFormat="1" ht="21.75" customHeight="1">
      <c r="B208" s="28"/>
      <c r="C208" s="146" t="s">
        <v>373</v>
      </c>
      <c r="D208" s="146" t="s">
        <v>274</v>
      </c>
      <c r="E208" s="147" t="s">
        <v>572</v>
      </c>
      <c r="F208" s="148" t="s">
        <v>573</v>
      </c>
      <c r="G208" s="149" t="s">
        <v>412</v>
      </c>
      <c r="H208" s="150">
        <v>6</v>
      </c>
      <c r="I208" s="151"/>
      <c r="J208" s="152">
        <f>ROUND(I208*H208,2)</f>
        <v>0</v>
      </c>
      <c r="K208" s="153"/>
      <c r="L208" s="28"/>
      <c r="M208" s="154" t="s">
        <v>1</v>
      </c>
      <c r="N208" s="115" t="s">
        <v>38</v>
      </c>
      <c r="P208" s="155">
        <f>O208*H208</f>
        <v>0</v>
      </c>
      <c r="Q208" s="155">
        <v>6.0000000000000002E-5</v>
      </c>
      <c r="R208" s="155">
        <f>Q208*H208</f>
        <v>3.6000000000000002E-4</v>
      </c>
      <c r="S208" s="155">
        <v>0</v>
      </c>
      <c r="T208" s="156">
        <f>S208*H208</f>
        <v>0</v>
      </c>
      <c r="AR208" s="157" t="s">
        <v>348</v>
      </c>
      <c r="AT208" s="157" t="s">
        <v>274</v>
      </c>
      <c r="AU208" s="157" t="s">
        <v>82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2140</v>
      </c>
    </row>
    <row r="209" spans="2:65" s="1" customFormat="1" ht="19.2">
      <c r="B209" s="28"/>
      <c r="D209" s="159" t="s">
        <v>280</v>
      </c>
      <c r="F209" s="160" t="s">
        <v>575</v>
      </c>
      <c r="I209" s="119"/>
      <c r="L209" s="28"/>
      <c r="M209" s="161"/>
      <c r="T209" s="52"/>
      <c r="AT209" s="13" t="s">
        <v>280</v>
      </c>
      <c r="AU209" s="13" t="s">
        <v>82</v>
      </c>
    </row>
    <row r="210" spans="2:65" s="1" customFormat="1" ht="24.15" customHeight="1">
      <c r="B210" s="28"/>
      <c r="C210" s="146" t="s">
        <v>442</v>
      </c>
      <c r="D210" s="146" t="s">
        <v>274</v>
      </c>
      <c r="E210" s="147" t="s">
        <v>2141</v>
      </c>
      <c r="F210" s="148" t="s">
        <v>2142</v>
      </c>
      <c r="G210" s="149" t="s">
        <v>277</v>
      </c>
      <c r="H210" s="150">
        <v>35</v>
      </c>
      <c r="I210" s="151"/>
      <c r="J210" s="152">
        <f>ROUND(I210*H210,2)</f>
        <v>0</v>
      </c>
      <c r="K210" s="153"/>
      <c r="L210" s="28"/>
      <c r="M210" s="154" t="s">
        <v>1</v>
      </c>
      <c r="N210" s="115" t="s">
        <v>38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306</v>
      </c>
      <c r="AT210" s="157" t="s">
        <v>274</v>
      </c>
      <c r="AU210" s="157" t="s">
        <v>82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306</v>
      </c>
      <c r="BM210" s="157" t="s">
        <v>2143</v>
      </c>
    </row>
    <row r="211" spans="2:65" s="1" customFormat="1" ht="19.2">
      <c r="B211" s="28"/>
      <c r="D211" s="159" t="s">
        <v>280</v>
      </c>
      <c r="F211" s="160" t="s">
        <v>2142</v>
      </c>
      <c r="I211" s="119"/>
      <c r="L211" s="28"/>
      <c r="M211" s="161"/>
      <c r="T211" s="52"/>
      <c r="AT211" s="13" t="s">
        <v>280</v>
      </c>
      <c r="AU211" s="13" t="s">
        <v>82</v>
      </c>
    </row>
    <row r="212" spans="2:65" s="1" customFormat="1" ht="16.5" customHeight="1">
      <c r="B212" s="28"/>
      <c r="C212" s="146" t="s">
        <v>447</v>
      </c>
      <c r="D212" s="146" t="s">
        <v>274</v>
      </c>
      <c r="E212" s="147" t="s">
        <v>577</v>
      </c>
      <c r="F212" s="148" t="s">
        <v>578</v>
      </c>
      <c r="G212" s="149" t="s">
        <v>692</v>
      </c>
      <c r="H212" s="150">
        <v>2</v>
      </c>
      <c r="I212" s="151"/>
      <c r="J212" s="152">
        <f>ROUND(I212*H212,2)</f>
        <v>0</v>
      </c>
      <c r="K212" s="153"/>
      <c r="L212" s="28"/>
      <c r="M212" s="154" t="s">
        <v>1</v>
      </c>
      <c r="N212" s="115" t="s">
        <v>38</v>
      </c>
      <c r="P212" s="155">
        <f>O212*H212</f>
        <v>0</v>
      </c>
      <c r="Q212" s="155">
        <v>0</v>
      </c>
      <c r="R212" s="155">
        <f>Q212*H212</f>
        <v>0</v>
      </c>
      <c r="S212" s="155">
        <v>0</v>
      </c>
      <c r="T212" s="156">
        <f>S212*H212</f>
        <v>0</v>
      </c>
      <c r="AR212" s="157" t="s">
        <v>306</v>
      </c>
      <c r="AT212" s="157" t="s">
        <v>274</v>
      </c>
      <c r="AU212" s="157" t="s">
        <v>82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306</v>
      </c>
      <c r="BM212" s="157" t="s">
        <v>2144</v>
      </c>
    </row>
    <row r="213" spans="2:65" s="1" customFormat="1" ht="10.199999999999999">
      <c r="B213" s="28"/>
      <c r="D213" s="159" t="s">
        <v>280</v>
      </c>
      <c r="F213" s="160" t="s">
        <v>578</v>
      </c>
      <c r="I213" s="119"/>
      <c r="L213" s="28"/>
      <c r="M213" s="161"/>
      <c r="T213" s="52"/>
      <c r="AT213" s="13" t="s">
        <v>280</v>
      </c>
      <c r="AU213" s="13" t="s">
        <v>82</v>
      </c>
    </row>
    <row r="214" spans="2:65" s="11" customFormat="1" ht="22.8" customHeight="1">
      <c r="B214" s="134"/>
      <c r="D214" s="135" t="s">
        <v>72</v>
      </c>
      <c r="E214" s="144" t="s">
        <v>580</v>
      </c>
      <c r="F214" s="144" t="s">
        <v>581</v>
      </c>
      <c r="I214" s="137"/>
      <c r="J214" s="145">
        <f>BK214</f>
        <v>0</v>
      </c>
      <c r="L214" s="134"/>
      <c r="M214" s="139"/>
      <c r="P214" s="140">
        <f>SUM(P215:P232)</f>
        <v>0</v>
      </c>
      <c r="R214" s="140">
        <f>SUM(R215:R232)</f>
        <v>6.0200000000000004E-2</v>
      </c>
      <c r="T214" s="141">
        <f>SUM(T215:T232)</f>
        <v>1.333E-2</v>
      </c>
      <c r="AR214" s="135" t="s">
        <v>82</v>
      </c>
      <c r="AT214" s="142" t="s">
        <v>72</v>
      </c>
      <c r="AU214" s="142" t="s">
        <v>80</v>
      </c>
      <c r="AY214" s="135" t="s">
        <v>271</v>
      </c>
      <c r="BK214" s="143">
        <f>SUM(BK215:BK232)</f>
        <v>0</v>
      </c>
    </row>
    <row r="215" spans="2:65" s="1" customFormat="1" ht="24.15" customHeight="1">
      <c r="B215" s="28"/>
      <c r="C215" s="146" t="s">
        <v>452</v>
      </c>
      <c r="D215" s="146" t="s">
        <v>274</v>
      </c>
      <c r="E215" s="147" t="s">
        <v>582</v>
      </c>
      <c r="F215" s="148" t="s">
        <v>583</v>
      </c>
      <c r="G215" s="149" t="s">
        <v>277</v>
      </c>
      <c r="H215" s="150">
        <v>78</v>
      </c>
      <c r="I215" s="151"/>
      <c r="J215" s="152">
        <f>ROUND(I215*H215,2)</f>
        <v>0</v>
      </c>
      <c r="K215" s="153"/>
      <c r="L215" s="28"/>
      <c r="M215" s="154" t="s">
        <v>1</v>
      </c>
      <c r="N215" s="115" t="s">
        <v>38</v>
      </c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AR215" s="157" t="s">
        <v>348</v>
      </c>
      <c r="AT215" s="157" t="s">
        <v>274</v>
      </c>
      <c r="AU215" s="157" t="s">
        <v>82</v>
      </c>
      <c r="AY215" s="13" t="s">
        <v>271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3" t="s">
        <v>80</v>
      </c>
      <c r="BK215" s="158">
        <f>ROUND(I215*H215,2)</f>
        <v>0</v>
      </c>
      <c r="BL215" s="13" t="s">
        <v>348</v>
      </c>
      <c r="BM215" s="157" t="s">
        <v>584</v>
      </c>
    </row>
    <row r="216" spans="2:65" s="1" customFormat="1" ht="10.199999999999999">
      <c r="B216" s="28"/>
      <c r="D216" s="159" t="s">
        <v>280</v>
      </c>
      <c r="F216" s="160" t="s">
        <v>585</v>
      </c>
      <c r="I216" s="119"/>
      <c r="L216" s="28"/>
      <c r="M216" s="161"/>
      <c r="T216" s="52"/>
      <c r="AT216" s="13" t="s">
        <v>280</v>
      </c>
      <c r="AU216" s="13" t="s">
        <v>82</v>
      </c>
    </row>
    <row r="217" spans="2:65" s="1" customFormat="1" ht="16.5" customHeight="1">
      <c r="B217" s="28"/>
      <c r="C217" s="146" t="s">
        <v>457</v>
      </c>
      <c r="D217" s="146" t="s">
        <v>274</v>
      </c>
      <c r="E217" s="147" t="s">
        <v>587</v>
      </c>
      <c r="F217" s="148" t="s">
        <v>588</v>
      </c>
      <c r="G217" s="149" t="s">
        <v>277</v>
      </c>
      <c r="H217" s="150">
        <v>43</v>
      </c>
      <c r="I217" s="151"/>
      <c r="J217" s="152">
        <f>ROUND(I217*H217,2)</f>
        <v>0</v>
      </c>
      <c r="K217" s="153"/>
      <c r="L217" s="28"/>
      <c r="M217" s="154" t="s">
        <v>1</v>
      </c>
      <c r="N217" s="115" t="s">
        <v>38</v>
      </c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AR217" s="157" t="s">
        <v>348</v>
      </c>
      <c r="AT217" s="157" t="s">
        <v>274</v>
      </c>
      <c r="AU217" s="157" t="s">
        <v>82</v>
      </c>
      <c r="AY217" s="13" t="s">
        <v>271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3" t="s">
        <v>80</v>
      </c>
      <c r="BK217" s="158">
        <f>ROUND(I217*H217,2)</f>
        <v>0</v>
      </c>
      <c r="BL217" s="13" t="s">
        <v>348</v>
      </c>
      <c r="BM217" s="157" t="s">
        <v>589</v>
      </c>
    </row>
    <row r="218" spans="2:65" s="1" customFormat="1" ht="10.199999999999999">
      <c r="B218" s="28"/>
      <c r="D218" s="159" t="s">
        <v>280</v>
      </c>
      <c r="F218" s="160" t="s">
        <v>590</v>
      </c>
      <c r="I218" s="119"/>
      <c r="L218" s="28"/>
      <c r="M218" s="161"/>
      <c r="T218" s="52"/>
      <c r="AT218" s="13" t="s">
        <v>280</v>
      </c>
      <c r="AU218" s="13" t="s">
        <v>82</v>
      </c>
    </row>
    <row r="219" spans="2:65" s="1" customFormat="1" ht="16.5" customHeight="1">
      <c r="B219" s="28"/>
      <c r="C219" s="146" t="s">
        <v>461</v>
      </c>
      <c r="D219" s="146" t="s">
        <v>274</v>
      </c>
      <c r="E219" s="147" t="s">
        <v>592</v>
      </c>
      <c r="F219" s="148" t="s">
        <v>593</v>
      </c>
      <c r="G219" s="149" t="s">
        <v>277</v>
      </c>
      <c r="H219" s="150">
        <v>43</v>
      </c>
      <c r="I219" s="151"/>
      <c r="J219" s="152">
        <f>ROUND(I219*H219,2)</f>
        <v>0</v>
      </c>
      <c r="K219" s="153"/>
      <c r="L219" s="28"/>
      <c r="M219" s="154" t="s">
        <v>1</v>
      </c>
      <c r="N219" s="115" t="s">
        <v>38</v>
      </c>
      <c r="P219" s="155">
        <f>O219*H219</f>
        <v>0</v>
      </c>
      <c r="Q219" s="155">
        <v>1E-3</v>
      </c>
      <c r="R219" s="155">
        <f>Q219*H219</f>
        <v>4.3000000000000003E-2</v>
      </c>
      <c r="S219" s="155">
        <v>3.1E-4</v>
      </c>
      <c r="T219" s="156">
        <f>S219*H219</f>
        <v>1.333E-2</v>
      </c>
      <c r="AR219" s="157" t="s">
        <v>348</v>
      </c>
      <c r="AT219" s="157" t="s">
        <v>274</v>
      </c>
      <c r="AU219" s="157" t="s">
        <v>82</v>
      </c>
      <c r="AY219" s="13" t="s">
        <v>271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3" t="s">
        <v>80</v>
      </c>
      <c r="BK219" s="158">
        <f>ROUND(I219*H219,2)</f>
        <v>0</v>
      </c>
      <c r="BL219" s="13" t="s">
        <v>348</v>
      </c>
      <c r="BM219" s="157" t="s">
        <v>594</v>
      </c>
    </row>
    <row r="220" spans="2:65" s="1" customFormat="1" ht="10.199999999999999">
      <c r="B220" s="28"/>
      <c r="D220" s="159" t="s">
        <v>280</v>
      </c>
      <c r="F220" s="160" t="s">
        <v>595</v>
      </c>
      <c r="I220" s="119"/>
      <c r="L220" s="28"/>
      <c r="M220" s="161"/>
      <c r="T220" s="52"/>
      <c r="AT220" s="13" t="s">
        <v>280</v>
      </c>
      <c r="AU220" s="13" t="s">
        <v>82</v>
      </c>
    </row>
    <row r="221" spans="2:65" s="1" customFormat="1" ht="24.15" customHeight="1">
      <c r="B221" s="28"/>
      <c r="C221" s="146" t="s">
        <v>466</v>
      </c>
      <c r="D221" s="146" t="s">
        <v>274</v>
      </c>
      <c r="E221" s="147" t="s">
        <v>597</v>
      </c>
      <c r="F221" s="148" t="s">
        <v>598</v>
      </c>
      <c r="G221" s="149" t="s">
        <v>277</v>
      </c>
      <c r="H221" s="150">
        <v>43</v>
      </c>
      <c r="I221" s="151"/>
      <c r="J221" s="152">
        <f>ROUND(I221*H221,2)</f>
        <v>0</v>
      </c>
      <c r="K221" s="153"/>
      <c r="L221" s="28"/>
      <c r="M221" s="154" t="s">
        <v>1</v>
      </c>
      <c r="N221" s="115" t="s">
        <v>38</v>
      </c>
      <c r="P221" s="155">
        <f>O221*H221</f>
        <v>0</v>
      </c>
      <c r="Q221" s="155">
        <v>2.0000000000000001E-4</v>
      </c>
      <c r="R221" s="155">
        <f>Q221*H221</f>
        <v>8.6E-3</v>
      </c>
      <c r="S221" s="155">
        <v>0</v>
      </c>
      <c r="T221" s="156">
        <f>S221*H221</f>
        <v>0</v>
      </c>
      <c r="AR221" s="157" t="s">
        <v>348</v>
      </c>
      <c r="AT221" s="157" t="s">
        <v>274</v>
      </c>
      <c r="AU221" s="157" t="s">
        <v>82</v>
      </c>
      <c r="AY221" s="13" t="s">
        <v>271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3" t="s">
        <v>80</v>
      </c>
      <c r="BK221" s="158">
        <f>ROUND(I221*H221,2)</f>
        <v>0</v>
      </c>
      <c r="BL221" s="13" t="s">
        <v>348</v>
      </c>
      <c r="BM221" s="157" t="s">
        <v>599</v>
      </c>
    </row>
    <row r="222" spans="2:65" s="1" customFormat="1" ht="19.2">
      <c r="B222" s="28"/>
      <c r="D222" s="159" t="s">
        <v>280</v>
      </c>
      <c r="F222" s="160" t="s">
        <v>600</v>
      </c>
      <c r="I222" s="119"/>
      <c r="L222" s="28"/>
      <c r="M222" s="161"/>
      <c r="T222" s="52"/>
      <c r="AT222" s="13" t="s">
        <v>280</v>
      </c>
      <c r="AU222" s="13" t="s">
        <v>82</v>
      </c>
    </row>
    <row r="223" spans="2:65" s="1" customFormat="1" ht="16.5" customHeight="1">
      <c r="B223" s="28"/>
      <c r="C223" s="146" t="s">
        <v>471</v>
      </c>
      <c r="D223" s="146" t="s">
        <v>274</v>
      </c>
      <c r="E223" s="147" t="s">
        <v>602</v>
      </c>
      <c r="F223" s="148" t="s">
        <v>603</v>
      </c>
      <c r="G223" s="149" t="s">
        <v>277</v>
      </c>
      <c r="H223" s="150">
        <v>43</v>
      </c>
      <c r="I223" s="151"/>
      <c r="J223" s="152">
        <f>ROUND(I223*H223,2)</f>
        <v>0</v>
      </c>
      <c r="K223" s="153"/>
      <c r="L223" s="28"/>
      <c r="M223" s="154" t="s">
        <v>1</v>
      </c>
      <c r="N223" s="115" t="s">
        <v>38</v>
      </c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AR223" s="157" t="s">
        <v>306</v>
      </c>
      <c r="AT223" s="157" t="s">
        <v>274</v>
      </c>
      <c r="AU223" s="157" t="s">
        <v>82</v>
      </c>
      <c r="AY223" s="13" t="s">
        <v>271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3" t="s">
        <v>80</v>
      </c>
      <c r="BK223" s="158">
        <f>ROUND(I223*H223,2)</f>
        <v>0</v>
      </c>
      <c r="BL223" s="13" t="s">
        <v>306</v>
      </c>
      <c r="BM223" s="157" t="s">
        <v>604</v>
      </c>
    </row>
    <row r="224" spans="2:65" s="1" customFormat="1" ht="10.199999999999999">
      <c r="B224" s="28"/>
      <c r="D224" s="159" t="s">
        <v>280</v>
      </c>
      <c r="F224" s="160" t="s">
        <v>603</v>
      </c>
      <c r="I224" s="119"/>
      <c r="L224" s="28"/>
      <c r="M224" s="161"/>
      <c r="T224" s="52"/>
      <c r="AT224" s="13" t="s">
        <v>280</v>
      </c>
      <c r="AU224" s="13" t="s">
        <v>82</v>
      </c>
    </row>
    <row r="225" spans="2:65" s="1" customFormat="1" ht="24.15" customHeight="1">
      <c r="B225" s="28"/>
      <c r="C225" s="146" t="s">
        <v>476</v>
      </c>
      <c r="D225" s="146" t="s">
        <v>274</v>
      </c>
      <c r="E225" s="147" t="s">
        <v>597</v>
      </c>
      <c r="F225" s="148" t="s">
        <v>598</v>
      </c>
      <c r="G225" s="149" t="s">
        <v>277</v>
      </c>
      <c r="H225" s="150">
        <v>43</v>
      </c>
      <c r="I225" s="151"/>
      <c r="J225" s="152">
        <f>ROUND(I225*H225,2)</f>
        <v>0</v>
      </c>
      <c r="K225" s="153"/>
      <c r="L225" s="28"/>
      <c r="M225" s="154" t="s">
        <v>1</v>
      </c>
      <c r="N225" s="115" t="s">
        <v>38</v>
      </c>
      <c r="P225" s="155">
        <f>O225*H225</f>
        <v>0</v>
      </c>
      <c r="Q225" s="155">
        <v>2.0000000000000001E-4</v>
      </c>
      <c r="R225" s="155">
        <f>Q225*H225</f>
        <v>8.6E-3</v>
      </c>
      <c r="S225" s="155">
        <v>0</v>
      </c>
      <c r="T225" s="156">
        <f>S225*H225</f>
        <v>0</v>
      </c>
      <c r="AR225" s="157" t="s">
        <v>348</v>
      </c>
      <c r="AT225" s="157" t="s">
        <v>274</v>
      </c>
      <c r="AU225" s="157" t="s">
        <v>82</v>
      </c>
      <c r="AY225" s="13" t="s">
        <v>271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3" t="s">
        <v>80</v>
      </c>
      <c r="BK225" s="158">
        <f>ROUND(I225*H225,2)</f>
        <v>0</v>
      </c>
      <c r="BL225" s="13" t="s">
        <v>348</v>
      </c>
      <c r="BM225" s="157" t="s">
        <v>606</v>
      </c>
    </row>
    <row r="226" spans="2:65" s="1" customFormat="1" ht="19.2">
      <c r="B226" s="28"/>
      <c r="D226" s="159" t="s">
        <v>280</v>
      </c>
      <c r="F226" s="160" t="s">
        <v>600</v>
      </c>
      <c r="I226" s="119"/>
      <c r="L226" s="28"/>
      <c r="M226" s="161"/>
      <c r="T226" s="52"/>
      <c r="AT226" s="13" t="s">
        <v>280</v>
      </c>
      <c r="AU226" s="13" t="s">
        <v>82</v>
      </c>
    </row>
    <row r="227" spans="2:65" s="1" customFormat="1" ht="24.15" customHeight="1">
      <c r="B227" s="28"/>
      <c r="C227" s="146" t="s">
        <v>480</v>
      </c>
      <c r="D227" s="146" t="s">
        <v>274</v>
      </c>
      <c r="E227" s="147" t="s">
        <v>608</v>
      </c>
      <c r="F227" s="148" t="s">
        <v>609</v>
      </c>
      <c r="G227" s="149" t="s">
        <v>277</v>
      </c>
      <c r="H227" s="150">
        <v>43</v>
      </c>
      <c r="I227" s="151"/>
      <c r="J227" s="152">
        <f>ROUND(I227*H227,2)</f>
        <v>0</v>
      </c>
      <c r="K227" s="153"/>
      <c r="L227" s="28"/>
      <c r="M227" s="154" t="s">
        <v>1</v>
      </c>
      <c r="N227" s="115" t="s">
        <v>38</v>
      </c>
      <c r="P227" s="155">
        <f>O227*H227</f>
        <v>0</v>
      </c>
      <c r="Q227" s="155">
        <v>0</v>
      </c>
      <c r="R227" s="155">
        <f>Q227*H227</f>
        <v>0</v>
      </c>
      <c r="S227" s="155">
        <v>0</v>
      </c>
      <c r="T227" s="156">
        <f>S227*H227</f>
        <v>0</v>
      </c>
      <c r="AR227" s="157" t="s">
        <v>306</v>
      </c>
      <c r="AT227" s="157" t="s">
        <v>274</v>
      </c>
      <c r="AU227" s="157" t="s">
        <v>82</v>
      </c>
      <c r="AY227" s="13" t="s">
        <v>271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3" t="s">
        <v>80</v>
      </c>
      <c r="BK227" s="158">
        <f>ROUND(I227*H227,2)</f>
        <v>0</v>
      </c>
      <c r="BL227" s="13" t="s">
        <v>306</v>
      </c>
      <c r="BM227" s="157" t="s">
        <v>2145</v>
      </c>
    </row>
    <row r="228" spans="2:65" s="1" customFormat="1" ht="19.2">
      <c r="B228" s="28"/>
      <c r="D228" s="159" t="s">
        <v>280</v>
      </c>
      <c r="F228" s="160" t="s">
        <v>609</v>
      </c>
      <c r="I228" s="119"/>
      <c r="L228" s="28"/>
      <c r="M228" s="161"/>
      <c r="T228" s="52"/>
      <c r="AT228" s="13" t="s">
        <v>280</v>
      </c>
      <c r="AU228" s="13" t="s">
        <v>82</v>
      </c>
    </row>
    <row r="229" spans="2:65" s="1" customFormat="1" ht="16.5" customHeight="1">
      <c r="B229" s="28"/>
      <c r="C229" s="146" t="s">
        <v>485</v>
      </c>
      <c r="D229" s="146" t="s">
        <v>274</v>
      </c>
      <c r="E229" s="147" t="s">
        <v>612</v>
      </c>
      <c r="F229" s="148" t="s">
        <v>613</v>
      </c>
      <c r="G229" s="149" t="s">
        <v>301</v>
      </c>
      <c r="H229" s="150">
        <v>1</v>
      </c>
      <c r="I229" s="151"/>
      <c r="J229" s="152">
        <f>ROUND(I229*H229,2)</f>
        <v>0</v>
      </c>
      <c r="K229" s="153"/>
      <c r="L229" s="28"/>
      <c r="M229" s="154" t="s">
        <v>1</v>
      </c>
      <c r="N229" s="115" t="s">
        <v>38</v>
      </c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AR229" s="157" t="s">
        <v>306</v>
      </c>
      <c r="AT229" s="157" t="s">
        <v>274</v>
      </c>
      <c r="AU229" s="157" t="s">
        <v>82</v>
      </c>
      <c r="AY229" s="13" t="s">
        <v>271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3" t="s">
        <v>80</v>
      </c>
      <c r="BK229" s="158">
        <f>ROUND(I229*H229,2)</f>
        <v>0</v>
      </c>
      <c r="BL229" s="13" t="s">
        <v>306</v>
      </c>
      <c r="BM229" s="157" t="s">
        <v>614</v>
      </c>
    </row>
    <row r="230" spans="2:65" s="1" customFormat="1" ht="10.199999999999999">
      <c r="B230" s="28"/>
      <c r="D230" s="159" t="s">
        <v>280</v>
      </c>
      <c r="F230" s="160" t="s">
        <v>613</v>
      </c>
      <c r="I230" s="119"/>
      <c r="L230" s="28"/>
      <c r="M230" s="161"/>
      <c r="T230" s="52"/>
      <c r="AT230" s="13" t="s">
        <v>280</v>
      </c>
      <c r="AU230" s="13" t="s">
        <v>82</v>
      </c>
    </row>
    <row r="231" spans="2:65" s="1" customFormat="1" ht="16.5" customHeight="1">
      <c r="B231" s="28"/>
      <c r="C231" s="146" t="s">
        <v>490</v>
      </c>
      <c r="D231" s="146" t="s">
        <v>274</v>
      </c>
      <c r="E231" s="147" t="s">
        <v>616</v>
      </c>
      <c r="F231" s="148" t="s">
        <v>617</v>
      </c>
      <c r="G231" s="149" t="s">
        <v>301</v>
      </c>
      <c r="H231" s="150">
        <v>1</v>
      </c>
      <c r="I231" s="151"/>
      <c r="J231" s="152">
        <f>ROUND(I231*H231,2)</f>
        <v>0</v>
      </c>
      <c r="K231" s="153"/>
      <c r="L231" s="28"/>
      <c r="M231" s="154" t="s">
        <v>1</v>
      </c>
      <c r="N231" s="115" t="s">
        <v>38</v>
      </c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AR231" s="157" t="s">
        <v>306</v>
      </c>
      <c r="AT231" s="157" t="s">
        <v>274</v>
      </c>
      <c r="AU231" s="157" t="s">
        <v>82</v>
      </c>
      <c r="AY231" s="13" t="s">
        <v>271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3" t="s">
        <v>80</v>
      </c>
      <c r="BK231" s="158">
        <f>ROUND(I231*H231,2)</f>
        <v>0</v>
      </c>
      <c r="BL231" s="13" t="s">
        <v>306</v>
      </c>
      <c r="BM231" s="157" t="s">
        <v>618</v>
      </c>
    </row>
    <row r="232" spans="2:65" s="1" customFormat="1" ht="10.199999999999999">
      <c r="B232" s="28"/>
      <c r="D232" s="159" t="s">
        <v>280</v>
      </c>
      <c r="F232" s="160" t="s">
        <v>617</v>
      </c>
      <c r="I232" s="119"/>
      <c r="L232" s="28"/>
      <c r="M232" s="173"/>
      <c r="N232" s="174"/>
      <c r="O232" s="174"/>
      <c r="P232" s="174"/>
      <c r="Q232" s="174"/>
      <c r="R232" s="174"/>
      <c r="S232" s="174"/>
      <c r="T232" s="175"/>
      <c r="AT232" s="13" t="s">
        <v>280</v>
      </c>
      <c r="AU232" s="13" t="s">
        <v>82</v>
      </c>
    </row>
    <row r="233" spans="2:65" s="1" customFormat="1" ht="6.9" customHeight="1">
      <c r="B233" s="40"/>
      <c r="C233" s="41"/>
      <c r="D233" s="41"/>
      <c r="E233" s="41"/>
      <c r="F233" s="41"/>
      <c r="G233" s="41"/>
      <c r="H233" s="41"/>
      <c r="I233" s="41"/>
      <c r="J233" s="41"/>
      <c r="K233" s="41"/>
      <c r="L233" s="28"/>
    </row>
  </sheetData>
  <sheetProtection algorithmName="SHA-512" hashValue="amibdfmyNVxdAY/JdODpjz7EeBVPhfcTfSwhv4B6Tr5dNg++BT9h+nQCrDKHwP2UbjcXOZJ7JqgAVG2AF1HphQ==" saltValue="P5p/IpJ7KtBdsofYZav9m9oH41//ntBOMnZsM7mWA7mncomqyiZpX6jmwBkBGrdqK8KfK65J7Ckg5c8BgESkxw==" spinCount="100000" sheet="1" objects="1" scenarios="1" formatColumns="0" formatRows="0" autoFilter="0"/>
  <autoFilter ref="C137:K232" xr:uid="{00000000-0009-0000-0000-000016000000}"/>
  <mergeCells count="17">
    <mergeCell ref="E130:H130"/>
    <mergeCell ref="L2:V2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97"/>
  <sheetViews>
    <sheetView showGridLines="0" topLeftCell="A90" workbookViewId="0">
      <selection activeCell="D112" sqref="D112:F112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177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2118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2146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J108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ROUND((SUM(BE108:BE115) + SUM(BE137:BE196)),  2)</f>
        <v>0</v>
      </c>
      <c r="I37" s="94">
        <v>0.21</v>
      </c>
      <c r="J37" s="82">
        <f>ROUND(((SUM(BE108:BE115) + SUM(BE137:BE196))*I37),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ROUND((SUM(BF108:BF115) + SUM(BF137:BF196)),  2)</f>
        <v>0</v>
      </c>
      <c r="I38" s="94">
        <v>0.12</v>
      </c>
      <c r="J38" s="82">
        <f>ROUND(((SUM(BF108:BF115) + SUM(BF137:BF196))*I38),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ROUND((SUM(BG108:BG115) + SUM(BG137:BG196)),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ROUND((SUM(BH108:BH115) + SUM(BH137:BH196)),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ROUND((SUM(BI108:BI115) + SUM(BI137:BI196)),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2118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61.14.2 - chodba 1. NP - elektro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65" s="1" customFormat="1" ht="10.35" customHeight="1">
      <c r="B97" s="28"/>
      <c r="L97" s="28"/>
    </row>
    <row r="98" spans="2:65" s="1" customFormat="1" ht="22.8" customHeight="1">
      <c r="B98" s="28"/>
      <c r="C98" s="105" t="s">
        <v>233</v>
      </c>
      <c r="J98" s="62">
        <f>J137</f>
        <v>0</v>
      </c>
      <c r="L98" s="28"/>
      <c r="AU98" s="13" t="s">
        <v>234</v>
      </c>
    </row>
    <row r="99" spans="2:65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J138</f>
        <v>0</v>
      </c>
      <c r="L99" s="106"/>
    </row>
    <row r="100" spans="2:65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J139</f>
        <v>0</v>
      </c>
      <c r="L100" s="110"/>
    </row>
    <row r="101" spans="2:65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J144</f>
        <v>0</v>
      </c>
      <c r="L101" s="110"/>
    </row>
    <row r="102" spans="2:65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J151</f>
        <v>0</v>
      </c>
      <c r="L102" s="110"/>
    </row>
    <row r="103" spans="2:65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J160</f>
        <v>0</v>
      </c>
      <c r="L103" s="106"/>
    </row>
    <row r="104" spans="2:65" s="9" customFormat="1" ht="19.95" customHeight="1">
      <c r="B104" s="110"/>
      <c r="D104" s="111" t="s">
        <v>628</v>
      </c>
      <c r="E104" s="112"/>
      <c r="F104" s="112"/>
      <c r="G104" s="112"/>
      <c r="H104" s="112"/>
      <c r="I104" s="112"/>
      <c r="J104" s="113">
        <f>J161</f>
        <v>0</v>
      </c>
      <c r="L104" s="110"/>
    </row>
    <row r="105" spans="2:65" s="9" customFormat="1" ht="14.85" customHeight="1">
      <c r="B105" s="110"/>
      <c r="D105" s="111" t="s">
        <v>631</v>
      </c>
      <c r="E105" s="112"/>
      <c r="F105" s="112"/>
      <c r="G105" s="112"/>
      <c r="H105" s="112"/>
      <c r="I105" s="112"/>
      <c r="J105" s="113">
        <f>J162</f>
        <v>0</v>
      </c>
      <c r="L105" s="110"/>
    </row>
    <row r="106" spans="2:65" s="1" customFormat="1" ht="21.75" customHeight="1">
      <c r="B106" s="28"/>
      <c r="L106" s="28"/>
    </row>
    <row r="107" spans="2:65" s="1" customFormat="1" ht="6.9" customHeight="1">
      <c r="B107" s="28"/>
      <c r="L107" s="28"/>
    </row>
    <row r="108" spans="2:65" s="1" customFormat="1" ht="29.25" customHeight="1">
      <c r="B108" s="28"/>
      <c r="C108" s="105" t="s">
        <v>249</v>
      </c>
      <c r="J108" s="114">
        <f>ROUND(J109 + J110 + J111 + J112 + J113 + J114,2)</f>
        <v>0</v>
      </c>
      <c r="L108" s="28"/>
      <c r="N108" s="115" t="s">
        <v>37</v>
      </c>
    </row>
    <row r="109" spans="2:65" s="1" customFormat="1" ht="18" customHeight="1">
      <c r="B109" s="28"/>
      <c r="D109" s="222" t="s">
        <v>250</v>
      </c>
      <c r="E109" s="223"/>
      <c r="F109" s="223"/>
      <c r="J109" s="117">
        <v>0</v>
      </c>
      <c r="L109" s="118"/>
      <c r="M109" s="119"/>
      <c r="N109" s="120" t="s">
        <v>38</v>
      </c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21" t="s">
        <v>251</v>
      </c>
      <c r="AZ109" s="119"/>
      <c r="BA109" s="119"/>
      <c r="BB109" s="119"/>
      <c r="BC109" s="119"/>
      <c r="BD109" s="119"/>
      <c r="BE109" s="122">
        <f t="shared" ref="BE109:BE114" si="0">IF(N109="základní",J109,0)</f>
        <v>0</v>
      </c>
      <c r="BF109" s="122">
        <f t="shared" ref="BF109:BF114" si="1">IF(N109="snížená",J109,0)</f>
        <v>0</v>
      </c>
      <c r="BG109" s="122">
        <f t="shared" ref="BG109:BG114" si="2">IF(N109="zákl. přenesená",J109,0)</f>
        <v>0</v>
      </c>
      <c r="BH109" s="122">
        <f t="shared" ref="BH109:BH114" si="3">IF(N109="sníž. přenesená",J109,0)</f>
        <v>0</v>
      </c>
      <c r="BI109" s="122">
        <f t="shared" ref="BI109:BI114" si="4">IF(N109="nulová",J109,0)</f>
        <v>0</v>
      </c>
      <c r="BJ109" s="121" t="s">
        <v>80</v>
      </c>
      <c r="BK109" s="119"/>
      <c r="BL109" s="119"/>
      <c r="BM109" s="119"/>
    </row>
    <row r="110" spans="2:65" s="1" customFormat="1" ht="18" customHeight="1">
      <c r="B110" s="28"/>
      <c r="D110" s="222" t="s">
        <v>252</v>
      </c>
      <c r="E110" s="223"/>
      <c r="F110" s="223"/>
      <c r="J110" s="117">
        <v>0</v>
      </c>
      <c r="L110" s="118"/>
      <c r="M110" s="119"/>
      <c r="N110" s="120" t="s">
        <v>38</v>
      </c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21" t="s">
        <v>251</v>
      </c>
      <c r="AZ110" s="119"/>
      <c r="BA110" s="119"/>
      <c r="BB110" s="119"/>
      <c r="BC110" s="119"/>
      <c r="BD110" s="119"/>
      <c r="BE110" s="122">
        <f t="shared" si="0"/>
        <v>0</v>
      </c>
      <c r="BF110" s="122">
        <f t="shared" si="1"/>
        <v>0</v>
      </c>
      <c r="BG110" s="122">
        <f t="shared" si="2"/>
        <v>0</v>
      </c>
      <c r="BH110" s="122">
        <f t="shared" si="3"/>
        <v>0</v>
      </c>
      <c r="BI110" s="122">
        <f t="shared" si="4"/>
        <v>0</v>
      </c>
      <c r="BJ110" s="121" t="s">
        <v>80</v>
      </c>
      <c r="BK110" s="119"/>
      <c r="BL110" s="119"/>
      <c r="BM110" s="119"/>
    </row>
    <row r="111" spans="2:65" s="1" customFormat="1" ht="18" customHeight="1">
      <c r="B111" s="28"/>
      <c r="D111" s="222" t="s">
        <v>2429</v>
      </c>
      <c r="E111" s="223"/>
      <c r="F111" s="223"/>
      <c r="J111" s="117">
        <v>0</v>
      </c>
      <c r="L111" s="118"/>
      <c r="M111" s="119"/>
      <c r="N111" s="120" t="s">
        <v>38</v>
      </c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1" t="s">
        <v>251</v>
      </c>
      <c r="AZ111" s="119"/>
      <c r="BA111" s="119"/>
      <c r="BB111" s="119"/>
      <c r="BC111" s="119"/>
      <c r="BD111" s="119"/>
      <c r="BE111" s="122">
        <f t="shared" si="0"/>
        <v>0</v>
      </c>
      <c r="BF111" s="122">
        <f t="shared" si="1"/>
        <v>0</v>
      </c>
      <c r="BG111" s="122">
        <f t="shared" si="2"/>
        <v>0</v>
      </c>
      <c r="BH111" s="122">
        <f t="shared" si="3"/>
        <v>0</v>
      </c>
      <c r="BI111" s="122">
        <f t="shared" si="4"/>
        <v>0</v>
      </c>
      <c r="BJ111" s="121" t="s">
        <v>80</v>
      </c>
      <c r="BK111" s="119"/>
      <c r="BL111" s="119"/>
      <c r="BM111" s="119"/>
    </row>
    <row r="112" spans="2:65" s="1" customFormat="1" ht="18" customHeight="1">
      <c r="B112" s="28"/>
      <c r="D112" s="222" t="s">
        <v>2427</v>
      </c>
      <c r="E112" s="223"/>
      <c r="F112" s="223"/>
      <c r="J112" s="117">
        <v>0</v>
      </c>
      <c r="L112" s="118"/>
      <c r="M112" s="119"/>
      <c r="N112" s="120" t="s">
        <v>38</v>
      </c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21" t="s">
        <v>251</v>
      </c>
      <c r="AZ112" s="119"/>
      <c r="BA112" s="119"/>
      <c r="BB112" s="119"/>
      <c r="BC112" s="119"/>
      <c r="BD112" s="119"/>
      <c r="BE112" s="122">
        <f t="shared" si="0"/>
        <v>0</v>
      </c>
      <c r="BF112" s="122">
        <f t="shared" si="1"/>
        <v>0</v>
      </c>
      <c r="BG112" s="122">
        <f t="shared" si="2"/>
        <v>0</v>
      </c>
      <c r="BH112" s="122">
        <f t="shared" si="3"/>
        <v>0</v>
      </c>
      <c r="BI112" s="122">
        <f t="shared" si="4"/>
        <v>0</v>
      </c>
      <c r="BJ112" s="121" t="s">
        <v>80</v>
      </c>
      <c r="BK112" s="119"/>
      <c r="BL112" s="119"/>
      <c r="BM112" s="119"/>
    </row>
    <row r="113" spans="2:65" s="1" customFormat="1" ht="18" customHeight="1">
      <c r="B113" s="28"/>
      <c r="D113" s="222" t="s">
        <v>2430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si="0"/>
        <v>0</v>
      </c>
      <c r="BF113" s="122">
        <f t="shared" si="1"/>
        <v>0</v>
      </c>
      <c r="BG113" s="122">
        <f t="shared" si="2"/>
        <v>0</v>
      </c>
      <c r="BH113" s="122">
        <f t="shared" si="3"/>
        <v>0</v>
      </c>
      <c r="BI113" s="122">
        <f t="shared" si="4"/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116" t="s">
        <v>253</v>
      </c>
      <c r="J114" s="117">
        <f>ROUND(J32*T114,2)</f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254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0.199999999999999">
      <c r="B115" s="28"/>
      <c r="L115" s="28"/>
    </row>
    <row r="116" spans="2:65" s="1" customFormat="1" ht="29.25" customHeight="1">
      <c r="B116" s="28"/>
      <c r="C116" s="123" t="s">
        <v>255</v>
      </c>
      <c r="D116" s="95"/>
      <c r="E116" s="95"/>
      <c r="F116" s="95"/>
      <c r="G116" s="95"/>
      <c r="H116" s="95"/>
      <c r="I116" s="95"/>
      <c r="J116" s="124">
        <f>ROUND(J98+J108,2)</f>
        <v>0</v>
      </c>
      <c r="K116" s="95"/>
      <c r="L116" s="28"/>
    </row>
    <row r="117" spans="2:65" s="1" customFormat="1" ht="6.9" customHeight="1"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28"/>
    </row>
    <row r="121" spans="2:65" s="1" customFormat="1" ht="6.9" customHeight="1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28"/>
    </row>
    <row r="122" spans="2:65" s="1" customFormat="1" ht="24.9" customHeight="1">
      <c r="B122" s="28"/>
      <c r="C122" s="17" t="s">
        <v>256</v>
      </c>
      <c r="L122" s="28"/>
    </row>
    <row r="123" spans="2:65" s="1" customFormat="1" ht="6.9" customHeight="1">
      <c r="B123" s="28"/>
      <c r="L123" s="28"/>
    </row>
    <row r="124" spans="2:65" s="1" customFormat="1" ht="12" customHeight="1">
      <c r="B124" s="28"/>
      <c r="C124" s="23" t="s">
        <v>16</v>
      </c>
      <c r="L124" s="28"/>
    </row>
    <row r="125" spans="2:65" s="1" customFormat="1" ht="26.25" customHeight="1">
      <c r="B125" s="28"/>
      <c r="E125" s="218" t="str">
        <f>E7</f>
        <v>Rekonstrukce silno a slaboproudé instalace, dobudování WC pro imobilní aj., ZŠ Ivanovice na Hané, ul. Tyršova 218/4</v>
      </c>
      <c r="F125" s="219"/>
      <c r="G125" s="219"/>
      <c r="H125" s="219"/>
      <c r="L125" s="28"/>
    </row>
    <row r="126" spans="2:65" ht="12" customHeight="1">
      <c r="B126" s="16"/>
      <c r="C126" s="23" t="s">
        <v>224</v>
      </c>
      <c r="L126" s="16"/>
    </row>
    <row r="127" spans="2:65" s="1" customFormat="1" ht="16.5" customHeight="1">
      <c r="B127" s="28"/>
      <c r="E127" s="218" t="s">
        <v>2118</v>
      </c>
      <c r="F127" s="220"/>
      <c r="G127" s="220"/>
      <c r="H127" s="220"/>
      <c r="L127" s="28"/>
    </row>
    <row r="128" spans="2:65" s="1" customFormat="1" ht="12" customHeight="1">
      <c r="B128" s="28"/>
      <c r="C128" s="23" t="s">
        <v>226</v>
      </c>
      <c r="L128" s="28"/>
    </row>
    <row r="129" spans="2:65" s="1" customFormat="1" ht="16.5" customHeight="1">
      <c r="B129" s="28"/>
      <c r="E129" s="200" t="str">
        <f>E11</f>
        <v>61.14.2 - chodba 1. NP - elektro</v>
      </c>
      <c r="F129" s="220"/>
      <c r="G129" s="220"/>
      <c r="H129" s="220"/>
      <c r="L129" s="28"/>
    </row>
    <row r="130" spans="2:65" s="1" customFormat="1" ht="6.9" customHeight="1">
      <c r="B130" s="28"/>
      <c r="L130" s="28"/>
    </row>
    <row r="131" spans="2:65" s="1" customFormat="1" ht="12" customHeight="1">
      <c r="B131" s="28"/>
      <c r="C131" s="23" t="s">
        <v>20</v>
      </c>
      <c r="F131" s="21" t="str">
        <f>F14</f>
        <v>ZŠ Ivanovice na Hané, okres Vyškov p. o.</v>
      </c>
      <c r="I131" s="23" t="s">
        <v>22</v>
      </c>
      <c r="J131" s="48" t="str">
        <f>IF(J14="","",J14)</f>
        <v>xx.xx.xxxx</v>
      </c>
      <c r="L131" s="28"/>
    </row>
    <row r="132" spans="2:65" s="1" customFormat="1" ht="6.9" customHeight="1">
      <c r="B132" s="28"/>
      <c r="L132" s="28"/>
    </row>
    <row r="133" spans="2:65" s="1" customFormat="1" ht="15.15" customHeight="1">
      <c r="B133" s="28"/>
      <c r="C133" s="23" t="s">
        <v>23</v>
      </c>
      <c r="F133" s="21" t="str">
        <f>E17</f>
        <v xml:space="preserve"> </v>
      </c>
      <c r="I133" s="23" t="s">
        <v>29</v>
      </c>
      <c r="J133" s="26" t="str">
        <f>E23</f>
        <v xml:space="preserve"> </v>
      </c>
      <c r="L133" s="28"/>
    </row>
    <row r="134" spans="2:65" s="1" customFormat="1" ht="15.15" customHeight="1">
      <c r="B134" s="28"/>
      <c r="C134" s="23" t="s">
        <v>27</v>
      </c>
      <c r="F134" s="21" t="str">
        <f>IF(E20="","",E20)</f>
        <v>Vyplň údaj</v>
      </c>
      <c r="I134" s="23" t="s">
        <v>31</v>
      </c>
      <c r="J134" s="26" t="str">
        <f>E26</f>
        <v xml:space="preserve"> </v>
      </c>
      <c r="L134" s="28"/>
    </row>
    <row r="135" spans="2:65" s="1" customFormat="1" ht="10.35" customHeight="1">
      <c r="B135" s="28"/>
      <c r="L135" s="28"/>
    </row>
    <row r="136" spans="2:65" s="10" customFormat="1" ht="29.25" customHeight="1">
      <c r="B136" s="125"/>
      <c r="C136" s="126" t="s">
        <v>257</v>
      </c>
      <c r="D136" s="127" t="s">
        <v>58</v>
      </c>
      <c r="E136" s="127" t="s">
        <v>54</v>
      </c>
      <c r="F136" s="127" t="s">
        <v>55</v>
      </c>
      <c r="G136" s="127" t="s">
        <v>258</v>
      </c>
      <c r="H136" s="127" t="s">
        <v>259</v>
      </c>
      <c r="I136" s="127" t="s">
        <v>260</v>
      </c>
      <c r="J136" s="128" t="s">
        <v>232</v>
      </c>
      <c r="K136" s="129" t="s">
        <v>261</v>
      </c>
      <c r="L136" s="125"/>
      <c r="M136" s="55" t="s">
        <v>1</v>
      </c>
      <c r="N136" s="56" t="s">
        <v>37</v>
      </c>
      <c r="O136" s="56" t="s">
        <v>262</v>
      </c>
      <c r="P136" s="56" t="s">
        <v>263</v>
      </c>
      <c r="Q136" s="56" t="s">
        <v>264</v>
      </c>
      <c r="R136" s="56" t="s">
        <v>265</v>
      </c>
      <c r="S136" s="56" t="s">
        <v>266</v>
      </c>
      <c r="T136" s="57" t="s">
        <v>267</v>
      </c>
    </row>
    <row r="137" spans="2:65" s="1" customFormat="1" ht="22.8" customHeight="1">
      <c r="B137" s="28"/>
      <c r="C137" s="60" t="s">
        <v>268</v>
      </c>
      <c r="J137" s="130">
        <f>BK137</f>
        <v>0</v>
      </c>
      <c r="L137" s="28"/>
      <c r="M137" s="58"/>
      <c r="N137" s="49"/>
      <c r="O137" s="49"/>
      <c r="P137" s="131">
        <f>P138+P160</f>
        <v>0</v>
      </c>
      <c r="Q137" s="49"/>
      <c r="R137" s="131">
        <f>R138+R160</f>
        <v>1.1290000000000001E-2</v>
      </c>
      <c r="S137" s="49"/>
      <c r="T137" s="132">
        <f>T138+T160</f>
        <v>9.0500000000000008E-3</v>
      </c>
      <c r="AT137" s="13" t="s">
        <v>72</v>
      </c>
      <c r="AU137" s="13" t="s">
        <v>234</v>
      </c>
      <c r="BK137" s="133">
        <f>BK138+BK160</f>
        <v>0</v>
      </c>
    </row>
    <row r="138" spans="2:65" s="11" customFormat="1" ht="25.95" customHeight="1">
      <c r="B138" s="134"/>
      <c r="D138" s="135" t="s">
        <v>72</v>
      </c>
      <c r="E138" s="136" t="s">
        <v>269</v>
      </c>
      <c r="F138" s="136" t="s">
        <v>270</v>
      </c>
      <c r="I138" s="137"/>
      <c r="J138" s="138">
        <f>BK138</f>
        <v>0</v>
      </c>
      <c r="L138" s="134"/>
      <c r="M138" s="139"/>
      <c r="P138" s="140">
        <f>P139+P144+P151</f>
        <v>0</v>
      </c>
      <c r="R138" s="140">
        <f>R139+R144+R151</f>
        <v>0</v>
      </c>
      <c r="T138" s="141">
        <f>T139+T144+T151</f>
        <v>0</v>
      </c>
      <c r="AR138" s="135" t="s">
        <v>80</v>
      </c>
      <c r="AT138" s="142" t="s">
        <v>72</v>
      </c>
      <c r="AU138" s="142" t="s">
        <v>73</v>
      </c>
      <c r="AY138" s="135" t="s">
        <v>271</v>
      </c>
      <c r="BK138" s="143">
        <f>BK139+BK144+BK151</f>
        <v>0</v>
      </c>
    </row>
    <row r="139" spans="2:65" s="11" customFormat="1" ht="22.8" customHeight="1">
      <c r="B139" s="134"/>
      <c r="D139" s="135" t="s">
        <v>72</v>
      </c>
      <c r="E139" s="144" t="s">
        <v>272</v>
      </c>
      <c r="F139" s="144" t="s">
        <v>273</v>
      </c>
      <c r="I139" s="137"/>
      <c r="J139" s="145">
        <f>BK139</f>
        <v>0</v>
      </c>
      <c r="L139" s="134"/>
      <c r="M139" s="139"/>
      <c r="P139" s="140">
        <f>SUM(P140:P143)</f>
        <v>0</v>
      </c>
      <c r="R139" s="140">
        <f>SUM(R140:R143)</f>
        <v>0</v>
      </c>
      <c r="T139" s="141">
        <f>SUM(T140:T143)</f>
        <v>0</v>
      </c>
      <c r="AR139" s="135" t="s">
        <v>80</v>
      </c>
      <c r="AT139" s="142" t="s">
        <v>72</v>
      </c>
      <c r="AU139" s="142" t="s">
        <v>80</v>
      </c>
      <c r="AY139" s="135" t="s">
        <v>271</v>
      </c>
      <c r="BK139" s="143">
        <f>SUM(BK140:BK143)</f>
        <v>0</v>
      </c>
    </row>
    <row r="140" spans="2:65" s="1" customFormat="1" ht="24.15" customHeight="1">
      <c r="B140" s="28"/>
      <c r="C140" s="146" t="s">
        <v>80</v>
      </c>
      <c r="D140" s="146" t="s">
        <v>274</v>
      </c>
      <c r="E140" s="147" t="s">
        <v>637</v>
      </c>
      <c r="F140" s="148" t="s">
        <v>638</v>
      </c>
      <c r="G140" s="149" t="s">
        <v>639</v>
      </c>
      <c r="H140" s="150">
        <v>10</v>
      </c>
      <c r="I140" s="151"/>
      <c r="J140" s="152">
        <f>ROUND(I140*H140,2)</f>
        <v>0</v>
      </c>
      <c r="K140" s="153"/>
      <c r="L140" s="28"/>
      <c r="M140" s="154" t="s">
        <v>1</v>
      </c>
      <c r="N140" s="115" t="s">
        <v>38</v>
      </c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AR140" s="157" t="s">
        <v>278</v>
      </c>
      <c r="AT140" s="157" t="s">
        <v>274</v>
      </c>
      <c r="AU140" s="157" t="s">
        <v>82</v>
      </c>
      <c r="AY140" s="13" t="s">
        <v>271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3" t="s">
        <v>80</v>
      </c>
      <c r="BK140" s="158">
        <f>ROUND(I140*H140,2)</f>
        <v>0</v>
      </c>
      <c r="BL140" s="13" t="s">
        <v>278</v>
      </c>
      <c r="BM140" s="157" t="s">
        <v>640</v>
      </c>
    </row>
    <row r="141" spans="2:65" s="1" customFormat="1" ht="19.2">
      <c r="B141" s="28"/>
      <c r="D141" s="159" t="s">
        <v>280</v>
      </c>
      <c r="F141" s="160" t="s">
        <v>641</v>
      </c>
      <c r="I141" s="119"/>
      <c r="L141" s="28"/>
      <c r="M141" s="161"/>
      <c r="T141" s="52"/>
      <c r="AT141" s="13" t="s">
        <v>280</v>
      </c>
      <c r="AU141" s="13" t="s">
        <v>82</v>
      </c>
    </row>
    <row r="142" spans="2:65" s="1" customFormat="1" ht="24.15" customHeight="1">
      <c r="B142" s="28"/>
      <c r="C142" s="146" t="s">
        <v>82</v>
      </c>
      <c r="D142" s="146" t="s">
        <v>274</v>
      </c>
      <c r="E142" s="147" t="s">
        <v>642</v>
      </c>
      <c r="F142" s="148" t="s">
        <v>643</v>
      </c>
      <c r="G142" s="149" t="s">
        <v>639</v>
      </c>
      <c r="H142" s="150">
        <v>40</v>
      </c>
      <c r="I142" s="151"/>
      <c r="J142" s="152">
        <f>ROUND(I142*H142,2)</f>
        <v>0</v>
      </c>
      <c r="K142" s="153"/>
      <c r="L142" s="28"/>
      <c r="M142" s="154" t="s">
        <v>1</v>
      </c>
      <c r="N142" s="115" t="s">
        <v>38</v>
      </c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AR142" s="157" t="s">
        <v>278</v>
      </c>
      <c r="AT142" s="157" t="s">
        <v>274</v>
      </c>
      <c r="AU142" s="157" t="s">
        <v>82</v>
      </c>
      <c r="AY142" s="13" t="s">
        <v>271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3" t="s">
        <v>80</v>
      </c>
      <c r="BK142" s="158">
        <f>ROUND(I142*H142,2)</f>
        <v>0</v>
      </c>
      <c r="BL142" s="13" t="s">
        <v>278</v>
      </c>
      <c r="BM142" s="157" t="s">
        <v>644</v>
      </c>
    </row>
    <row r="143" spans="2:65" s="1" customFormat="1" ht="28.8">
      <c r="B143" s="28"/>
      <c r="D143" s="159" t="s">
        <v>280</v>
      </c>
      <c r="F143" s="160" t="s">
        <v>645</v>
      </c>
      <c r="I143" s="119"/>
      <c r="L143" s="28"/>
      <c r="M143" s="161"/>
      <c r="T143" s="52"/>
      <c r="AT143" s="13" t="s">
        <v>280</v>
      </c>
      <c r="AU143" s="13" t="s">
        <v>82</v>
      </c>
    </row>
    <row r="144" spans="2:65" s="11" customFormat="1" ht="22.8" customHeight="1">
      <c r="B144" s="134"/>
      <c r="D144" s="135" t="s">
        <v>72</v>
      </c>
      <c r="E144" s="144" t="s">
        <v>292</v>
      </c>
      <c r="F144" s="144" t="s">
        <v>293</v>
      </c>
      <c r="I144" s="137"/>
      <c r="J144" s="145">
        <f>BK144</f>
        <v>0</v>
      </c>
      <c r="L144" s="134"/>
      <c r="M144" s="139"/>
      <c r="P144" s="140">
        <f>SUM(P145:P150)</f>
        <v>0</v>
      </c>
      <c r="R144" s="140">
        <f>SUM(R145:R150)</f>
        <v>0</v>
      </c>
      <c r="T144" s="141">
        <f>SUM(T145:T150)</f>
        <v>0</v>
      </c>
      <c r="AR144" s="135" t="s">
        <v>80</v>
      </c>
      <c r="AT144" s="142" t="s">
        <v>72</v>
      </c>
      <c r="AU144" s="142" t="s">
        <v>80</v>
      </c>
      <c r="AY144" s="135" t="s">
        <v>271</v>
      </c>
      <c r="BK144" s="143">
        <f>SUM(BK145:BK150)</f>
        <v>0</v>
      </c>
    </row>
    <row r="145" spans="2:65" s="1" customFormat="1" ht="33" customHeight="1">
      <c r="B145" s="28"/>
      <c r="C145" s="146" t="s">
        <v>272</v>
      </c>
      <c r="D145" s="146" t="s">
        <v>274</v>
      </c>
      <c r="E145" s="147" t="s">
        <v>646</v>
      </c>
      <c r="F145" s="148" t="s">
        <v>647</v>
      </c>
      <c r="G145" s="149" t="s">
        <v>338</v>
      </c>
      <c r="H145" s="150">
        <v>1</v>
      </c>
      <c r="I145" s="151"/>
      <c r="J145" s="152">
        <f>ROUND(I145*H145,2)</f>
        <v>0</v>
      </c>
      <c r="K145" s="153"/>
      <c r="L145" s="28"/>
      <c r="M145" s="154" t="s">
        <v>1</v>
      </c>
      <c r="N145" s="115" t="s">
        <v>38</v>
      </c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AR145" s="157" t="s">
        <v>278</v>
      </c>
      <c r="AT145" s="157" t="s">
        <v>274</v>
      </c>
      <c r="AU145" s="157" t="s">
        <v>82</v>
      </c>
      <c r="AY145" s="13" t="s">
        <v>271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3" t="s">
        <v>80</v>
      </c>
      <c r="BK145" s="158">
        <f>ROUND(I145*H145,2)</f>
        <v>0</v>
      </c>
      <c r="BL145" s="13" t="s">
        <v>278</v>
      </c>
      <c r="BM145" s="157" t="s">
        <v>648</v>
      </c>
    </row>
    <row r="146" spans="2:65" s="1" customFormat="1" ht="28.8">
      <c r="B146" s="28"/>
      <c r="D146" s="159" t="s">
        <v>280</v>
      </c>
      <c r="F146" s="160" t="s">
        <v>649</v>
      </c>
      <c r="I146" s="119"/>
      <c r="L146" s="28"/>
      <c r="M146" s="161"/>
      <c r="T146" s="52"/>
      <c r="AT146" s="13" t="s">
        <v>280</v>
      </c>
      <c r="AU146" s="13" t="s">
        <v>82</v>
      </c>
    </row>
    <row r="147" spans="2:65" s="1" customFormat="1" ht="33" customHeight="1">
      <c r="B147" s="28"/>
      <c r="C147" s="146" t="s">
        <v>278</v>
      </c>
      <c r="D147" s="146" t="s">
        <v>274</v>
      </c>
      <c r="E147" s="147" t="s">
        <v>654</v>
      </c>
      <c r="F147" s="148" t="s">
        <v>655</v>
      </c>
      <c r="G147" s="149" t="s">
        <v>338</v>
      </c>
      <c r="H147" s="150">
        <v>1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278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278</v>
      </c>
      <c r="BM147" s="157" t="s">
        <v>656</v>
      </c>
    </row>
    <row r="148" spans="2:65" s="1" customFormat="1" ht="28.8">
      <c r="B148" s="28"/>
      <c r="D148" s="159" t="s">
        <v>280</v>
      </c>
      <c r="F148" s="160" t="s">
        <v>657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" customFormat="1" ht="33" customHeight="1">
      <c r="B149" s="28"/>
      <c r="C149" s="146" t="s">
        <v>298</v>
      </c>
      <c r="D149" s="146" t="s">
        <v>274</v>
      </c>
      <c r="E149" s="147" t="s">
        <v>690</v>
      </c>
      <c r="F149" s="148" t="s">
        <v>691</v>
      </c>
      <c r="G149" s="149" t="s">
        <v>692</v>
      </c>
      <c r="H149" s="150">
        <v>1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278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693</v>
      </c>
    </row>
    <row r="150" spans="2:65" s="1" customFormat="1" ht="19.2">
      <c r="B150" s="28"/>
      <c r="D150" s="159" t="s">
        <v>280</v>
      </c>
      <c r="F150" s="160" t="s">
        <v>691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1" customFormat="1" ht="22.8" customHeight="1">
      <c r="B151" s="134"/>
      <c r="D151" s="135" t="s">
        <v>72</v>
      </c>
      <c r="E151" s="144" t="s">
        <v>318</v>
      </c>
      <c r="F151" s="144" t="s">
        <v>319</v>
      </c>
      <c r="I151" s="137"/>
      <c r="J151" s="145">
        <f>BK151</f>
        <v>0</v>
      </c>
      <c r="L151" s="134"/>
      <c r="M151" s="139"/>
      <c r="P151" s="140">
        <f>SUM(P152:P159)</f>
        <v>0</v>
      </c>
      <c r="R151" s="140">
        <f>SUM(R152:R159)</f>
        <v>0</v>
      </c>
      <c r="T151" s="141">
        <f>SUM(T152:T159)</f>
        <v>0</v>
      </c>
      <c r="AR151" s="135" t="s">
        <v>80</v>
      </c>
      <c r="AT151" s="142" t="s">
        <v>72</v>
      </c>
      <c r="AU151" s="142" t="s">
        <v>80</v>
      </c>
      <c r="AY151" s="135" t="s">
        <v>271</v>
      </c>
      <c r="BK151" s="143">
        <f>SUM(BK152:BK159)</f>
        <v>0</v>
      </c>
    </row>
    <row r="152" spans="2:65" s="1" customFormat="1" ht="24.15" customHeight="1">
      <c r="B152" s="28"/>
      <c r="C152" s="146" t="s">
        <v>282</v>
      </c>
      <c r="D152" s="146" t="s">
        <v>274</v>
      </c>
      <c r="E152" s="147" t="s">
        <v>320</v>
      </c>
      <c r="F152" s="148" t="s">
        <v>321</v>
      </c>
      <c r="G152" s="149" t="s">
        <v>322</v>
      </c>
      <c r="H152" s="150">
        <v>8.9999999999999993E-3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694</v>
      </c>
    </row>
    <row r="153" spans="2:65" s="1" customFormat="1" ht="28.8">
      <c r="B153" s="28"/>
      <c r="D153" s="159" t="s">
        <v>280</v>
      </c>
      <c r="F153" s="160" t="s">
        <v>324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24.15" customHeight="1">
      <c r="B154" s="28"/>
      <c r="C154" s="146" t="s">
        <v>308</v>
      </c>
      <c r="D154" s="146" t="s">
        <v>274</v>
      </c>
      <c r="E154" s="147" t="s">
        <v>326</v>
      </c>
      <c r="F154" s="148" t="s">
        <v>327</v>
      </c>
      <c r="G154" s="149" t="s">
        <v>322</v>
      </c>
      <c r="H154" s="150">
        <v>8.9999999999999993E-3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695</v>
      </c>
    </row>
    <row r="155" spans="2:65" s="1" customFormat="1" ht="19.2">
      <c r="B155" s="28"/>
      <c r="D155" s="159" t="s">
        <v>280</v>
      </c>
      <c r="F155" s="160" t="s">
        <v>329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" customFormat="1" ht="24.15" customHeight="1">
      <c r="B156" s="28"/>
      <c r="C156" s="146" t="s">
        <v>314</v>
      </c>
      <c r="D156" s="146" t="s">
        <v>274</v>
      </c>
      <c r="E156" s="147" t="s">
        <v>696</v>
      </c>
      <c r="F156" s="148" t="s">
        <v>697</v>
      </c>
      <c r="G156" s="149" t="s">
        <v>322</v>
      </c>
      <c r="H156" s="150">
        <v>40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278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278</v>
      </c>
      <c r="BM156" s="157" t="s">
        <v>698</v>
      </c>
    </row>
    <row r="157" spans="2:65" s="1" customFormat="1" ht="28.8">
      <c r="B157" s="28"/>
      <c r="D157" s="159" t="s">
        <v>280</v>
      </c>
      <c r="F157" s="160" t="s">
        <v>699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49.05" customHeight="1">
      <c r="B158" s="28"/>
      <c r="C158" s="146" t="s">
        <v>292</v>
      </c>
      <c r="D158" s="146" t="s">
        <v>274</v>
      </c>
      <c r="E158" s="147" t="s">
        <v>700</v>
      </c>
      <c r="F158" s="148" t="s">
        <v>701</v>
      </c>
      <c r="G158" s="149" t="s">
        <v>322</v>
      </c>
      <c r="H158" s="150">
        <v>8.9999999999999993E-3</v>
      </c>
      <c r="I158" s="151"/>
      <c r="J158" s="152">
        <f>ROUND(I158*H158,2)</f>
        <v>0</v>
      </c>
      <c r="K158" s="153"/>
      <c r="L158" s="28"/>
      <c r="M158" s="154" t="s">
        <v>1</v>
      </c>
      <c r="N158" s="115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AR158" s="157" t="s">
        <v>278</v>
      </c>
      <c r="AT158" s="157" t="s">
        <v>274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702</v>
      </c>
    </row>
    <row r="159" spans="2:65" s="1" customFormat="1" ht="38.4">
      <c r="B159" s="28"/>
      <c r="D159" s="159" t="s">
        <v>280</v>
      </c>
      <c r="F159" s="160" t="s">
        <v>703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1" customFormat="1" ht="25.95" customHeight="1">
      <c r="B160" s="134"/>
      <c r="D160" s="135" t="s">
        <v>72</v>
      </c>
      <c r="E160" s="136" t="s">
        <v>341</v>
      </c>
      <c r="F160" s="136" t="s">
        <v>342</v>
      </c>
      <c r="I160" s="137"/>
      <c r="J160" s="138">
        <f>BK160</f>
        <v>0</v>
      </c>
      <c r="L160" s="134"/>
      <c r="M160" s="139"/>
      <c r="P160" s="140">
        <f>P161</f>
        <v>0</v>
      </c>
      <c r="R160" s="140">
        <f>R161</f>
        <v>1.1290000000000001E-2</v>
      </c>
      <c r="T160" s="141">
        <f>T161</f>
        <v>9.0500000000000008E-3</v>
      </c>
      <c r="AR160" s="135" t="s">
        <v>82</v>
      </c>
      <c r="AT160" s="142" t="s">
        <v>72</v>
      </c>
      <c r="AU160" s="142" t="s">
        <v>73</v>
      </c>
      <c r="AY160" s="135" t="s">
        <v>271</v>
      </c>
      <c r="BK160" s="143">
        <f>BK161</f>
        <v>0</v>
      </c>
    </row>
    <row r="161" spans="2:65" s="11" customFormat="1" ht="22.8" customHeight="1">
      <c r="B161" s="134"/>
      <c r="D161" s="135" t="s">
        <v>72</v>
      </c>
      <c r="E161" s="144" t="s">
        <v>704</v>
      </c>
      <c r="F161" s="144" t="s">
        <v>705</v>
      </c>
      <c r="I161" s="137"/>
      <c r="J161" s="145">
        <f>BK161</f>
        <v>0</v>
      </c>
      <c r="L161" s="134"/>
      <c r="M161" s="139"/>
      <c r="P161" s="140">
        <f>P162</f>
        <v>0</v>
      </c>
      <c r="R161" s="140">
        <f>R162</f>
        <v>1.1290000000000001E-2</v>
      </c>
      <c r="T161" s="141">
        <f>T162</f>
        <v>9.0500000000000008E-3</v>
      </c>
      <c r="AR161" s="135" t="s">
        <v>82</v>
      </c>
      <c r="AT161" s="142" t="s">
        <v>72</v>
      </c>
      <c r="AU161" s="142" t="s">
        <v>80</v>
      </c>
      <c r="AY161" s="135" t="s">
        <v>271</v>
      </c>
      <c r="BK161" s="143">
        <f>BK162</f>
        <v>0</v>
      </c>
    </row>
    <row r="162" spans="2:65" s="11" customFormat="1" ht="20.85" customHeight="1">
      <c r="B162" s="134"/>
      <c r="D162" s="135" t="s">
        <v>72</v>
      </c>
      <c r="E162" s="144" t="s">
        <v>1063</v>
      </c>
      <c r="F162" s="144" t="s">
        <v>1064</v>
      </c>
      <c r="I162" s="137"/>
      <c r="J162" s="145">
        <f>BK162</f>
        <v>0</v>
      </c>
      <c r="L162" s="134"/>
      <c r="M162" s="139"/>
      <c r="P162" s="140">
        <f>SUM(P163:P196)</f>
        <v>0</v>
      </c>
      <c r="R162" s="140">
        <f>SUM(R163:R196)</f>
        <v>1.1290000000000001E-2</v>
      </c>
      <c r="T162" s="141">
        <f>SUM(T163:T196)</f>
        <v>9.0500000000000008E-3</v>
      </c>
      <c r="AR162" s="135" t="s">
        <v>82</v>
      </c>
      <c r="AT162" s="142" t="s">
        <v>72</v>
      </c>
      <c r="AU162" s="142" t="s">
        <v>82</v>
      </c>
      <c r="AY162" s="135" t="s">
        <v>271</v>
      </c>
      <c r="BK162" s="143">
        <f>SUM(BK163:BK196)</f>
        <v>0</v>
      </c>
    </row>
    <row r="163" spans="2:65" s="1" customFormat="1" ht="33" customHeight="1">
      <c r="B163" s="28"/>
      <c r="C163" s="146" t="s">
        <v>325</v>
      </c>
      <c r="D163" s="146" t="s">
        <v>274</v>
      </c>
      <c r="E163" s="147" t="s">
        <v>1072</v>
      </c>
      <c r="F163" s="148" t="s">
        <v>1073</v>
      </c>
      <c r="G163" s="149" t="s">
        <v>338</v>
      </c>
      <c r="H163" s="150">
        <v>3</v>
      </c>
      <c r="I163" s="151"/>
      <c r="J163" s="152">
        <f>ROUND(I163*H163,2)</f>
        <v>0</v>
      </c>
      <c r="K163" s="153"/>
      <c r="L163" s="28"/>
      <c r="M163" s="154" t="s">
        <v>1</v>
      </c>
      <c r="N163" s="115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348</v>
      </c>
      <c r="AT163" s="157" t="s">
        <v>274</v>
      </c>
      <c r="AU163" s="157" t="s">
        <v>272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348</v>
      </c>
      <c r="BM163" s="157" t="s">
        <v>1074</v>
      </c>
    </row>
    <row r="164" spans="2:65" s="1" customFormat="1" ht="57.6">
      <c r="B164" s="28"/>
      <c r="D164" s="159" t="s">
        <v>280</v>
      </c>
      <c r="F164" s="160" t="s">
        <v>1075</v>
      </c>
      <c r="I164" s="119"/>
      <c r="L164" s="28"/>
      <c r="M164" s="161"/>
      <c r="T164" s="52"/>
      <c r="AT164" s="13" t="s">
        <v>280</v>
      </c>
      <c r="AU164" s="13" t="s">
        <v>272</v>
      </c>
    </row>
    <row r="165" spans="2:65" s="1" customFormat="1" ht="76.349999999999994" customHeight="1">
      <c r="B165" s="28"/>
      <c r="C165" s="162" t="s">
        <v>330</v>
      </c>
      <c r="D165" s="162" t="s">
        <v>335</v>
      </c>
      <c r="E165" s="163" t="s">
        <v>1539</v>
      </c>
      <c r="F165" s="164" t="s">
        <v>1540</v>
      </c>
      <c r="G165" s="165" t="s">
        <v>338</v>
      </c>
      <c r="H165" s="166">
        <v>3</v>
      </c>
      <c r="I165" s="167"/>
      <c r="J165" s="168">
        <f>ROUND(I165*H165,2)</f>
        <v>0</v>
      </c>
      <c r="K165" s="169"/>
      <c r="L165" s="170"/>
      <c r="M165" s="171" t="s">
        <v>1</v>
      </c>
      <c r="N165" s="172" t="s">
        <v>38</v>
      </c>
      <c r="P165" s="155">
        <f>O165*H165</f>
        <v>0</v>
      </c>
      <c r="Q165" s="155">
        <v>2.5500000000000002E-3</v>
      </c>
      <c r="R165" s="155">
        <f>Q165*H165</f>
        <v>7.6500000000000005E-3</v>
      </c>
      <c r="S165" s="155">
        <v>0</v>
      </c>
      <c r="T165" s="156">
        <f>S165*H165</f>
        <v>0</v>
      </c>
      <c r="AR165" s="157" t="s">
        <v>373</v>
      </c>
      <c r="AT165" s="157" t="s">
        <v>335</v>
      </c>
      <c r="AU165" s="157" t="s">
        <v>272</v>
      </c>
      <c r="AY165" s="13" t="s">
        <v>271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3" t="s">
        <v>80</v>
      </c>
      <c r="BK165" s="158">
        <f>ROUND(I165*H165,2)</f>
        <v>0</v>
      </c>
      <c r="BL165" s="13" t="s">
        <v>348</v>
      </c>
      <c r="BM165" s="157" t="s">
        <v>1541</v>
      </c>
    </row>
    <row r="166" spans="2:65" s="1" customFormat="1" ht="96">
      <c r="B166" s="28"/>
      <c r="D166" s="159" t="s">
        <v>280</v>
      </c>
      <c r="F166" s="160" t="s">
        <v>1542</v>
      </c>
      <c r="I166" s="119"/>
      <c r="L166" s="28"/>
      <c r="M166" s="161"/>
      <c r="T166" s="52"/>
      <c r="AT166" s="13" t="s">
        <v>280</v>
      </c>
      <c r="AU166" s="13" t="s">
        <v>272</v>
      </c>
    </row>
    <row r="167" spans="2:65" s="1" customFormat="1" ht="24.15" customHeight="1">
      <c r="B167" s="28"/>
      <c r="C167" s="146" t="s">
        <v>8</v>
      </c>
      <c r="D167" s="146" t="s">
        <v>274</v>
      </c>
      <c r="E167" s="147" t="s">
        <v>1082</v>
      </c>
      <c r="F167" s="148" t="s">
        <v>1083</v>
      </c>
      <c r="G167" s="149" t="s">
        <v>338</v>
      </c>
      <c r="H167" s="150">
        <v>3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AR167" s="157" t="s">
        <v>348</v>
      </c>
      <c r="AT167" s="157" t="s">
        <v>274</v>
      </c>
      <c r="AU167" s="157" t="s">
        <v>272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348</v>
      </c>
      <c r="BM167" s="157" t="s">
        <v>1084</v>
      </c>
    </row>
    <row r="168" spans="2:65" s="1" customFormat="1" ht="38.4">
      <c r="B168" s="28"/>
      <c r="D168" s="159" t="s">
        <v>280</v>
      </c>
      <c r="F168" s="160" t="s">
        <v>1085</v>
      </c>
      <c r="I168" s="119"/>
      <c r="L168" s="28"/>
      <c r="M168" s="161"/>
      <c r="T168" s="52"/>
      <c r="AT168" s="13" t="s">
        <v>280</v>
      </c>
      <c r="AU168" s="13" t="s">
        <v>272</v>
      </c>
    </row>
    <row r="169" spans="2:65" s="1" customFormat="1" ht="24.15" customHeight="1">
      <c r="B169" s="28"/>
      <c r="C169" s="162" t="s">
        <v>345</v>
      </c>
      <c r="D169" s="162" t="s">
        <v>335</v>
      </c>
      <c r="E169" s="163" t="s">
        <v>1087</v>
      </c>
      <c r="F169" s="164" t="s">
        <v>1088</v>
      </c>
      <c r="G169" s="165" t="s">
        <v>338</v>
      </c>
      <c r="H169" s="166">
        <v>3</v>
      </c>
      <c r="I169" s="167"/>
      <c r="J169" s="168">
        <f>ROUND(I169*H169,2)</f>
        <v>0</v>
      </c>
      <c r="K169" s="169"/>
      <c r="L169" s="170"/>
      <c r="M169" s="171" t="s">
        <v>1</v>
      </c>
      <c r="N169" s="172" t="s">
        <v>38</v>
      </c>
      <c r="P169" s="155">
        <f>O169*H169</f>
        <v>0</v>
      </c>
      <c r="Q169" s="155">
        <v>1.4999999999999999E-4</v>
      </c>
      <c r="R169" s="155">
        <f>Q169*H169</f>
        <v>4.4999999999999999E-4</v>
      </c>
      <c r="S169" s="155">
        <v>0</v>
      </c>
      <c r="T169" s="156">
        <f>S169*H169</f>
        <v>0</v>
      </c>
      <c r="AR169" s="157" t="s">
        <v>373</v>
      </c>
      <c r="AT169" s="157" t="s">
        <v>335</v>
      </c>
      <c r="AU169" s="157" t="s">
        <v>272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348</v>
      </c>
      <c r="BM169" s="157" t="s">
        <v>1089</v>
      </c>
    </row>
    <row r="170" spans="2:65" s="1" customFormat="1" ht="19.2">
      <c r="B170" s="28"/>
      <c r="D170" s="159" t="s">
        <v>280</v>
      </c>
      <c r="F170" s="160" t="s">
        <v>1088</v>
      </c>
      <c r="I170" s="119"/>
      <c r="L170" s="28"/>
      <c r="M170" s="161"/>
      <c r="T170" s="52"/>
      <c r="AT170" s="13" t="s">
        <v>280</v>
      </c>
      <c r="AU170" s="13" t="s">
        <v>272</v>
      </c>
    </row>
    <row r="171" spans="2:65" s="1" customFormat="1" ht="37.799999999999997" customHeight="1">
      <c r="B171" s="28"/>
      <c r="C171" s="146" t="s">
        <v>351</v>
      </c>
      <c r="D171" s="146" t="s">
        <v>274</v>
      </c>
      <c r="E171" s="147" t="s">
        <v>2147</v>
      </c>
      <c r="F171" s="148" t="s">
        <v>2148</v>
      </c>
      <c r="G171" s="149" t="s">
        <v>338</v>
      </c>
      <c r="H171" s="150">
        <v>4</v>
      </c>
      <c r="I171" s="151"/>
      <c r="J171" s="152">
        <f>ROUND(I171*H171,2)</f>
        <v>0</v>
      </c>
      <c r="K171" s="153"/>
      <c r="L171" s="28"/>
      <c r="M171" s="154" t="s">
        <v>1</v>
      </c>
      <c r="N171" s="115" t="s">
        <v>38</v>
      </c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AR171" s="157" t="s">
        <v>348</v>
      </c>
      <c r="AT171" s="157" t="s">
        <v>274</v>
      </c>
      <c r="AU171" s="157" t="s">
        <v>272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348</v>
      </c>
      <c r="BM171" s="157" t="s">
        <v>2149</v>
      </c>
    </row>
    <row r="172" spans="2:65" s="1" customFormat="1" ht="28.8">
      <c r="B172" s="28"/>
      <c r="D172" s="159" t="s">
        <v>280</v>
      </c>
      <c r="F172" s="160" t="s">
        <v>2150</v>
      </c>
      <c r="I172" s="119"/>
      <c r="L172" s="28"/>
      <c r="M172" s="161"/>
      <c r="T172" s="52"/>
      <c r="AT172" s="13" t="s">
        <v>280</v>
      </c>
      <c r="AU172" s="13" t="s">
        <v>272</v>
      </c>
    </row>
    <row r="173" spans="2:65" s="1" customFormat="1" ht="24.15" customHeight="1">
      <c r="B173" s="28"/>
      <c r="C173" s="146" t="s">
        <v>356</v>
      </c>
      <c r="D173" s="146" t="s">
        <v>274</v>
      </c>
      <c r="E173" s="147" t="s">
        <v>1706</v>
      </c>
      <c r="F173" s="148" t="s">
        <v>1707</v>
      </c>
      <c r="G173" s="149" t="s">
        <v>338</v>
      </c>
      <c r="H173" s="150">
        <v>2</v>
      </c>
      <c r="I173" s="151"/>
      <c r="J173" s="152">
        <f>ROUND(I173*H173,2)</f>
        <v>0</v>
      </c>
      <c r="K173" s="153"/>
      <c r="L173" s="28"/>
      <c r="M173" s="154" t="s">
        <v>1</v>
      </c>
      <c r="N173" s="115" t="s">
        <v>38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AR173" s="157" t="s">
        <v>348</v>
      </c>
      <c r="AT173" s="157" t="s">
        <v>274</v>
      </c>
      <c r="AU173" s="157" t="s">
        <v>272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348</v>
      </c>
      <c r="BM173" s="157" t="s">
        <v>1708</v>
      </c>
    </row>
    <row r="174" spans="2:65" s="1" customFormat="1" ht="28.8">
      <c r="B174" s="28"/>
      <c r="D174" s="159" t="s">
        <v>280</v>
      </c>
      <c r="F174" s="160" t="s">
        <v>1709</v>
      </c>
      <c r="I174" s="119"/>
      <c r="L174" s="28"/>
      <c r="M174" s="161"/>
      <c r="T174" s="52"/>
      <c r="AT174" s="13" t="s">
        <v>280</v>
      </c>
      <c r="AU174" s="13" t="s">
        <v>272</v>
      </c>
    </row>
    <row r="175" spans="2:65" s="1" customFormat="1" ht="24.15" customHeight="1">
      <c r="B175" s="28"/>
      <c r="C175" s="162" t="s">
        <v>348</v>
      </c>
      <c r="D175" s="162" t="s">
        <v>335</v>
      </c>
      <c r="E175" s="163" t="s">
        <v>1710</v>
      </c>
      <c r="F175" s="164" t="s">
        <v>1711</v>
      </c>
      <c r="G175" s="165" t="s">
        <v>338</v>
      </c>
      <c r="H175" s="166">
        <v>2</v>
      </c>
      <c r="I175" s="167"/>
      <c r="J175" s="168">
        <f>ROUND(I175*H175,2)</f>
        <v>0</v>
      </c>
      <c r="K175" s="169"/>
      <c r="L175" s="170"/>
      <c r="M175" s="171" t="s">
        <v>1</v>
      </c>
      <c r="N175" s="172" t="s">
        <v>38</v>
      </c>
      <c r="P175" s="155">
        <f>O175*H175</f>
        <v>0</v>
      </c>
      <c r="Q175" s="155">
        <v>4.0000000000000003E-5</v>
      </c>
      <c r="R175" s="155">
        <f>Q175*H175</f>
        <v>8.0000000000000007E-5</v>
      </c>
      <c r="S175" s="155">
        <v>0</v>
      </c>
      <c r="T175" s="156">
        <f>S175*H175</f>
        <v>0</v>
      </c>
      <c r="AR175" s="157" t="s">
        <v>373</v>
      </c>
      <c r="AT175" s="157" t="s">
        <v>335</v>
      </c>
      <c r="AU175" s="157" t="s">
        <v>272</v>
      </c>
      <c r="AY175" s="13" t="s">
        <v>271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3" t="s">
        <v>80</v>
      </c>
      <c r="BK175" s="158">
        <f>ROUND(I175*H175,2)</f>
        <v>0</v>
      </c>
      <c r="BL175" s="13" t="s">
        <v>348</v>
      </c>
      <c r="BM175" s="157" t="s">
        <v>1712</v>
      </c>
    </row>
    <row r="176" spans="2:65" s="1" customFormat="1" ht="10.199999999999999">
      <c r="B176" s="28"/>
      <c r="D176" s="159" t="s">
        <v>280</v>
      </c>
      <c r="F176" s="160" t="s">
        <v>1711</v>
      </c>
      <c r="I176" s="119"/>
      <c r="L176" s="28"/>
      <c r="M176" s="161"/>
      <c r="T176" s="52"/>
      <c r="AT176" s="13" t="s">
        <v>280</v>
      </c>
      <c r="AU176" s="13" t="s">
        <v>272</v>
      </c>
    </row>
    <row r="177" spans="2:65" s="1" customFormat="1" ht="24.15" customHeight="1">
      <c r="B177" s="28"/>
      <c r="C177" s="146" t="s">
        <v>365</v>
      </c>
      <c r="D177" s="146" t="s">
        <v>274</v>
      </c>
      <c r="E177" s="147" t="s">
        <v>2151</v>
      </c>
      <c r="F177" s="148" t="s">
        <v>2152</v>
      </c>
      <c r="G177" s="149" t="s">
        <v>338</v>
      </c>
      <c r="H177" s="150">
        <v>2</v>
      </c>
      <c r="I177" s="151"/>
      <c r="J177" s="152">
        <f>ROUND(I177*H177,2)</f>
        <v>0</v>
      </c>
      <c r="K177" s="153"/>
      <c r="L177" s="28"/>
      <c r="M177" s="154" t="s">
        <v>1</v>
      </c>
      <c r="N177" s="115" t="s">
        <v>38</v>
      </c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AR177" s="157" t="s">
        <v>348</v>
      </c>
      <c r="AT177" s="157" t="s">
        <v>274</v>
      </c>
      <c r="AU177" s="157" t="s">
        <v>272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348</v>
      </c>
      <c r="BM177" s="157" t="s">
        <v>2153</v>
      </c>
    </row>
    <row r="178" spans="2:65" s="1" customFormat="1" ht="28.8">
      <c r="B178" s="28"/>
      <c r="D178" s="159" t="s">
        <v>280</v>
      </c>
      <c r="F178" s="160" t="s">
        <v>2154</v>
      </c>
      <c r="I178" s="119"/>
      <c r="L178" s="28"/>
      <c r="M178" s="161"/>
      <c r="T178" s="52"/>
      <c r="AT178" s="13" t="s">
        <v>280</v>
      </c>
      <c r="AU178" s="13" t="s">
        <v>272</v>
      </c>
    </row>
    <row r="179" spans="2:65" s="1" customFormat="1" ht="24.15" customHeight="1">
      <c r="B179" s="28"/>
      <c r="C179" s="162" t="s">
        <v>370</v>
      </c>
      <c r="D179" s="162" t="s">
        <v>335</v>
      </c>
      <c r="E179" s="163" t="s">
        <v>2155</v>
      </c>
      <c r="F179" s="164" t="s">
        <v>2156</v>
      </c>
      <c r="G179" s="165" t="s">
        <v>338</v>
      </c>
      <c r="H179" s="166">
        <v>2</v>
      </c>
      <c r="I179" s="167"/>
      <c r="J179" s="168">
        <f>ROUND(I179*H179,2)</f>
        <v>0</v>
      </c>
      <c r="K179" s="169"/>
      <c r="L179" s="170"/>
      <c r="M179" s="171" t="s">
        <v>1</v>
      </c>
      <c r="N179" s="172" t="s">
        <v>38</v>
      </c>
      <c r="P179" s="155">
        <f>O179*H179</f>
        <v>0</v>
      </c>
      <c r="Q179" s="155">
        <v>6.0000000000000002E-5</v>
      </c>
      <c r="R179" s="155">
        <f>Q179*H179</f>
        <v>1.2E-4</v>
      </c>
      <c r="S179" s="155">
        <v>0</v>
      </c>
      <c r="T179" s="156">
        <f>S179*H179</f>
        <v>0</v>
      </c>
      <c r="AR179" s="157" t="s">
        <v>373</v>
      </c>
      <c r="AT179" s="157" t="s">
        <v>335</v>
      </c>
      <c r="AU179" s="157" t="s">
        <v>272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348</v>
      </c>
      <c r="BM179" s="157" t="s">
        <v>2157</v>
      </c>
    </row>
    <row r="180" spans="2:65" s="1" customFormat="1" ht="10.199999999999999">
      <c r="B180" s="28"/>
      <c r="D180" s="159" t="s">
        <v>280</v>
      </c>
      <c r="F180" s="160" t="s">
        <v>2156</v>
      </c>
      <c r="I180" s="119"/>
      <c r="L180" s="28"/>
      <c r="M180" s="161"/>
      <c r="T180" s="52"/>
      <c r="AT180" s="13" t="s">
        <v>280</v>
      </c>
      <c r="AU180" s="13" t="s">
        <v>272</v>
      </c>
    </row>
    <row r="181" spans="2:65" s="1" customFormat="1" ht="24.15" customHeight="1">
      <c r="B181" s="28"/>
      <c r="C181" s="162" t="s">
        <v>376</v>
      </c>
      <c r="D181" s="162" t="s">
        <v>335</v>
      </c>
      <c r="E181" s="163" t="s">
        <v>1311</v>
      </c>
      <c r="F181" s="164" t="s">
        <v>1312</v>
      </c>
      <c r="G181" s="165" t="s">
        <v>338</v>
      </c>
      <c r="H181" s="166">
        <v>4</v>
      </c>
      <c r="I181" s="167"/>
      <c r="J181" s="168">
        <f>ROUND(I181*H181,2)</f>
        <v>0</v>
      </c>
      <c r="K181" s="169"/>
      <c r="L181" s="170"/>
      <c r="M181" s="171" t="s">
        <v>1</v>
      </c>
      <c r="N181" s="172" t="s">
        <v>38</v>
      </c>
      <c r="P181" s="155">
        <f>O181*H181</f>
        <v>0</v>
      </c>
      <c r="Q181" s="155">
        <v>1.0000000000000001E-5</v>
      </c>
      <c r="R181" s="155">
        <f>Q181*H181</f>
        <v>4.0000000000000003E-5</v>
      </c>
      <c r="S181" s="155">
        <v>0</v>
      </c>
      <c r="T181" s="156">
        <f>S181*H181</f>
        <v>0</v>
      </c>
      <c r="AR181" s="157" t="s">
        <v>373</v>
      </c>
      <c r="AT181" s="157" t="s">
        <v>335</v>
      </c>
      <c r="AU181" s="157" t="s">
        <v>272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348</v>
      </c>
      <c r="BM181" s="157" t="s">
        <v>1550</v>
      </c>
    </row>
    <row r="182" spans="2:65" s="1" customFormat="1" ht="10.199999999999999">
      <c r="B182" s="28"/>
      <c r="D182" s="159" t="s">
        <v>280</v>
      </c>
      <c r="F182" s="160" t="s">
        <v>1312</v>
      </c>
      <c r="I182" s="119"/>
      <c r="L182" s="28"/>
      <c r="M182" s="161"/>
      <c r="T182" s="52"/>
      <c r="AT182" s="13" t="s">
        <v>280</v>
      </c>
      <c r="AU182" s="13" t="s">
        <v>272</v>
      </c>
    </row>
    <row r="183" spans="2:65" s="1" customFormat="1" ht="24.15" customHeight="1">
      <c r="B183" s="28"/>
      <c r="C183" s="146" t="s">
        <v>381</v>
      </c>
      <c r="D183" s="146" t="s">
        <v>274</v>
      </c>
      <c r="E183" s="147" t="s">
        <v>1104</v>
      </c>
      <c r="F183" s="148" t="s">
        <v>1105</v>
      </c>
      <c r="G183" s="149" t="s">
        <v>412</v>
      </c>
      <c r="H183" s="150">
        <v>10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AR183" s="157" t="s">
        <v>348</v>
      </c>
      <c r="AT183" s="157" t="s">
        <v>274</v>
      </c>
      <c r="AU183" s="157" t="s">
        <v>272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1106</v>
      </c>
    </row>
    <row r="184" spans="2:65" s="1" customFormat="1" ht="28.8">
      <c r="B184" s="28"/>
      <c r="D184" s="159" t="s">
        <v>280</v>
      </c>
      <c r="F184" s="160" t="s">
        <v>1107</v>
      </c>
      <c r="I184" s="119"/>
      <c r="L184" s="28"/>
      <c r="M184" s="161"/>
      <c r="T184" s="52"/>
      <c r="AT184" s="13" t="s">
        <v>280</v>
      </c>
      <c r="AU184" s="13" t="s">
        <v>272</v>
      </c>
    </row>
    <row r="185" spans="2:65" s="1" customFormat="1" ht="24.15" customHeight="1">
      <c r="B185" s="28"/>
      <c r="C185" s="162" t="s">
        <v>7</v>
      </c>
      <c r="D185" s="162" t="s">
        <v>335</v>
      </c>
      <c r="E185" s="163" t="s">
        <v>1109</v>
      </c>
      <c r="F185" s="164" t="s">
        <v>1110</v>
      </c>
      <c r="G185" s="165" t="s">
        <v>412</v>
      </c>
      <c r="H185" s="166">
        <v>10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38</v>
      </c>
      <c r="P185" s="155">
        <f>O185*H185</f>
        <v>0</v>
      </c>
      <c r="Q185" s="155">
        <v>1.2E-4</v>
      </c>
      <c r="R185" s="155">
        <f>Q185*H185</f>
        <v>1.2000000000000001E-3</v>
      </c>
      <c r="S185" s="155">
        <v>0</v>
      </c>
      <c r="T185" s="156">
        <f>S185*H185</f>
        <v>0</v>
      </c>
      <c r="AR185" s="157" t="s">
        <v>373</v>
      </c>
      <c r="AT185" s="157" t="s">
        <v>335</v>
      </c>
      <c r="AU185" s="157" t="s">
        <v>272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348</v>
      </c>
      <c r="BM185" s="157" t="s">
        <v>1111</v>
      </c>
    </row>
    <row r="186" spans="2:65" s="1" customFormat="1" ht="19.2">
      <c r="B186" s="28"/>
      <c r="D186" s="159" t="s">
        <v>280</v>
      </c>
      <c r="F186" s="160" t="s">
        <v>1110</v>
      </c>
      <c r="I186" s="119"/>
      <c r="L186" s="28"/>
      <c r="M186" s="161"/>
      <c r="T186" s="52"/>
      <c r="AT186" s="13" t="s">
        <v>280</v>
      </c>
      <c r="AU186" s="13" t="s">
        <v>272</v>
      </c>
    </row>
    <row r="187" spans="2:65" s="1" customFormat="1" ht="24.15" customHeight="1">
      <c r="B187" s="28"/>
      <c r="C187" s="146" t="s">
        <v>390</v>
      </c>
      <c r="D187" s="146" t="s">
        <v>274</v>
      </c>
      <c r="E187" s="147" t="s">
        <v>953</v>
      </c>
      <c r="F187" s="148" t="s">
        <v>954</v>
      </c>
      <c r="G187" s="149" t="s">
        <v>338</v>
      </c>
      <c r="H187" s="150">
        <v>5</v>
      </c>
      <c r="I187" s="151"/>
      <c r="J187" s="152">
        <f>ROUND(I187*H187,2)</f>
        <v>0</v>
      </c>
      <c r="K187" s="153"/>
      <c r="L187" s="28"/>
      <c r="M187" s="154" t="s">
        <v>1</v>
      </c>
      <c r="N187" s="115" t="s">
        <v>38</v>
      </c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AR187" s="157" t="s">
        <v>348</v>
      </c>
      <c r="AT187" s="157" t="s">
        <v>274</v>
      </c>
      <c r="AU187" s="157" t="s">
        <v>272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1113</v>
      </c>
    </row>
    <row r="188" spans="2:65" s="1" customFormat="1" ht="19.2">
      <c r="B188" s="28"/>
      <c r="D188" s="159" t="s">
        <v>280</v>
      </c>
      <c r="F188" s="160" t="s">
        <v>956</v>
      </c>
      <c r="I188" s="119"/>
      <c r="L188" s="28"/>
      <c r="M188" s="161"/>
      <c r="T188" s="52"/>
      <c r="AT188" s="13" t="s">
        <v>280</v>
      </c>
      <c r="AU188" s="13" t="s">
        <v>272</v>
      </c>
    </row>
    <row r="189" spans="2:65" s="1" customFormat="1" ht="16.5" customHeight="1">
      <c r="B189" s="28"/>
      <c r="C189" s="162" t="s">
        <v>395</v>
      </c>
      <c r="D189" s="162" t="s">
        <v>335</v>
      </c>
      <c r="E189" s="163" t="s">
        <v>958</v>
      </c>
      <c r="F189" s="164" t="s">
        <v>959</v>
      </c>
      <c r="G189" s="165" t="s">
        <v>338</v>
      </c>
      <c r="H189" s="166">
        <v>5</v>
      </c>
      <c r="I189" s="167"/>
      <c r="J189" s="168">
        <f>ROUND(I189*H189,2)</f>
        <v>0</v>
      </c>
      <c r="K189" s="169"/>
      <c r="L189" s="170"/>
      <c r="M189" s="171" t="s">
        <v>1</v>
      </c>
      <c r="N189" s="172" t="s">
        <v>38</v>
      </c>
      <c r="P189" s="155">
        <f>O189*H189</f>
        <v>0</v>
      </c>
      <c r="Q189" s="155">
        <v>9.0000000000000006E-5</v>
      </c>
      <c r="R189" s="155">
        <f>Q189*H189</f>
        <v>4.5000000000000004E-4</v>
      </c>
      <c r="S189" s="155">
        <v>0</v>
      </c>
      <c r="T189" s="156">
        <f>S189*H189</f>
        <v>0</v>
      </c>
      <c r="AR189" s="157" t="s">
        <v>373</v>
      </c>
      <c r="AT189" s="157" t="s">
        <v>335</v>
      </c>
      <c r="AU189" s="157" t="s">
        <v>272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1115</v>
      </c>
    </row>
    <row r="190" spans="2:65" s="1" customFormat="1" ht="10.199999999999999">
      <c r="B190" s="28"/>
      <c r="D190" s="159" t="s">
        <v>280</v>
      </c>
      <c r="F190" s="160" t="s">
        <v>959</v>
      </c>
      <c r="I190" s="119"/>
      <c r="L190" s="28"/>
      <c r="M190" s="161"/>
      <c r="T190" s="52"/>
      <c r="AT190" s="13" t="s">
        <v>280</v>
      </c>
      <c r="AU190" s="13" t="s">
        <v>272</v>
      </c>
    </row>
    <row r="191" spans="2:65" s="1" customFormat="1" ht="24.15" customHeight="1">
      <c r="B191" s="28"/>
      <c r="C191" s="146" t="s">
        <v>399</v>
      </c>
      <c r="D191" s="146" t="s">
        <v>274</v>
      </c>
      <c r="E191" s="147" t="s">
        <v>1117</v>
      </c>
      <c r="F191" s="148" t="s">
        <v>1118</v>
      </c>
      <c r="G191" s="149" t="s">
        <v>338</v>
      </c>
      <c r="H191" s="150">
        <v>3</v>
      </c>
      <c r="I191" s="151"/>
      <c r="J191" s="152">
        <f>ROUND(I191*H191,2)</f>
        <v>0</v>
      </c>
      <c r="K191" s="153"/>
      <c r="L191" s="28"/>
      <c r="M191" s="154" t="s">
        <v>1</v>
      </c>
      <c r="N191" s="115" t="s">
        <v>38</v>
      </c>
      <c r="P191" s="155">
        <f>O191*H191</f>
        <v>0</v>
      </c>
      <c r="Q191" s="155">
        <v>0</v>
      </c>
      <c r="R191" s="155">
        <f>Q191*H191</f>
        <v>0</v>
      </c>
      <c r="S191" s="155">
        <v>3.0000000000000001E-3</v>
      </c>
      <c r="T191" s="156">
        <f>S191*H191</f>
        <v>9.0000000000000011E-3</v>
      </c>
      <c r="AR191" s="157" t="s">
        <v>348</v>
      </c>
      <c r="AT191" s="157" t="s">
        <v>274</v>
      </c>
      <c r="AU191" s="157" t="s">
        <v>272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1119</v>
      </c>
    </row>
    <row r="192" spans="2:65" s="1" customFormat="1" ht="48">
      <c r="B192" s="28"/>
      <c r="D192" s="159" t="s">
        <v>280</v>
      </c>
      <c r="F192" s="160" t="s">
        <v>1120</v>
      </c>
      <c r="I192" s="119"/>
      <c r="L192" s="28"/>
      <c r="M192" s="161"/>
      <c r="T192" s="52"/>
      <c r="AT192" s="13" t="s">
        <v>280</v>
      </c>
      <c r="AU192" s="13" t="s">
        <v>272</v>
      </c>
    </row>
    <row r="193" spans="2:65" s="1" customFormat="1" ht="44.25" customHeight="1">
      <c r="B193" s="28"/>
      <c r="C193" s="146" t="s">
        <v>404</v>
      </c>
      <c r="D193" s="146" t="s">
        <v>274</v>
      </c>
      <c r="E193" s="147" t="s">
        <v>2158</v>
      </c>
      <c r="F193" s="148" t="s">
        <v>2159</v>
      </c>
      <c r="G193" s="149" t="s">
        <v>338</v>
      </c>
      <c r="H193" s="150">
        <v>1</v>
      </c>
      <c r="I193" s="151"/>
      <c r="J193" s="152">
        <f>ROUND(I193*H193,2)</f>
        <v>0</v>
      </c>
      <c r="K193" s="153"/>
      <c r="L193" s="28"/>
      <c r="M193" s="154" t="s">
        <v>1</v>
      </c>
      <c r="N193" s="115" t="s">
        <v>38</v>
      </c>
      <c r="P193" s="155">
        <f>O193*H193</f>
        <v>0</v>
      </c>
      <c r="Q193" s="155">
        <v>0</v>
      </c>
      <c r="R193" s="155">
        <f>Q193*H193</f>
        <v>0</v>
      </c>
      <c r="S193" s="155">
        <v>5.0000000000000002E-5</v>
      </c>
      <c r="T193" s="156">
        <f>S193*H193</f>
        <v>5.0000000000000002E-5</v>
      </c>
      <c r="AR193" s="157" t="s">
        <v>348</v>
      </c>
      <c r="AT193" s="157" t="s">
        <v>274</v>
      </c>
      <c r="AU193" s="157" t="s">
        <v>272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2160</v>
      </c>
    </row>
    <row r="194" spans="2:65" s="1" customFormat="1" ht="28.8">
      <c r="B194" s="28"/>
      <c r="D194" s="159" t="s">
        <v>280</v>
      </c>
      <c r="F194" s="160" t="s">
        <v>2161</v>
      </c>
      <c r="I194" s="119"/>
      <c r="L194" s="28"/>
      <c r="M194" s="161"/>
      <c r="T194" s="52"/>
      <c r="AT194" s="13" t="s">
        <v>280</v>
      </c>
      <c r="AU194" s="13" t="s">
        <v>272</v>
      </c>
    </row>
    <row r="195" spans="2:65" s="1" customFormat="1" ht="24.15" customHeight="1">
      <c r="B195" s="28"/>
      <c r="C195" s="162" t="s">
        <v>409</v>
      </c>
      <c r="D195" s="162" t="s">
        <v>335</v>
      </c>
      <c r="E195" s="163" t="s">
        <v>2162</v>
      </c>
      <c r="F195" s="164" t="s">
        <v>2163</v>
      </c>
      <c r="G195" s="165" t="s">
        <v>338</v>
      </c>
      <c r="H195" s="166">
        <v>1</v>
      </c>
      <c r="I195" s="167"/>
      <c r="J195" s="168">
        <f>ROUND(I195*H195,2)</f>
        <v>0</v>
      </c>
      <c r="K195" s="169"/>
      <c r="L195" s="170"/>
      <c r="M195" s="171" t="s">
        <v>1</v>
      </c>
      <c r="N195" s="172" t="s">
        <v>38</v>
      </c>
      <c r="P195" s="155">
        <f>O195*H195</f>
        <v>0</v>
      </c>
      <c r="Q195" s="155">
        <v>1.2999999999999999E-3</v>
      </c>
      <c r="R195" s="155">
        <f>Q195*H195</f>
        <v>1.2999999999999999E-3</v>
      </c>
      <c r="S195" s="155">
        <v>0</v>
      </c>
      <c r="T195" s="156">
        <f>S195*H195</f>
        <v>0</v>
      </c>
      <c r="AR195" s="157" t="s">
        <v>373</v>
      </c>
      <c r="AT195" s="157" t="s">
        <v>335</v>
      </c>
      <c r="AU195" s="157" t="s">
        <v>272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348</v>
      </c>
      <c r="BM195" s="157" t="s">
        <v>2164</v>
      </c>
    </row>
    <row r="196" spans="2:65" s="1" customFormat="1" ht="19.2">
      <c r="B196" s="28"/>
      <c r="D196" s="159" t="s">
        <v>280</v>
      </c>
      <c r="F196" s="160" t="s">
        <v>2165</v>
      </c>
      <c r="I196" s="119"/>
      <c r="L196" s="28"/>
      <c r="M196" s="173"/>
      <c r="N196" s="174"/>
      <c r="O196" s="174"/>
      <c r="P196" s="174"/>
      <c r="Q196" s="174"/>
      <c r="R196" s="174"/>
      <c r="S196" s="174"/>
      <c r="T196" s="175"/>
      <c r="AT196" s="13" t="s">
        <v>280</v>
      </c>
      <c r="AU196" s="13" t="s">
        <v>272</v>
      </c>
    </row>
    <row r="197" spans="2:65" s="1" customFormat="1" ht="6.9" customHeight="1">
      <c r="B197" s="40"/>
      <c r="C197" s="41"/>
      <c r="D197" s="41"/>
      <c r="E197" s="41"/>
      <c r="F197" s="41"/>
      <c r="G197" s="41"/>
      <c r="H197" s="41"/>
      <c r="I197" s="41"/>
      <c r="J197" s="41"/>
      <c r="K197" s="41"/>
      <c r="L197" s="28"/>
    </row>
  </sheetData>
  <sheetProtection algorithmName="SHA-512" hashValue="gtoOOJ28ZXJHCqhCSz7Hpts2XVEvOW5ExIn7Cta2HCeErh5EWaesMynt4g5X0jtUTf3VBW2U9LwA7Wl/ROYt+w==" saltValue="Bgu+i0WckvL1tS8cx2MKTjfWDzpETnO9/2qSiSn+qKNuKV6LKhUg00zFzbbsMxov8X5TL8S8khAGEG0f7xXqEw==" spinCount="100000" sheet="1" objects="1" scenarios="1" formatColumns="0" formatRows="0" autoFilter="0"/>
  <autoFilter ref="C136:K196" xr:uid="{00000000-0009-0000-0000-000017000000}"/>
  <mergeCells count="17"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257"/>
  <sheetViews>
    <sheetView showGridLines="0" topLeftCell="A99" workbookViewId="0">
      <selection activeCell="D114" sqref="D114:F114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180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2118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2166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J112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ROUND((SUM(BE112:BE119) + SUM(BE141:BE256)),  2)</f>
        <v>0</v>
      </c>
      <c r="I37" s="94">
        <v>0.21</v>
      </c>
      <c r="J37" s="82">
        <f>ROUND(((SUM(BE112:BE119) + SUM(BE141:BE256))*I37),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ROUND((SUM(BF112:BF119) + SUM(BF141:BF256)),  2)</f>
        <v>0</v>
      </c>
      <c r="I38" s="94">
        <v>0.12</v>
      </c>
      <c r="J38" s="82">
        <f>ROUND(((SUM(BF112:BF119) + SUM(BF141:BF256))*I38),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ROUND((SUM(BG112:BG119) + SUM(BG141:BG256)),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ROUND((SUM(BH112:BH119) + SUM(BH141:BH256)),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ROUND((SUM(BI112:BI119) + SUM(BI141:BI256)),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2118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61.15.1 - chodba 2. NP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J141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J142</f>
        <v>0</v>
      </c>
      <c r="L99" s="106"/>
    </row>
    <row r="100" spans="2:47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J143</f>
        <v>0</v>
      </c>
      <c r="L100" s="110"/>
    </row>
    <row r="101" spans="2:47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J152</f>
        <v>0</v>
      </c>
      <c r="L101" s="110"/>
    </row>
    <row r="102" spans="2:47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J161</f>
        <v>0</v>
      </c>
      <c r="L102" s="106"/>
    </row>
    <row r="103" spans="2:47" s="9" customFormat="1" ht="19.95" customHeight="1">
      <c r="B103" s="110"/>
      <c r="D103" s="111" t="s">
        <v>1496</v>
      </c>
      <c r="E103" s="112"/>
      <c r="F103" s="112"/>
      <c r="G103" s="112"/>
      <c r="H103" s="112"/>
      <c r="I103" s="112"/>
      <c r="J103" s="113">
        <f>J162</f>
        <v>0</v>
      </c>
      <c r="L103" s="110"/>
    </row>
    <row r="104" spans="2:47" s="9" customFormat="1" ht="19.95" customHeight="1">
      <c r="B104" s="110"/>
      <c r="D104" s="111" t="s">
        <v>242</v>
      </c>
      <c r="E104" s="112"/>
      <c r="F104" s="112"/>
      <c r="G104" s="112"/>
      <c r="H104" s="112"/>
      <c r="I104" s="112"/>
      <c r="J104" s="113">
        <f>J169</f>
        <v>0</v>
      </c>
      <c r="L104" s="110"/>
    </row>
    <row r="105" spans="2:47" s="9" customFormat="1" ht="19.95" customHeight="1">
      <c r="B105" s="110"/>
      <c r="D105" s="111" t="s">
        <v>243</v>
      </c>
      <c r="E105" s="112"/>
      <c r="F105" s="112"/>
      <c r="G105" s="112"/>
      <c r="H105" s="112"/>
      <c r="I105" s="112"/>
      <c r="J105" s="113">
        <f>J190</f>
        <v>0</v>
      </c>
      <c r="L105" s="110"/>
    </row>
    <row r="106" spans="2:47" s="9" customFormat="1" ht="19.95" customHeight="1">
      <c r="B106" s="110"/>
      <c r="D106" s="111" t="s">
        <v>245</v>
      </c>
      <c r="E106" s="112"/>
      <c r="F106" s="112"/>
      <c r="G106" s="112"/>
      <c r="H106" s="112"/>
      <c r="I106" s="112"/>
      <c r="J106" s="113">
        <f>J217</f>
        <v>0</v>
      </c>
      <c r="L106" s="110"/>
    </row>
    <row r="107" spans="2:47" s="9" customFormat="1" ht="19.95" customHeight="1">
      <c r="B107" s="110"/>
      <c r="D107" s="111" t="s">
        <v>246</v>
      </c>
      <c r="E107" s="112"/>
      <c r="F107" s="112"/>
      <c r="G107" s="112"/>
      <c r="H107" s="112"/>
      <c r="I107" s="112"/>
      <c r="J107" s="113">
        <f>J228</f>
        <v>0</v>
      </c>
      <c r="L107" s="110"/>
    </row>
    <row r="108" spans="2:47" s="8" customFormat="1" ht="24.9" customHeight="1">
      <c r="B108" s="106"/>
      <c r="D108" s="107" t="s">
        <v>247</v>
      </c>
      <c r="E108" s="108"/>
      <c r="F108" s="108"/>
      <c r="G108" s="108"/>
      <c r="H108" s="108"/>
      <c r="I108" s="108"/>
      <c r="J108" s="109">
        <f>J247</f>
        <v>0</v>
      </c>
      <c r="L108" s="106"/>
    </row>
    <row r="109" spans="2:47" s="9" customFormat="1" ht="19.95" customHeight="1">
      <c r="B109" s="110"/>
      <c r="D109" s="111" t="s">
        <v>248</v>
      </c>
      <c r="E109" s="112"/>
      <c r="F109" s="112"/>
      <c r="G109" s="112"/>
      <c r="H109" s="112"/>
      <c r="I109" s="112"/>
      <c r="J109" s="113">
        <f>J248</f>
        <v>0</v>
      </c>
      <c r="L109" s="110"/>
    </row>
    <row r="110" spans="2:47" s="1" customFormat="1" ht="21.75" customHeight="1">
      <c r="B110" s="28"/>
      <c r="L110" s="28"/>
    </row>
    <row r="111" spans="2:47" s="1" customFormat="1" ht="6.9" customHeight="1">
      <c r="B111" s="28"/>
      <c r="L111" s="28"/>
    </row>
    <row r="112" spans="2:47" s="1" customFormat="1" ht="29.25" customHeight="1">
      <c r="B112" s="28"/>
      <c r="C112" s="105" t="s">
        <v>249</v>
      </c>
      <c r="J112" s="114">
        <f>ROUND(J113 + J114 + J115 + J116 + J117 + J118,2)</f>
        <v>0</v>
      </c>
      <c r="L112" s="28"/>
      <c r="N112" s="115" t="s">
        <v>37</v>
      </c>
    </row>
    <row r="113" spans="2:65" s="1" customFormat="1" ht="18" customHeight="1">
      <c r="B113" s="28"/>
      <c r="D113" s="222" t="s">
        <v>250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ref="BE113:BE118" si="0">IF(N113="základní",J113,0)</f>
        <v>0</v>
      </c>
      <c r="BF113" s="122">
        <f t="shared" ref="BF113:BF118" si="1">IF(N113="snížená",J113,0)</f>
        <v>0</v>
      </c>
      <c r="BG113" s="122">
        <f t="shared" ref="BG113:BG118" si="2">IF(N113="zákl. přenesená",J113,0)</f>
        <v>0</v>
      </c>
      <c r="BH113" s="122">
        <f t="shared" ref="BH113:BH118" si="3">IF(N113="sníž. přenesená",J113,0)</f>
        <v>0</v>
      </c>
      <c r="BI113" s="122">
        <f t="shared" ref="BI113:BI118" si="4">IF(N113="nulová",J113,0)</f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222" t="s">
        <v>2431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222" t="s">
        <v>2429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2427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2430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116" t="s">
        <v>253</v>
      </c>
      <c r="J118" s="117">
        <f>ROUND(J32*T118,2)</f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254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0.199999999999999">
      <c r="B119" s="28"/>
      <c r="L119" s="28"/>
    </row>
    <row r="120" spans="2:65" s="1" customFormat="1" ht="29.25" customHeight="1">
      <c r="B120" s="28"/>
      <c r="C120" s="123" t="s">
        <v>255</v>
      </c>
      <c r="D120" s="95"/>
      <c r="E120" s="95"/>
      <c r="F120" s="95"/>
      <c r="G120" s="95"/>
      <c r="H120" s="95"/>
      <c r="I120" s="95"/>
      <c r="J120" s="124">
        <f>ROUND(J98+J112,2)</f>
        <v>0</v>
      </c>
      <c r="K120" s="95"/>
      <c r="L120" s="28"/>
    </row>
    <row r="121" spans="2:65" s="1" customFormat="1" ht="6.9" customHeight="1"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28"/>
    </row>
    <row r="125" spans="2:65" s="1" customFormat="1" ht="6.9" customHeight="1"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28"/>
    </row>
    <row r="126" spans="2:65" s="1" customFormat="1" ht="24.9" customHeight="1">
      <c r="B126" s="28"/>
      <c r="C126" s="17" t="s">
        <v>256</v>
      </c>
      <c r="L126" s="28"/>
    </row>
    <row r="127" spans="2:65" s="1" customFormat="1" ht="6.9" customHeight="1">
      <c r="B127" s="28"/>
      <c r="L127" s="28"/>
    </row>
    <row r="128" spans="2:65" s="1" customFormat="1" ht="12" customHeight="1">
      <c r="B128" s="28"/>
      <c r="C128" s="23" t="s">
        <v>16</v>
      </c>
      <c r="L128" s="28"/>
    </row>
    <row r="129" spans="2:65" s="1" customFormat="1" ht="26.25" customHeight="1">
      <c r="B129" s="28"/>
      <c r="E129" s="218" t="str">
        <f>E7</f>
        <v>Rekonstrukce silno a slaboproudé instalace, dobudování WC pro imobilní aj., ZŠ Ivanovice na Hané, ul. Tyršova 218/4</v>
      </c>
      <c r="F129" s="219"/>
      <c r="G129" s="219"/>
      <c r="H129" s="219"/>
      <c r="L129" s="28"/>
    </row>
    <row r="130" spans="2:65" ht="12" customHeight="1">
      <c r="B130" s="16"/>
      <c r="C130" s="23" t="s">
        <v>224</v>
      </c>
      <c r="L130" s="16"/>
    </row>
    <row r="131" spans="2:65" s="1" customFormat="1" ht="16.5" customHeight="1">
      <c r="B131" s="28"/>
      <c r="E131" s="218" t="s">
        <v>2118</v>
      </c>
      <c r="F131" s="220"/>
      <c r="G131" s="220"/>
      <c r="H131" s="220"/>
      <c r="L131" s="28"/>
    </row>
    <row r="132" spans="2:65" s="1" customFormat="1" ht="12" customHeight="1">
      <c r="B132" s="28"/>
      <c r="C132" s="23" t="s">
        <v>226</v>
      </c>
      <c r="L132" s="28"/>
    </row>
    <row r="133" spans="2:65" s="1" customFormat="1" ht="16.5" customHeight="1">
      <c r="B133" s="28"/>
      <c r="E133" s="200" t="str">
        <f>E11</f>
        <v>61.15.1 - chodba 2. NP - stavba</v>
      </c>
      <c r="F133" s="220"/>
      <c r="G133" s="220"/>
      <c r="H133" s="220"/>
      <c r="L133" s="28"/>
    </row>
    <row r="134" spans="2:65" s="1" customFormat="1" ht="6.9" customHeight="1">
      <c r="B134" s="28"/>
      <c r="L134" s="28"/>
    </row>
    <row r="135" spans="2:65" s="1" customFormat="1" ht="12" customHeight="1">
      <c r="B135" s="28"/>
      <c r="C135" s="23" t="s">
        <v>20</v>
      </c>
      <c r="F135" s="21" t="str">
        <f>F14</f>
        <v>ZŠ Ivanovice na Hané, okres Vyškov p. o.</v>
      </c>
      <c r="I135" s="23" t="s">
        <v>22</v>
      </c>
      <c r="J135" s="48" t="str">
        <f>IF(J14="","",J14)</f>
        <v>xx.xx.xxxx</v>
      </c>
      <c r="L135" s="28"/>
    </row>
    <row r="136" spans="2:65" s="1" customFormat="1" ht="6.9" customHeight="1">
      <c r="B136" s="28"/>
      <c r="L136" s="28"/>
    </row>
    <row r="137" spans="2:65" s="1" customFormat="1" ht="15.15" customHeight="1">
      <c r="B137" s="28"/>
      <c r="C137" s="23" t="s">
        <v>23</v>
      </c>
      <c r="F137" s="21" t="str">
        <f>E17</f>
        <v xml:space="preserve"> </v>
      </c>
      <c r="I137" s="23" t="s">
        <v>29</v>
      </c>
      <c r="J137" s="26" t="str">
        <f>E23</f>
        <v xml:space="preserve"> </v>
      </c>
      <c r="L137" s="28"/>
    </row>
    <row r="138" spans="2:65" s="1" customFormat="1" ht="15.15" customHeight="1">
      <c r="B138" s="28"/>
      <c r="C138" s="23" t="s">
        <v>27</v>
      </c>
      <c r="F138" s="21" t="str">
        <f>IF(E20="","",E20)</f>
        <v>Vyplň údaj</v>
      </c>
      <c r="I138" s="23" t="s">
        <v>31</v>
      </c>
      <c r="J138" s="26" t="str">
        <f>E26</f>
        <v xml:space="preserve"> </v>
      </c>
      <c r="L138" s="28"/>
    </row>
    <row r="139" spans="2:65" s="1" customFormat="1" ht="10.35" customHeight="1">
      <c r="B139" s="28"/>
      <c r="L139" s="28"/>
    </row>
    <row r="140" spans="2:65" s="10" customFormat="1" ht="29.25" customHeight="1">
      <c r="B140" s="125"/>
      <c r="C140" s="126" t="s">
        <v>257</v>
      </c>
      <c r="D140" s="127" t="s">
        <v>58</v>
      </c>
      <c r="E140" s="127" t="s">
        <v>54</v>
      </c>
      <c r="F140" s="127" t="s">
        <v>55</v>
      </c>
      <c r="G140" s="127" t="s">
        <v>258</v>
      </c>
      <c r="H140" s="127" t="s">
        <v>259</v>
      </c>
      <c r="I140" s="127" t="s">
        <v>260</v>
      </c>
      <c r="J140" s="128" t="s">
        <v>232</v>
      </c>
      <c r="K140" s="129" t="s">
        <v>261</v>
      </c>
      <c r="L140" s="125"/>
      <c r="M140" s="55" t="s">
        <v>1</v>
      </c>
      <c r="N140" s="56" t="s">
        <v>37</v>
      </c>
      <c r="O140" s="56" t="s">
        <v>262</v>
      </c>
      <c r="P140" s="56" t="s">
        <v>263</v>
      </c>
      <c r="Q140" s="56" t="s">
        <v>264</v>
      </c>
      <c r="R140" s="56" t="s">
        <v>265</v>
      </c>
      <c r="S140" s="56" t="s">
        <v>266</v>
      </c>
      <c r="T140" s="57" t="s">
        <v>267</v>
      </c>
    </row>
    <row r="141" spans="2:65" s="1" customFormat="1" ht="22.8" customHeight="1">
      <c r="B141" s="28"/>
      <c r="C141" s="60" t="s">
        <v>268</v>
      </c>
      <c r="J141" s="130">
        <f>BK141</f>
        <v>0</v>
      </c>
      <c r="L141" s="28"/>
      <c r="M141" s="58"/>
      <c r="N141" s="49"/>
      <c r="O141" s="49"/>
      <c r="P141" s="131">
        <f>P142+P161+P247</f>
        <v>0</v>
      </c>
      <c r="Q141" s="49"/>
      <c r="R141" s="131">
        <f>R142+R161+R247</f>
        <v>2.32608902</v>
      </c>
      <c r="S141" s="49"/>
      <c r="T141" s="132">
        <f>T142+T161+T247</f>
        <v>4.5600000000000002E-2</v>
      </c>
      <c r="AT141" s="13" t="s">
        <v>72</v>
      </c>
      <c r="AU141" s="13" t="s">
        <v>234</v>
      </c>
      <c r="BK141" s="133">
        <f>BK142+BK161+BK247</f>
        <v>0</v>
      </c>
    </row>
    <row r="142" spans="2:65" s="11" customFormat="1" ht="25.95" customHeight="1">
      <c r="B142" s="134"/>
      <c r="D142" s="135" t="s">
        <v>72</v>
      </c>
      <c r="E142" s="136" t="s">
        <v>269</v>
      </c>
      <c r="F142" s="136" t="s">
        <v>270</v>
      </c>
      <c r="I142" s="137"/>
      <c r="J142" s="138">
        <f>BK142</f>
        <v>0</v>
      </c>
      <c r="L142" s="134"/>
      <c r="M142" s="139"/>
      <c r="P142" s="140">
        <f>P143+P152</f>
        <v>0</v>
      </c>
      <c r="R142" s="140">
        <f>R143+R152</f>
        <v>9.672E-3</v>
      </c>
      <c r="T142" s="141">
        <f>T143+T152</f>
        <v>0</v>
      </c>
      <c r="AR142" s="135" t="s">
        <v>80</v>
      </c>
      <c r="AT142" s="142" t="s">
        <v>72</v>
      </c>
      <c r="AU142" s="142" t="s">
        <v>73</v>
      </c>
      <c r="AY142" s="135" t="s">
        <v>271</v>
      </c>
      <c r="BK142" s="143">
        <f>BK143+BK152</f>
        <v>0</v>
      </c>
    </row>
    <row r="143" spans="2:65" s="11" customFormat="1" ht="22.8" customHeight="1">
      <c r="B143" s="134"/>
      <c r="D143" s="135" t="s">
        <v>72</v>
      </c>
      <c r="E143" s="144" t="s">
        <v>292</v>
      </c>
      <c r="F143" s="144" t="s">
        <v>293</v>
      </c>
      <c r="I143" s="137"/>
      <c r="J143" s="145">
        <f>BK143</f>
        <v>0</v>
      </c>
      <c r="L143" s="134"/>
      <c r="M143" s="139"/>
      <c r="P143" s="140">
        <f>SUM(P144:P151)</f>
        <v>0</v>
      </c>
      <c r="R143" s="140">
        <f>SUM(R144:R151)</f>
        <v>9.672E-3</v>
      </c>
      <c r="T143" s="141">
        <f>SUM(T144:T151)</f>
        <v>0</v>
      </c>
      <c r="AR143" s="135" t="s">
        <v>80</v>
      </c>
      <c r="AT143" s="142" t="s">
        <v>72</v>
      </c>
      <c r="AU143" s="142" t="s">
        <v>80</v>
      </c>
      <c r="AY143" s="135" t="s">
        <v>271</v>
      </c>
      <c r="BK143" s="143">
        <f>SUM(BK144:BK151)</f>
        <v>0</v>
      </c>
    </row>
    <row r="144" spans="2:65" s="1" customFormat="1" ht="33" customHeight="1">
      <c r="B144" s="28"/>
      <c r="C144" s="146" t="s">
        <v>80</v>
      </c>
      <c r="D144" s="146" t="s">
        <v>274</v>
      </c>
      <c r="E144" s="147" t="s">
        <v>294</v>
      </c>
      <c r="F144" s="148" t="s">
        <v>295</v>
      </c>
      <c r="G144" s="149" t="s">
        <v>277</v>
      </c>
      <c r="H144" s="150">
        <v>74.400000000000006</v>
      </c>
      <c r="I144" s="151"/>
      <c r="J144" s="152">
        <f>ROUND(I144*H144,2)</f>
        <v>0</v>
      </c>
      <c r="K144" s="153"/>
      <c r="L144" s="28"/>
      <c r="M144" s="154" t="s">
        <v>1</v>
      </c>
      <c r="N144" s="115" t="s">
        <v>38</v>
      </c>
      <c r="P144" s="155">
        <f>O144*H144</f>
        <v>0</v>
      </c>
      <c r="Q144" s="155">
        <v>1.2999999999999999E-4</v>
      </c>
      <c r="R144" s="155">
        <f>Q144*H144</f>
        <v>9.672E-3</v>
      </c>
      <c r="S144" s="155">
        <v>0</v>
      </c>
      <c r="T144" s="156">
        <f>S144*H144</f>
        <v>0</v>
      </c>
      <c r="AR144" s="157" t="s">
        <v>278</v>
      </c>
      <c r="AT144" s="157" t="s">
        <v>274</v>
      </c>
      <c r="AU144" s="157" t="s">
        <v>82</v>
      </c>
      <c r="AY144" s="13" t="s">
        <v>271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3" t="s">
        <v>80</v>
      </c>
      <c r="BK144" s="158">
        <f>ROUND(I144*H144,2)</f>
        <v>0</v>
      </c>
      <c r="BL144" s="13" t="s">
        <v>278</v>
      </c>
      <c r="BM144" s="157" t="s">
        <v>2167</v>
      </c>
    </row>
    <row r="145" spans="2:65" s="1" customFormat="1" ht="19.2">
      <c r="B145" s="28"/>
      <c r="D145" s="159" t="s">
        <v>280</v>
      </c>
      <c r="F145" s="160" t="s">
        <v>297</v>
      </c>
      <c r="I145" s="119"/>
      <c r="L145" s="28"/>
      <c r="M145" s="161"/>
      <c r="T145" s="52"/>
      <c r="AT145" s="13" t="s">
        <v>280</v>
      </c>
      <c r="AU145" s="13" t="s">
        <v>82</v>
      </c>
    </row>
    <row r="146" spans="2:65" s="1" customFormat="1" ht="16.5" customHeight="1">
      <c r="B146" s="28"/>
      <c r="C146" s="146" t="s">
        <v>82</v>
      </c>
      <c r="D146" s="146" t="s">
        <v>274</v>
      </c>
      <c r="E146" s="147" t="s">
        <v>299</v>
      </c>
      <c r="F146" s="148" t="s">
        <v>300</v>
      </c>
      <c r="G146" s="149" t="s">
        <v>301</v>
      </c>
      <c r="H146" s="150">
        <v>1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AR146" s="157" t="s">
        <v>306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306</v>
      </c>
      <c r="BM146" s="157" t="s">
        <v>2168</v>
      </c>
    </row>
    <row r="147" spans="2:65" s="1" customFormat="1" ht="10.199999999999999">
      <c r="B147" s="28"/>
      <c r="D147" s="159" t="s">
        <v>280</v>
      </c>
      <c r="F147" s="160" t="s">
        <v>2169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" customFormat="1" ht="16.5" customHeight="1">
      <c r="B148" s="28"/>
      <c r="C148" s="146" t="s">
        <v>272</v>
      </c>
      <c r="D148" s="146" t="s">
        <v>274</v>
      </c>
      <c r="E148" s="147" t="s">
        <v>304</v>
      </c>
      <c r="F148" s="148" t="s">
        <v>305</v>
      </c>
      <c r="G148" s="149" t="s">
        <v>301</v>
      </c>
      <c r="H148" s="150">
        <v>1</v>
      </c>
      <c r="I148" s="151"/>
      <c r="J148" s="152">
        <f>ROUND(I148*H148,2)</f>
        <v>0</v>
      </c>
      <c r="K148" s="153"/>
      <c r="L148" s="28"/>
      <c r="M148" s="154" t="s">
        <v>1</v>
      </c>
      <c r="N148" s="115" t="s">
        <v>38</v>
      </c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57" t="s">
        <v>306</v>
      </c>
      <c r="AT148" s="157" t="s">
        <v>274</v>
      </c>
      <c r="AU148" s="157" t="s">
        <v>82</v>
      </c>
      <c r="AY148" s="13" t="s">
        <v>271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3" t="s">
        <v>80</v>
      </c>
      <c r="BK148" s="158">
        <f>ROUND(I148*H148,2)</f>
        <v>0</v>
      </c>
      <c r="BL148" s="13" t="s">
        <v>306</v>
      </c>
      <c r="BM148" s="157" t="s">
        <v>307</v>
      </c>
    </row>
    <row r="149" spans="2:65" s="1" customFormat="1" ht="10.199999999999999">
      <c r="B149" s="28"/>
      <c r="D149" s="159" t="s">
        <v>280</v>
      </c>
      <c r="F149" s="160" t="s">
        <v>305</v>
      </c>
      <c r="I149" s="119"/>
      <c r="L149" s="28"/>
      <c r="M149" s="161"/>
      <c r="T149" s="52"/>
      <c r="AT149" s="13" t="s">
        <v>280</v>
      </c>
      <c r="AU149" s="13" t="s">
        <v>82</v>
      </c>
    </row>
    <row r="150" spans="2:65" s="1" customFormat="1" ht="16.5" customHeight="1">
      <c r="B150" s="28"/>
      <c r="C150" s="146" t="s">
        <v>278</v>
      </c>
      <c r="D150" s="146" t="s">
        <v>274</v>
      </c>
      <c r="E150" s="147" t="s">
        <v>315</v>
      </c>
      <c r="F150" s="148" t="s">
        <v>316</v>
      </c>
      <c r="G150" s="149" t="s">
        <v>301</v>
      </c>
      <c r="H150" s="150">
        <v>1</v>
      </c>
      <c r="I150" s="151"/>
      <c r="J150" s="152">
        <f>ROUND(I150*H150,2)</f>
        <v>0</v>
      </c>
      <c r="K150" s="153"/>
      <c r="L150" s="28"/>
      <c r="M150" s="154" t="s">
        <v>1</v>
      </c>
      <c r="N150" s="115" t="s">
        <v>38</v>
      </c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AR150" s="157" t="s">
        <v>306</v>
      </c>
      <c r="AT150" s="157" t="s">
        <v>274</v>
      </c>
      <c r="AU150" s="157" t="s">
        <v>82</v>
      </c>
      <c r="AY150" s="13" t="s">
        <v>271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3" t="s">
        <v>80</v>
      </c>
      <c r="BK150" s="158">
        <f>ROUND(I150*H150,2)</f>
        <v>0</v>
      </c>
      <c r="BL150" s="13" t="s">
        <v>306</v>
      </c>
      <c r="BM150" s="157" t="s">
        <v>317</v>
      </c>
    </row>
    <row r="151" spans="2:65" s="1" customFormat="1" ht="10.199999999999999">
      <c r="B151" s="28"/>
      <c r="D151" s="159" t="s">
        <v>280</v>
      </c>
      <c r="F151" s="160" t="s">
        <v>316</v>
      </c>
      <c r="I151" s="119"/>
      <c r="L151" s="28"/>
      <c r="M151" s="161"/>
      <c r="T151" s="52"/>
      <c r="AT151" s="13" t="s">
        <v>280</v>
      </c>
      <c r="AU151" s="13" t="s">
        <v>82</v>
      </c>
    </row>
    <row r="152" spans="2:65" s="11" customFormat="1" ht="22.8" customHeight="1">
      <c r="B152" s="134"/>
      <c r="D152" s="135" t="s">
        <v>72</v>
      </c>
      <c r="E152" s="144" t="s">
        <v>318</v>
      </c>
      <c r="F152" s="144" t="s">
        <v>319</v>
      </c>
      <c r="I152" s="137"/>
      <c r="J152" s="145">
        <f>BK152</f>
        <v>0</v>
      </c>
      <c r="L152" s="134"/>
      <c r="M152" s="139"/>
      <c r="P152" s="140">
        <f>SUM(P153:P160)</f>
        <v>0</v>
      </c>
      <c r="R152" s="140">
        <f>SUM(R153:R160)</f>
        <v>0</v>
      </c>
      <c r="T152" s="141">
        <f>SUM(T153:T160)</f>
        <v>0</v>
      </c>
      <c r="AR152" s="135" t="s">
        <v>80</v>
      </c>
      <c r="AT152" s="142" t="s">
        <v>72</v>
      </c>
      <c r="AU152" s="142" t="s">
        <v>80</v>
      </c>
      <c r="AY152" s="135" t="s">
        <v>271</v>
      </c>
      <c r="BK152" s="143">
        <f>SUM(BK153:BK160)</f>
        <v>0</v>
      </c>
    </row>
    <row r="153" spans="2:65" s="1" customFormat="1" ht="24.15" customHeight="1">
      <c r="B153" s="28"/>
      <c r="C153" s="146" t="s">
        <v>298</v>
      </c>
      <c r="D153" s="146" t="s">
        <v>274</v>
      </c>
      <c r="E153" s="147" t="s">
        <v>320</v>
      </c>
      <c r="F153" s="148" t="s">
        <v>321</v>
      </c>
      <c r="G153" s="149" t="s">
        <v>322</v>
      </c>
      <c r="H153" s="150">
        <v>0.5</v>
      </c>
      <c r="I153" s="151"/>
      <c r="J153" s="152">
        <f>ROUND(I153*H153,2)</f>
        <v>0</v>
      </c>
      <c r="K153" s="153"/>
      <c r="L153" s="28"/>
      <c r="M153" s="154" t="s">
        <v>1</v>
      </c>
      <c r="N153" s="115" t="s">
        <v>38</v>
      </c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AR153" s="157" t="s">
        <v>278</v>
      </c>
      <c r="AT153" s="157" t="s">
        <v>274</v>
      </c>
      <c r="AU153" s="157" t="s">
        <v>82</v>
      </c>
      <c r="AY153" s="13" t="s">
        <v>271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3" t="s">
        <v>80</v>
      </c>
      <c r="BK153" s="158">
        <f>ROUND(I153*H153,2)</f>
        <v>0</v>
      </c>
      <c r="BL153" s="13" t="s">
        <v>278</v>
      </c>
      <c r="BM153" s="157" t="s">
        <v>323</v>
      </c>
    </row>
    <row r="154" spans="2:65" s="1" customFormat="1" ht="28.8">
      <c r="B154" s="28"/>
      <c r="D154" s="159" t="s">
        <v>280</v>
      </c>
      <c r="F154" s="160" t="s">
        <v>324</v>
      </c>
      <c r="I154" s="119"/>
      <c r="L154" s="28"/>
      <c r="M154" s="161"/>
      <c r="T154" s="52"/>
      <c r="AT154" s="13" t="s">
        <v>280</v>
      </c>
      <c r="AU154" s="13" t="s">
        <v>82</v>
      </c>
    </row>
    <row r="155" spans="2:65" s="1" customFormat="1" ht="24.15" customHeight="1">
      <c r="B155" s="28"/>
      <c r="C155" s="146" t="s">
        <v>282</v>
      </c>
      <c r="D155" s="146" t="s">
        <v>274</v>
      </c>
      <c r="E155" s="147" t="s">
        <v>326</v>
      </c>
      <c r="F155" s="148" t="s">
        <v>327</v>
      </c>
      <c r="G155" s="149" t="s">
        <v>322</v>
      </c>
      <c r="H155" s="150">
        <v>0.5</v>
      </c>
      <c r="I155" s="151"/>
      <c r="J155" s="152">
        <f>ROUND(I155*H155,2)</f>
        <v>0</v>
      </c>
      <c r="K155" s="153"/>
      <c r="L155" s="28"/>
      <c r="M155" s="154" t="s">
        <v>1</v>
      </c>
      <c r="N155" s="115" t="s">
        <v>38</v>
      </c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AR155" s="157" t="s">
        <v>278</v>
      </c>
      <c r="AT155" s="157" t="s">
        <v>274</v>
      </c>
      <c r="AU155" s="157" t="s">
        <v>82</v>
      </c>
      <c r="AY155" s="13" t="s">
        <v>271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3" t="s">
        <v>80</v>
      </c>
      <c r="BK155" s="158">
        <f>ROUND(I155*H155,2)</f>
        <v>0</v>
      </c>
      <c r="BL155" s="13" t="s">
        <v>278</v>
      </c>
      <c r="BM155" s="157" t="s">
        <v>328</v>
      </c>
    </row>
    <row r="156" spans="2:65" s="1" customFormat="1" ht="19.2">
      <c r="B156" s="28"/>
      <c r="D156" s="159" t="s">
        <v>280</v>
      </c>
      <c r="F156" s="160" t="s">
        <v>329</v>
      </c>
      <c r="I156" s="119"/>
      <c r="L156" s="28"/>
      <c r="M156" s="161"/>
      <c r="T156" s="52"/>
      <c r="AT156" s="13" t="s">
        <v>280</v>
      </c>
      <c r="AU156" s="13" t="s">
        <v>82</v>
      </c>
    </row>
    <row r="157" spans="2:65" s="1" customFormat="1" ht="16.5" customHeight="1">
      <c r="B157" s="28"/>
      <c r="C157" s="146" t="s">
        <v>308</v>
      </c>
      <c r="D157" s="146" t="s">
        <v>274</v>
      </c>
      <c r="E157" s="147" t="s">
        <v>331</v>
      </c>
      <c r="F157" s="148" t="s">
        <v>332</v>
      </c>
      <c r="G157" s="149" t="s">
        <v>322</v>
      </c>
      <c r="H157" s="150">
        <v>0.5</v>
      </c>
      <c r="I157" s="151"/>
      <c r="J157" s="152">
        <f>ROUND(I157*H157,2)</f>
        <v>0</v>
      </c>
      <c r="K157" s="153"/>
      <c r="L157" s="28"/>
      <c r="M157" s="154" t="s">
        <v>1</v>
      </c>
      <c r="N157" s="115" t="s">
        <v>38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278</v>
      </c>
      <c r="AT157" s="157" t="s">
        <v>274</v>
      </c>
      <c r="AU157" s="157" t="s">
        <v>82</v>
      </c>
      <c r="AY157" s="13" t="s">
        <v>271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3" t="s">
        <v>80</v>
      </c>
      <c r="BK157" s="158">
        <f>ROUND(I157*H157,2)</f>
        <v>0</v>
      </c>
      <c r="BL157" s="13" t="s">
        <v>278</v>
      </c>
      <c r="BM157" s="157" t="s">
        <v>333</v>
      </c>
    </row>
    <row r="158" spans="2:65" s="1" customFormat="1" ht="19.2">
      <c r="B158" s="28"/>
      <c r="D158" s="159" t="s">
        <v>280</v>
      </c>
      <c r="F158" s="160" t="s">
        <v>334</v>
      </c>
      <c r="I158" s="119"/>
      <c r="L158" s="28"/>
      <c r="M158" s="161"/>
      <c r="T158" s="52"/>
      <c r="AT158" s="13" t="s">
        <v>280</v>
      </c>
      <c r="AU158" s="13" t="s">
        <v>82</v>
      </c>
    </row>
    <row r="159" spans="2:65" s="1" customFormat="1" ht="24.15" customHeight="1">
      <c r="B159" s="28"/>
      <c r="C159" s="162" t="s">
        <v>314</v>
      </c>
      <c r="D159" s="162" t="s">
        <v>335</v>
      </c>
      <c r="E159" s="163" t="s">
        <v>336</v>
      </c>
      <c r="F159" s="164" t="s">
        <v>337</v>
      </c>
      <c r="G159" s="165" t="s">
        <v>338</v>
      </c>
      <c r="H159" s="166">
        <v>1</v>
      </c>
      <c r="I159" s="167"/>
      <c r="J159" s="168">
        <f>ROUND(I159*H159,2)</f>
        <v>0</v>
      </c>
      <c r="K159" s="169"/>
      <c r="L159" s="170"/>
      <c r="M159" s="171" t="s">
        <v>1</v>
      </c>
      <c r="N159" s="172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314</v>
      </c>
      <c r="AT159" s="157" t="s">
        <v>335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278</v>
      </c>
      <c r="BM159" s="157" t="s">
        <v>339</v>
      </c>
    </row>
    <row r="160" spans="2:65" s="1" customFormat="1" ht="28.8">
      <c r="B160" s="28"/>
      <c r="D160" s="159" t="s">
        <v>280</v>
      </c>
      <c r="F160" s="160" t="s">
        <v>340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1" customFormat="1" ht="25.95" customHeight="1">
      <c r="B161" s="134"/>
      <c r="D161" s="135" t="s">
        <v>72</v>
      </c>
      <c r="E161" s="136" t="s">
        <v>341</v>
      </c>
      <c r="F161" s="136" t="s">
        <v>342</v>
      </c>
      <c r="I161" s="137"/>
      <c r="J161" s="138">
        <f>BK161</f>
        <v>0</v>
      </c>
      <c r="L161" s="134"/>
      <c r="M161" s="139"/>
      <c r="P161" s="140">
        <f>P162+P169+P190+P217+P228</f>
        <v>0</v>
      </c>
      <c r="R161" s="140">
        <f>R162+R169+R190+R217+R228</f>
        <v>2.3164170199999998</v>
      </c>
      <c r="T161" s="141">
        <f>T162+T169+T190+T217+T228</f>
        <v>4.1849999999999998E-2</v>
      </c>
      <c r="AR161" s="135" t="s">
        <v>82</v>
      </c>
      <c r="AT161" s="142" t="s">
        <v>72</v>
      </c>
      <c r="AU161" s="142" t="s">
        <v>73</v>
      </c>
      <c r="AY161" s="135" t="s">
        <v>271</v>
      </c>
      <c r="BK161" s="143">
        <f>BK162+BK169+BK190+BK217+BK228</f>
        <v>0</v>
      </c>
    </row>
    <row r="162" spans="2:65" s="11" customFormat="1" ht="22.8" customHeight="1">
      <c r="B162" s="134"/>
      <c r="D162" s="135" t="s">
        <v>72</v>
      </c>
      <c r="E162" s="144" t="s">
        <v>1499</v>
      </c>
      <c r="F162" s="144" t="s">
        <v>1500</v>
      </c>
      <c r="I162" s="137"/>
      <c r="J162" s="145">
        <f>BK162</f>
        <v>0</v>
      </c>
      <c r="L162" s="134"/>
      <c r="M162" s="139"/>
      <c r="P162" s="140">
        <f>SUM(P163:P168)</f>
        <v>0</v>
      </c>
      <c r="R162" s="140">
        <f>SUM(R163:R168)</f>
        <v>0</v>
      </c>
      <c r="T162" s="141">
        <f>SUM(T163:T168)</f>
        <v>0</v>
      </c>
      <c r="AR162" s="135" t="s">
        <v>82</v>
      </c>
      <c r="AT162" s="142" t="s">
        <v>72</v>
      </c>
      <c r="AU162" s="142" t="s">
        <v>80</v>
      </c>
      <c r="AY162" s="135" t="s">
        <v>271</v>
      </c>
      <c r="BK162" s="143">
        <f>SUM(BK163:BK168)</f>
        <v>0</v>
      </c>
    </row>
    <row r="163" spans="2:65" s="1" customFormat="1" ht="16.5" customHeight="1">
      <c r="B163" s="28"/>
      <c r="C163" s="146" t="s">
        <v>292</v>
      </c>
      <c r="D163" s="146" t="s">
        <v>274</v>
      </c>
      <c r="E163" s="147" t="s">
        <v>1501</v>
      </c>
      <c r="F163" s="148" t="s">
        <v>1502</v>
      </c>
      <c r="G163" s="149" t="s">
        <v>277</v>
      </c>
      <c r="H163" s="150">
        <v>4</v>
      </c>
      <c r="I163" s="151"/>
      <c r="J163" s="152">
        <f>ROUND(I163*H163,2)</f>
        <v>0</v>
      </c>
      <c r="K163" s="153"/>
      <c r="L163" s="28"/>
      <c r="M163" s="154" t="s">
        <v>1</v>
      </c>
      <c r="N163" s="115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348</v>
      </c>
      <c r="AT163" s="157" t="s">
        <v>274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348</v>
      </c>
      <c r="BM163" s="157" t="s">
        <v>2170</v>
      </c>
    </row>
    <row r="164" spans="2:65" s="1" customFormat="1" ht="10.199999999999999">
      <c r="B164" s="28"/>
      <c r="D164" s="159" t="s">
        <v>280</v>
      </c>
      <c r="F164" s="160" t="s">
        <v>1502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" customFormat="1" ht="16.5" customHeight="1">
      <c r="B165" s="28"/>
      <c r="C165" s="146" t="s">
        <v>325</v>
      </c>
      <c r="D165" s="146" t="s">
        <v>274</v>
      </c>
      <c r="E165" s="147" t="s">
        <v>1504</v>
      </c>
      <c r="F165" s="148" t="s">
        <v>2171</v>
      </c>
      <c r="G165" s="149" t="s">
        <v>692</v>
      </c>
      <c r="H165" s="150">
        <v>2</v>
      </c>
      <c r="I165" s="151"/>
      <c r="J165" s="152">
        <f>ROUND(I165*H165,2)</f>
        <v>0</v>
      </c>
      <c r="K165" s="153"/>
      <c r="L165" s="28"/>
      <c r="M165" s="154" t="s">
        <v>1</v>
      </c>
      <c r="N165" s="115" t="s">
        <v>38</v>
      </c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AR165" s="157" t="s">
        <v>306</v>
      </c>
      <c r="AT165" s="157" t="s">
        <v>274</v>
      </c>
      <c r="AU165" s="157" t="s">
        <v>82</v>
      </c>
      <c r="AY165" s="13" t="s">
        <v>271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3" t="s">
        <v>80</v>
      </c>
      <c r="BK165" s="158">
        <f>ROUND(I165*H165,2)</f>
        <v>0</v>
      </c>
      <c r="BL165" s="13" t="s">
        <v>306</v>
      </c>
      <c r="BM165" s="157" t="s">
        <v>2172</v>
      </c>
    </row>
    <row r="166" spans="2:65" s="1" customFormat="1" ht="19.2">
      <c r="B166" s="28"/>
      <c r="D166" s="159" t="s">
        <v>280</v>
      </c>
      <c r="F166" s="160" t="s">
        <v>1507</v>
      </c>
      <c r="I166" s="119"/>
      <c r="L166" s="28"/>
      <c r="M166" s="161"/>
      <c r="T166" s="52"/>
      <c r="AT166" s="13" t="s">
        <v>280</v>
      </c>
      <c r="AU166" s="13" t="s">
        <v>82</v>
      </c>
    </row>
    <row r="167" spans="2:65" s="1" customFormat="1" ht="16.5" customHeight="1">
      <c r="B167" s="28"/>
      <c r="C167" s="146" t="s">
        <v>330</v>
      </c>
      <c r="D167" s="146" t="s">
        <v>274</v>
      </c>
      <c r="E167" s="147" t="s">
        <v>1508</v>
      </c>
      <c r="F167" s="148" t="s">
        <v>1509</v>
      </c>
      <c r="G167" s="149" t="s">
        <v>692</v>
      </c>
      <c r="H167" s="150">
        <v>2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AR167" s="157" t="s">
        <v>306</v>
      </c>
      <c r="AT167" s="157" t="s">
        <v>274</v>
      </c>
      <c r="AU167" s="157" t="s">
        <v>82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306</v>
      </c>
      <c r="BM167" s="157" t="s">
        <v>2173</v>
      </c>
    </row>
    <row r="168" spans="2:65" s="1" customFormat="1" ht="10.199999999999999">
      <c r="B168" s="28"/>
      <c r="D168" s="159" t="s">
        <v>280</v>
      </c>
      <c r="F168" s="160" t="s">
        <v>1509</v>
      </c>
      <c r="I168" s="119"/>
      <c r="L168" s="28"/>
      <c r="M168" s="161"/>
      <c r="T168" s="52"/>
      <c r="AT168" s="13" t="s">
        <v>280</v>
      </c>
      <c r="AU168" s="13" t="s">
        <v>82</v>
      </c>
    </row>
    <row r="169" spans="2:65" s="11" customFormat="1" ht="22.8" customHeight="1">
      <c r="B169" s="134"/>
      <c r="D169" s="135" t="s">
        <v>72</v>
      </c>
      <c r="E169" s="144" t="s">
        <v>363</v>
      </c>
      <c r="F169" s="144" t="s">
        <v>364</v>
      </c>
      <c r="I169" s="137"/>
      <c r="J169" s="145">
        <f>BK169</f>
        <v>0</v>
      </c>
      <c r="L169" s="134"/>
      <c r="M169" s="139"/>
      <c r="P169" s="140">
        <f>SUM(P170:P189)</f>
        <v>0</v>
      </c>
      <c r="R169" s="140">
        <f>SUM(R170:R189)</f>
        <v>0.6167012999999999</v>
      </c>
      <c r="T169" s="141">
        <f>SUM(T170:T189)</f>
        <v>0</v>
      </c>
      <c r="AR169" s="135" t="s">
        <v>82</v>
      </c>
      <c r="AT169" s="142" t="s">
        <v>72</v>
      </c>
      <c r="AU169" s="142" t="s">
        <v>80</v>
      </c>
      <c r="AY169" s="135" t="s">
        <v>271</v>
      </c>
      <c r="BK169" s="143">
        <f>SUM(BK170:BK189)</f>
        <v>0</v>
      </c>
    </row>
    <row r="170" spans="2:65" s="1" customFormat="1" ht="33" customHeight="1">
      <c r="B170" s="28"/>
      <c r="C170" s="146" t="s">
        <v>8</v>
      </c>
      <c r="D170" s="146" t="s">
        <v>274</v>
      </c>
      <c r="E170" s="147" t="s">
        <v>386</v>
      </c>
      <c r="F170" s="148" t="s">
        <v>387</v>
      </c>
      <c r="G170" s="149" t="s">
        <v>277</v>
      </c>
      <c r="H170" s="150">
        <v>74.400000000000006</v>
      </c>
      <c r="I170" s="151"/>
      <c r="J170" s="152">
        <f>ROUND(I170*H170,2)</f>
        <v>0</v>
      </c>
      <c r="K170" s="153"/>
      <c r="L170" s="28"/>
      <c r="M170" s="154" t="s">
        <v>1</v>
      </c>
      <c r="N170" s="115" t="s">
        <v>38</v>
      </c>
      <c r="P170" s="155">
        <f>O170*H170</f>
        <v>0</v>
      </c>
      <c r="Q170" s="155">
        <v>1.17E-3</v>
      </c>
      <c r="R170" s="155">
        <f>Q170*H170</f>
        <v>8.7048000000000014E-2</v>
      </c>
      <c r="S170" s="155">
        <v>0</v>
      </c>
      <c r="T170" s="156">
        <f>S170*H170</f>
        <v>0</v>
      </c>
      <c r="AR170" s="157" t="s">
        <v>348</v>
      </c>
      <c r="AT170" s="157" t="s">
        <v>274</v>
      </c>
      <c r="AU170" s="157" t="s">
        <v>82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348</v>
      </c>
      <c r="BM170" s="157" t="s">
        <v>2174</v>
      </c>
    </row>
    <row r="171" spans="2:65" s="1" customFormat="1" ht="28.8">
      <c r="B171" s="28"/>
      <c r="D171" s="159" t="s">
        <v>280</v>
      </c>
      <c r="F171" s="160" t="s">
        <v>389</v>
      </c>
      <c r="I171" s="119"/>
      <c r="L171" s="28"/>
      <c r="M171" s="161"/>
      <c r="T171" s="52"/>
      <c r="AT171" s="13" t="s">
        <v>280</v>
      </c>
      <c r="AU171" s="13" t="s">
        <v>82</v>
      </c>
    </row>
    <row r="172" spans="2:65" s="1" customFormat="1" ht="16.5" customHeight="1">
      <c r="B172" s="28"/>
      <c r="C172" s="162" t="s">
        <v>345</v>
      </c>
      <c r="D172" s="162" t="s">
        <v>335</v>
      </c>
      <c r="E172" s="163" t="s">
        <v>391</v>
      </c>
      <c r="F172" s="164" t="s">
        <v>392</v>
      </c>
      <c r="G172" s="165" t="s">
        <v>393</v>
      </c>
      <c r="H172" s="166">
        <v>0.71499999999999997</v>
      </c>
      <c r="I172" s="167"/>
      <c r="J172" s="168">
        <f>ROUND(I172*H172,2)</f>
        <v>0</v>
      </c>
      <c r="K172" s="169"/>
      <c r="L172" s="170"/>
      <c r="M172" s="171" t="s">
        <v>1</v>
      </c>
      <c r="N172" s="172" t="s">
        <v>38</v>
      </c>
      <c r="P172" s="155">
        <f>O172*H172</f>
        <v>0</v>
      </c>
      <c r="Q172" s="155">
        <v>2.0000000000000002E-5</v>
      </c>
      <c r="R172" s="155">
        <f>Q172*H172</f>
        <v>1.43E-5</v>
      </c>
      <c r="S172" s="155">
        <v>0</v>
      </c>
      <c r="T172" s="156">
        <f>S172*H172</f>
        <v>0</v>
      </c>
      <c r="AR172" s="157" t="s">
        <v>306</v>
      </c>
      <c r="AT172" s="157" t="s">
        <v>335</v>
      </c>
      <c r="AU172" s="157" t="s">
        <v>82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306</v>
      </c>
      <c r="BM172" s="157" t="s">
        <v>2175</v>
      </c>
    </row>
    <row r="173" spans="2:65" s="1" customFormat="1" ht="10.199999999999999">
      <c r="B173" s="28"/>
      <c r="D173" s="159" t="s">
        <v>280</v>
      </c>
      <c r="F173" s="160" t="s">
        <v>392</v>
      </c>
      <c r="I173" s="119"/>
      <c r="L173" s="28"/>
      <c r="M173" s="161"/>
      <c r="T173" s="52"/>
      <c r="AT173" s="13" t="s">
        <v>280</v>
      </c>
      <c r="AU173" s="13" t="s">
        <v>82</v>
      </c>
    </row>
    <row r="174" spans="2:65" s="1" customFormat="1" ht="16.5" customHeight="1">
      <c r="B174" s="28"/>
      <c r="C174" s="162" t="s">
        <v>351</v>
      </c>
      <c r="D174" s="162" t="s">
        <v>335</v>
      </c>
      <c r="E174" s="163" t="s">
        <v>396</v>
      </c>
      <c r="F174" s="164" t="s">
        <v>397</v>
      </c>
      <c r="G174" s="165" t="s">
        <v>393</v>
      </c>
      <c r="H174" s="166">
        <v>1.87</v>
      </c>
      <c r="I174" s="167"/>
      <c r="J174" s="168">
        <f>ROUND(I174*H174,2)</f>
        <v>0</v>
      </c>
      <c r="K174" s="169"/>
      <c r="L174" s="170"/>
      <c r="M174" s="171" t="s">
        <v>1</v>
      </c>
      <c r="N174" s="172" t="s">
        <v>38</v>
      </c>
      <c r="P174" s="155">
        <f>O174*H174</f>
        <v>0</v>
      </c>
      <c r="Q174" s="155">
        <v>2.0000000000000001E-4</v>
      </c>
      <c r="R174" s="155">
        <f>Q174*H174</f>
        <v>3.7400000000000004E-4</v>
      </c>
      <c r="S174" s="155">
        <v>0</v>
      </c>
      <c r="T174" s="156">
        <f>S174*H174</f>
        <v>0</v>
      </c>
      <c r="AR174" s="157" t="s">
        <v>373</v>
      </c>
      <c r="AT174" s="157" t="s">
        <v>335</v>
      </c>
      <c r="AU174" s="157" t="s">
        <v>82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348</v>
      </c>
      <c r="BM174" s="157" t="s">
        <v>2176</v>
      </c>
    </row>
    <row r="175" spans="2:65" s="1" customFormat="1" ht="10.199999999999999">
      <c r="B175" s="28"/>
      <c r="D175" s="159" t="s">
        <v>280</v>
      </c>
      <c r="F175" s="160" t="s">
        <v>397</v>
      </c>
      <c r="I175" s="119"/>
      <c r="L175" s="28"/>
      <c r="M175" s="161"/>
      <c r="T175" s="52"/>
      <c r="AT175" s="13" t="s">
        <v>280</v>
      </c>
      <c r="AU175" s="13" t="s">
        <v>82</v>
      </c>
    </row>
    <row r="176" spans="2:65" s="1" customFormat="1" ht="24.15" customHeight="1">
      <c r="B176" s="28"/>
      <c r="C176" s="162" t="s">
        <v>356</v>
      </c>
      <c r="D176" s="162" t="s">
        <v>335</v>
      </c>
      <c r="E176" s="163" t="s">
        <v>1514</v>
      </c>
      <c r="F176" s="164" t="s">
        <v>1515</v>
      </c>
      <c r="G176" s="165" t="s">
        <v>277</v>
      </c>
      <c r="H176" s="166">
        <v>91.3</v>
      </c>
      <c r="I176" s="167"/>
      <c r="J176" s="168">
        <f>ROUND(I176*H176,2)</f>
        <v>0</v>
      </c>
      <c r="K176" s="169"/>
      <c r="L176" s="170"/>
      <c r="M176" s="171" t="s">
        <v>1</v>
      </c>
      <c r="N176" s="172" t="s">
        <v>38</v>
      </c>
      <c r="P176" s="155">
        <f>O176*H176</f>
        <v>0</v>
      </c>
      <c r="Q176" s="155">
        <v>4.0000000000000001E-3</v>
      </c>
      <c r="R176" s="155">
        <f>Q176*H176</f>
        <v>0.36519999999999997</v>
      </c>
      <c r="S176" s="155">
        <v>0</v>
      </c>
      <c r="T176" s="156">
        <f>S176*H176</f>
        <v>0</v>
      </c>
      <c r="AR176" s="157" t="s">
        <v>373</v>
      </c>
      <c r="AT176" s="157" t="s">
        <v>335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348</v>
      </c>
      <c r="BM176" s="157" t="s">
        <v>2177</v>
      </c>
    </row>
    <row r="177" spans="2:65" s="1" customFormat="1" ht="19.2">
      <c r="B177" s="28"/>
      <c r="D177" s="159" t="s">
        <v>280</v>
      </c>
      <c r="F177" s="160" t="s">
        <v>1515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" customFormat="1" ht="16.5" customHeight="1">
      <c r="B178" s="28"/>
      <c r="C178" s="162" t="s">
        <v>348</v>
      </c>
      <c r="D178" s="162" t="s">
        <v>335</v>
      </c>
      <c r="E178" s="163" t="s">
        <v>410</v>
      </c>
      <c r="F178" s="164" t="s">
        <v>411</v>
      </c>
      <c r="G178" s="165" t="s">
        <v>412</v>
      </c>
      <c r="H178" s="166">
        <v>82.5</v>
      </c>
      <c r="I178" s="167"/>
      <c r="J178" s="168">
        <f>ROUND(I178*H178,2)</f>
        <v>0</v>
      </c>
      <c r="K178" s="169"/>
      <c r="L178" s="170"/>
      <c r="M178" s="171" t="s">
        <v>1</v>
      </c>
      <c r="N178" s="172" t="s">
        <v>38</v>
      </c>
      <c r="P178" s="155">
        <f>O178*H178</f>
        <v>0</v>
      </c>
      <c r="Q178" s="155">
        <v>3.8000000000000002E-4</v>
      </c>
      <c r="R178" s="155">
        <f>Q178*H178</f>
        <v>3.1350000000000003E-2</v>
      </c>
      <c r="S178" s="155">
        <v>0</v>
      </c>
      <c r="T178" s="156">
        <f>S178*H178</f>
        <v>0</v>
      </c>
      <c r="AR178" s="157" t="s">
        <v>373</v>
      </c>
      <c r="AT178" s="157" t="s">
        <v>335</v>
      </c>
      <c r="AU178" s="157" t="s">
        <v>82</v>
      </c>
      <c r="AY178" s="13" t="s">
        <v>271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3" t="s">
        <v>80</v>
      </c>
      <c r="BK178" s="158">
        <f>ROUND(I178*H178,2)</f>
        <v>0</v>
      </c>
      <c r="BL178" s="13" t="s">
        <v>348</v>
      </c>
      <c r="BM178" s="157" t="s">
        <v>2178</v>
      </c>
    </row>
    <row r="179" spans="2:65" s="1" customFormat="1" ht="10.199999999999999">
      <c r="B179" s="28"/>
      <c r="D179" s="159" t="s">
        <v>280</v>
      </c>
      <c r="F179" s="160" t="s">
        <v>414</v>
      </c>
      <c r="I179" s="119"/>
      <c r="L179" s="28"/>
      <c r="M179" s="161"/>
      <c r="T179" s="52"/>
      <c r="AT179" s="13" t="s">
        <v>280</v>
      </c>
      <c r="AU179" s="13" t="s">
        <v>82</v>
      </c>
    </row>
    <row r="180" spans="2:65" s="1" customFormat="1" ht="16.5" customHeight="1">
      <c r="B180" s="28"/>
      <c r="C180" s="162" t="s">
        <v>365</v>
      </c>
      <c r="D180" s="162" t="s">
        <v>335</v>
      </c>
      <c r="E180" s="163" t="s">
        <v>416</v>
      </c>
      <c r="F180" s="164" t="s">
        <v>417</v>
      </c>
      <c r="G180" s="165" t="s">
        <v>412</v>
      </c>
      <c r="H180" s="166">
        <v>161.69999999999999</v>
      </c>
      <c r="I180" s="167"/>
      <c r="J180" s="168">
        <f>ROUND(I180*H180,2)</f>
        <v>0</v>
      </c>
      <c r="K180" s="169"/>
      <c r="L180" s="170"/>
      <c r="M180" s="171" t="s">
        <v>1</v>
      </c>
      <c r="N180" s="172" t="s">
        <v>38</v>
      </c>
      <c r="P180" s="155">
        <f>O180*H180</f>
        <v>0</v>
      </c>
      <c r="Q180" s="155">
        <v>3.5E-4</v>
      </c>
      <c r="R180" s="155">
        <f>Q180*H180</f>
        <v>5.6594999999999993E-2</v>
      </c>
      <c r="S180" s="155">
        <v>0</v>
      </c>
      <c r="T180" s="156">
        <f>S180*H180</f>
        <v>0</v>
      </c>
      <c r="AR180" s="157" t="s">
        <v>373</v>
      </c>
      <c r="AT180" s="157" t="s">
        <v>335</v>
      </c>
      <c r="AU180" s="157" t="s">
        <v>82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348</v>
      </c>
      <c r="BM180" s="157" t="s">
        <v>2179</v>
      </c>
    </row>
    <row r="181" spans="2:65" s="1" customFormat="1" ht="10.199999999999999">
      <c r="B181" s="28"/>
      <c r="D181" s="159" t="s">
        <v>280</v>
      </c>
      <c r="F181" s="160" t="s">
        <v>417</v>
      </c>
      <c r="I181" s="119"/>
      <c r="L181" s="28"/>
      <c r="M181" s="161"/>
      <c r="T181" s="52"/>
      <c r="AT181" s="13" t="s">
        <v>280</v>
      </c>
      <c r="AU181" s="13" t="s">
        <v>82</v>
      </c>
    </row>
    <row r="182" spans="2:65" s="1" customFormat="1" ht="16.5" customHeight="1">
      <c r="B182" s="28"/>
      <c r="C182" s="162" t="s">
        <v>370</v>
      </c>
      <c r="D182" s="162" t="s">
        <v>335</v>
      </c>
      <c r="E182" s="163" t="s">
        <v>420</v>
      </c>
      <c r="F182" s="164" t="s">
        <v>421</v>
      </c>
      <c r="G182" s="165" t="s">
        <v>412</v>
      </c>
      <c r="H182" s="166">
        <v>85.8</v>
      </c>
      <c r="I182" s="167"/>
      <c r="J182" s="168">
        <f>ROUND(I182*H182,2)</f>
        <v>0</v>
      </c>
      <c r="K182" s="169"/>
      <c r="L182" s="170"/>
      <c r="M182" s="171" t="s">
        <v>1</v>
      </c>
      <c r="N182" s="172" t="s">
        <v>38</v>
      </c>
      <c r="P182" s="155">
        <f>O182*H182</f>
        <v>0</v>
      </c>
      <c r="Q182" s="155">
        <v>3.5E-4</v>
      </c>
      <c r="R182" s="155">
        <f>Q182*H182</f>
        <v>3.0029999999999998E-2</v>
      </c>
      <c r="S182" s="155">
        <v>0</v>
      </c>
      <c r="T182" s="156">
        <f>S182*H182</f>
        <v>0</v>
      </c>
      <c r="AR182" s="157" t="s">
        <v>373</v>
      </c>
      <c r="AT182" s="157" t="s">
        <v>335</v>
      </c>
      <c r="AU182" s="157" t="s">
        <v>82</v>
      </c>
      <c r="AY182" s="13" t="s">
        <v>271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3" t="s">
        <v>80</v>
      </c>
      <c r="BK182" s="158">
        <f>ROUND(I182*H182,2)</f>
        <v>0</v>
      </c>
      <c r="BL182" s="13" t="s">
        <v>348</v>
      </c>
      <c r="BM182" s="157" t="s">
        <v>2180</v>
      </c>
    </row>
    <row r="183" spans="2:65" s="1" customFormat="1" ht="10.199999999999999">
      <c r="B183" s="28"/>
      <c r="D183" s="159" t="s">
        <v>280</v>
      </c>
      <c r="F183" s="160" t="s">
        <v>421</v>
      </c>
      <c r="I183" s="119"/>
      <c r="L183" s="28"/>
      <c r="M183" s="161"/>
      <c r="T183" s="52"/>
      <c r="AT183" s="13" t="s">
        <v>280</v>
      </c>
      <c r="AU183" s="13" t="s">
        <v>82</v>
      </c>
    </row>
    <row r="184" spans="2:65" s="1" customFormat="1" ht="16.5" customHeight="1">
      <c r="B184" s="28"/>
      <c r="C184" s="162" t="s">
        <v>376</v>
      </c>
      <c r="D184" s="162" t="s">
        <v>335</v>
      </c>
      <c r="E184" s="163" t="s">
        <v>424</v>
      </c>
      <c r="F184" s="164" t="s">
        <v>425</v>
      </c>
      <c r="G184" s="165" t="s">
        <v>412</v>
      </c>
      <c r="H184" s="166">
        <v>83.6</v>
      </c>
      <c r="I184" s="167"/>
      <c r="J184" s="168">
        <f>ROUND(I184*H184,2)</f>
        <v>0</v>
      </c>
      <c r="K184" s="169"/>
      <c r="L184" s="170"/>
      <c r="M184" s="171" t="s">
        <v>1</v>
      </c>
      <c r="N184" s="172" t="s">
        <v>38</v>
      </c>
      <c r="P184" s="155">
        <f>O184*H184</f>
        <v>0</v>
      </c>
      <c r="Q184" s="155">
        <v>5.0000000000000001E-4</v>
      </c>
      <c r="R184" s="155">
        <f>Q184*H184</f>
        <v>4.1799999999999997E-2</v>
      </c>
      <c r="S184" s="155">
        <v>0</v>
      </c>
      <c r="T184" s="156">
        <f>S184*H184</f>
        <v>0</v>
      </c>
      <c r="AR184" s="157" t="s">
        <v>373</v>
      </c>
      <c r="AT184" s="157" t="s">
        <v>335</v>
      </c>
      <c r="AU184" s="157" t="s">
        <v>82</v>
      </c>
      <c r="AY184" s="13" t="s">
        <v>271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3" t="s">
        <v>80</v>
      </c>
      <c r="BK184" s="158">
        <f>ROUND(I184*H184,2)</f>
        <v>0</v>
      </c>
      <c r="BL184" s="13" t="s">
        <v>348</v>
      </c>
      <c r="BM184" s="157" t="s">
        <v>2181</v>
      </c>
    </row>
    <row r="185" spans="2:65" s="1" customFormat="1" ht="10.199999999999999">
      <c r="B185" s="28"/>
      <c r="D185" s="159" t="s">
        <v>280</v>
      </c>
      <c r="F185" s="160" t="s">
        <v>427</v>
      </c>
      <c r="I185" s="119"/>
      <c r="L185" s="28"/>
      <c r="M185" s="161"/>
      <c r="T185" s="52"/>
      <c r="AT185" s="13" t="s">
        <v>280</v>
      </c>
      <c r="AU185" s="13" t="s">
        <v>82</v>
      </c>
    </row>
    <row r="186" spans="2:65" s="1" customFormat="1" ht="16.5" customHeight="1">
      <c r="B186" s="28"/>
      <c r="C186" s="162" t="s">
        <v>381</v>
      </c>
      <c r="D186" s="162" t="s">
        <v>335</v>
      </c>
      <c r="E186" s="163" t="s">
        <v>429</v>
      </c>
      <c r="F186" s="164" t="s">
        <v>430</v>
      </c>
      <c r="G186" s="165" t="s">
        <v>338</v>
      </c>
      <c r="H186" s="166">
        <v>71.5</v>
      </c>
      <c r="I186" s="167"/>
      <c r="J186" s="168">
        <f>ROUND(I186*H186,2)</f>
        <v>0</v>
      </c>
      <c r="K186" s="169"/>
      <c r="L186" s="170"/>
      <c r="M186" s="171" t="s">
        <v>1</v>
      </c>
      <c r="N186" s="172" t="s">
        <v>38</v>
      </c>
      <c r="P186" s="155">
        <f>O186*H186</f>
        <v>0</v>
      </c>
      <c r="Q186" s="155">
        <v>4.0000000000000003E-5</v>
      </c>
      <c r="R186" s="155">
        <f>Q186*H186</f>
        <v>2.8600000000000001E-3</v>
      </c>
      <c r="S186" s="155">
        <v>0</v>
      </c>
      <c r="T186" s="156">
        <f>S186*H186</f>
        <v>0</v>
      </c>
      <c r="AR186" s="157" t="s">
        <v>373</v>
      </c>
      <c r="AT186" s="157" t="s">
        <v>335</v>
      </c>
      <c r="AU186" s="157" t="s">
        <v>82</v>
      </c>
      <c r="AY186" s="13" t="s">
        <v>271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3" t="s">
        <v>80</v>
      </c>
      <c r="BK186" s="158">
        <f>ROUND(I186*H186,2)</f>
        <v>0</v>
      </c>
      <c r="BL186" s="13" t="s">
        <v>348</v>
      </c>
      <c r="BM186" s="157" t="s">
        <v>2182</v>
      </c>
    </row>
    <row r="187" spans="2:65" s="1" customFormat="1" ht="10.199999999999999">
      <c r="B187" s="28"/>
      <c r="D187" s="159" t="s">
        <v>280</v>
      </c>
      <c r="F187" s="160" t="s">
        <v>430</v>
      </c>
      <c r="I187" s="119"/>
      <c r="L187" s="28"/>
      <c r="M187" s="161"/>
      <c r="T187" s="52"/>
      <c r="AT187" s="13" t="s">
        <v>280</v>
      </c>
      <c r="AU187" s="13" t="s">
        <v>82</v>
      </c>
    </row>
    <row r="188" spans="2:65" s="1" customFormat="1" ht="16.5" customHeight="1">
      <c r="B188" s="28"/>
      <c r="C188" s="162" t="s">
        <v>7</v>
      </c>
      <c r="D188" s="162" t="s">
        <v>335</v>
      </c>
      <c r="E188" s="163" t="s">
        <v>433</v>
      </c>
      <c r="F188" s="164" t="s">
        <v>434</v>
      </c>
      <c r="G188" s="165" t="s">
        <v>338</v>
      </c>
      <c r="H188" s="166">
        <v>71.5</v>
      </c>
      <c r="I188" s="167"/>
      <c r="J188" s="168">
        <f>ROUND(I188*H188,2)</f>
        <v>0</v>
      </c>
      <c r="K188" s="169"/>
      <c r="L188" s="170"/>
      <c r="M188" s="171" t="s">
        <v>1</v>
      </c>
      <c r="N188" s="172" t="s">
        <v>38</v>
      </c>
      <c r="P188" s="155">
        <f>O188*H188</f>
        <v>0</v>
      </c>
      <c r="Q188" s="155">
        <v>2.0000000000000002E-5</v>
      </c>
      <c r="R188" s="155">
        <f>Q188*H188</f>
        <v>1.4300000000000001E-3</v>
      </c>
      <c r="S188" s="155">
        <v>0</v>
      </c>
      <c r="T188" s="156">
        <f>S188*H188</f>
        <v>0</v>
      </c>
      <c r="AR188" s="157" t="s">
        <v>373</v>
      </c>
      <c r="AT188" s="157" t="s">
        <v>335</v>
      </c>
      <c r="AU188" s="157" t="s">
        <v>82</v>
      </c>
      <c r="AY188" s="13" t="s">
        <v>271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3" t="s">
        <v>80</v>
      </c>
      <c r="BK188" s="158">
        <f>ROUND(I188*H188,2)</f>
        <v>0</v>
      </c>
      <c r="BL188" s="13" t="s">
        <v>348</v>
      </c>
      <c r="BM188" s="157" t="s">
        <v>2183</v>
      </c>
    </row>
    <row r="189" spans="2:65" s="1" customFormat="1" ht="10.199999999999999">
      <c r="B189" s="28"/>
      <c r="D189" s="159" t="s">
        <v>280</v>
      </c>
      <c r="F189" s="160" t="s">
        <v>434</v>
      </c>
      <c r="I189" s="119"/>
      <c r="L189" s="28"/>
      <c r="M189" s="161"/>
      <c r="T189" s="52"/>
      <c r="AT189" s="13" t="s">
        <v>280</v>
      </c>
      <c r="AU189" s="13" t="s">
        <v>82</v>
      </c>
    </row>
    <row r="190" spans="2:65" s="11" customFormat="1" ht="22.8" customHeight="1">
      <c r="B190" s="134"/>
      <c r="D190" s="135" t="s">
        <v>72</v>
      </c>
      <c r="E190" s="144" t="s">
        <v>436</v>
      </c>
      <c r="F190" s="144" t="s">
        <v>437</v>
      </c>
      <c r="I190" s="137"/>
      <c r="J190" s="145">
        <f>BK190</f>
        <v>0</v>
      </c>
      <c r="L190" s="134"/>
      <c r="M190" s="139"/>
      <c r="P190" s="140">
        <f>SUM(P191:P216)</f>
        <v>0</v>
      </c>
      <c r="R190" s="140">
        <f>SUM(R191:R216)</f>
        <v>1.5092757199999998</v>
      </c>
      <c r="T190" s="141">
        <f>SUM(T191:T216)</f>
        <v>0</v>
      </c>
      <c r="AR190" s="135" t="s">
        <v>82</v>
      </c>
      <c r="AT190" s="142" t="s">
        <v>72</v>
      </c>
      <c r="AU190" s="142" t="s">
        <v>80</v>
      </c>
      <c r="AY190" s="135" t="s">
        <v>271</v>
      </c>
      <c r="BK190" s="143">
        <f>SUM(BK191:BK216)</f>
        <v>0</v>
      </c>
    </row>
    <row r="191" spans="2:65" s="1" customFormat="1" ht="21.75" customHeight="1">
      <c r="B191" s="28"/>
      <c r="C191" s="146" t="s">
        <v>390</v>
      </c>
      <c r="D191" s="146" t="s">
        <v>274</v>
      </c>
      <c r="E191" s="147" t="s">
        <v>438</v>
      </c>
      <c r="F191" s="148" t="s">
        <v>439</v>
      </c>
      <c r="G191" s="149" t="s">
        <v>277</v>
      </c>
      <c r="H191" s="150">
        <v>96</v>
      </c>
      <c r="I191" s="151"/>
      <c r="J191" s="152">
        <f>ROUND(I191*H191,2)</f>
        <v>0</v>
      </c>
      <c r="K191" s="153"/>
      <c r="L191" s="28"/>
      <c r="M191" s="154" t="s">
        <v>1</v>
      </c>
      <c r="N191" s="115" t="s">
        <v>38</v>
      </c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AR191" s="157" t="s">
        <v>348</v>
      </c>
      <c r="AT191" s="157" t="s">
        <v>274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2131</v>
      </c>
    </row>
    <row r="192" spans="2:65" s="1" customFormat="1" ht="19.2">
      <c r="B192" s="28"/>
      <c r="D192" s="159" t="s">
        <v>280</v>
      </c>
      <c r="F192" s="160" t="s">
        <v>441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" customFormat="1" ht="16.5" customHeight="1">
      <c r="B193" s="28"/>
      <c r="C193" s="146" t="s">
        <v>395</v>
      </c>
      <c r="D193" s="146" t="s">
        <v>274</v>
      </c>
      <c r="E193" s="147" t="s">
        <v>448</v>
      </c>
      <c r="F193" s="148" t="s">
        <v>449</v>
      </c>
      <c r="G193" s="149" t="s">
        <v>277</v>
      </c>
      <c r="H193" s="150">
        <v>96</v>
      </c>
      <c r="I193" s="151"/>
      <c r="J193" s="152">
        <f>ROUND(I193*H193,2)</f>
        <v>0</v>
      </c>
      <c r="K193" s="153"/>
      <c r="L193" s="28"/>
      <c r="M193" s="154" t="s">
        <v>1</v>
      </c>
      <c r="N193" s="115" t="s">
        <v>38</v>
      </c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AR193" s="157" t="s">
        <v>348</v>
      </c>
      <c r="AT193" s="157" t="s">
        <v>274</v>
      </c>
      <c r="AU193" s="157" t="s">
        <v>82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450</v>
      </c>
    </row>
    <row r="194" spans="2:65" s="1" customFormat="1" ht="10.199999999999999">
      <c r="B194" s="28"/>
      <c r="D194" s="159" t="s">
        <v>280</v>
      </c>
      <c r="F194" s="160" t="s">
        <v>451</v>
      </c>
      <c r="I194" s="119"/>
      <c r="L194" s="28"/>
      <c r="M194" s="161"/>
      <c r="T194" s="52"/>
      <c r="AT194" s="13" t="s">
        <v>280</v>
      </c>
      <c r="AU194" s="13" t="s">
        <v>82</v>
      </c>
    </row>
    <row r="195" spans="2:65" s="1" customFormat="1" ht="16.5" customHeight="1">
      <c r="B195" s="28"/>
      <c r="C195" s="146" t="s">
        <v>399</v>
      </c>
      <c r="D195" s="146" t="s">
        <v>274</v>
      </c>
      <c r="E195" s="147" t="s">
        <v>453</v>
      </c>
      <c r="F195" s="148" t="s">
        <v>454</v>
      </c>
      <c r="G195" s="149" t="s">
        <v>412</v>
      </c>
      <c r="H195" s="150">
        <v>96</v>
      </c>
      <c r="I195" s="151"/>
      <c r="J195" s="152">
        <f>ROUND(I195*H195,2)</f>
        <v>0</v>
      </c>
      <c r="K195" s="153"/>
      <c r="L195" s="28"/>
      <c r="M195" s="154" t="s">
        <v>1</v>
      </c>
      <c r="N195" s="115" t="s">
        <v>38</v>
      </c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AR195" s="157" t="s">
        <v>348</v>
      </c>
      <c r="AT195" s="157" t="s">
        <v>274</v>
      </c>
      <c r="AU195" s="157" t="s">
        <v>82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348</v>
      </c>
      <c r="BM195" s="157" t="s">
        <v>2132</v>
      </c>
    </row>
    <row r="196" spans="2:65" s="1" customFormat="1" ht="19.2">
      <c r="B196" s="28"/>
      <c r="D196" s="159" t="s">
        <v>280</v>
      </c>
      <c r="F196" s="160" t="s">
        <v>456</v>
      </c>
      <c r="I196" s="119"/>
      <c r="L196" s="28"/>
      <c r="M196" s="161"/>
      <c r="T196" s="52"/>
      <c r="AT196" s="13" t="s">
        <v>280</v>
      </c>
      <c r="AU196" s="13" t="s">
        <v>82</v>
      </c>
    </row>
    <row r="197" spans="2:65" s="1" customFormat="1" ht="16.5" customHeight="1">
      <c r="B197" s="28"/>
      <c r="C197" s="162" t="s">
        <v>404</v>
      </c>
      <c r="D197" s="162" t="s">
        <v>335</v>
      </c>
      <c r="E197" s="163" t="s">
        <v>458</v>
      </c>
      <c r="F197" s="164" t="s">
        <v>459</v>
      </c>
      <c r="G197" s="165" t="s">
        <v>412</v>
      </c>
      <c r="H197" s="166">
        <v>97.92</v>
      </c>
      <c r="I197" s="167"/>
      <c r="J197" s="168">
        <f>ROUND(I197*H197,2)</f>
        <v>0</v>
      </c>
      <c r="K197" s="169"/>
      <c r="L197" s="170"/>
      <c r="M197" s="171" t="s">
        <v>1</v>
      </c>
      <c r="N197" s="172" t="s">
        <v>38</v>
      </c>
      <c r="P197" s="155">
        <f>O197*H197</f>
        <v>0</v>
      </c>
      <c r="Q197" s="155">
        <v>5.0000000000000002E-5</v>
      </c>
      <c r="R197" s="155">
        <f>Q197*H197</f>
        <v>4.8960000000000002E-3</v>
      </c>
      <c r="S197" s="155">
        <v>0</v>
      </c>
      <c r="T197" s="156">
        <f>S197*H197</f>
        <v>0</v>
      </c>
      <c r="AR197" s="157" t="s">
        <v>373</v>
      </c>
      <c r="AT197" s="157" t="s">
        <v>335</v>
      </c>
      <c r="AU197" s="157" t="s">
        <v>82</v>
      </c>
      <c r="AY197" s="13" t="s">
        <v>271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3" t="s">
        <v>80</v>
      </c>
      <c r="BK197" s="158">
        <f>ROUND(I197*H197,2)</f>
        <v>0</v>
      </c>
      <c r="BL197" s="13" t="s">
        <v>348</v>
      </c>
      <c r="BM197" s="157" t="s">
        <v>2133</v>
      </c>
    </row>
    <row r="198" spans="2:65" s="1" customFormat="1" ht="10.199999999999999">
      <c r="B198" s="28"/>
      <c r="D198" s="159" t="s">
        <v>280</v>
      </c>
      <c r="F198" s="160" t="s">
        <v>459</v>
      </c>
      <c r="I198" s="119"/>
      <c r="L198" s="28"/>
      <c r="M198" s="161"/>
      <c r="T198" s="52"/>
      <c r="AT198" s="13" t="s">
        <v>280</v>
      </c>
      <c r="AU198" s="13" t="s">
        <v>82</v>
      </c>
    </row>
    <row r="199" spans="2:65" s="1" customFormat="1" ht="24.15" customHeight="1">
      <c r="B199" s="28"/>
      <c r="C199" s="146" t="s">
        <v>409</v>
      </c>
      <c r="D199" s="146" t="s">
        <v>274</v>
      </c>
      <c r="E199" s="147" t="s">
        <v>462</v>
      </c>
      <c r="F199" s="148" t="s">
        <v>463</v>
      </c>
      <c r="G199" s="149" t="s">
        <v>277</v>
      </c>
      <c r="H199" s="150">
        <v>96</v>
      </c>
      <c r="I199" s="151"/>
      <c r="J199" s="152">
        <f>ROUND(I199*H199,2)</f>
        <v>0</v>
      </c>
      <c r="K199" s="153"/>
      <c r="L199" s="28"/>
      <c r="M199" s="154" t="s">
        <v>1</v>
      </c>
      <c r="N199" s="115" t="s">
        <v>38</v>
      </c>
      <c r="P199" s="155">
        <f>O199*H199</f>
        <v>0</v>
      </c>
      <c r="Q199" s="155">
        <v>2.0000000000000001E-4</v>
      </c>
      <c r="R199" s="155">
        <f>Q199*H199</f>
        <v>1.9200000000000002E-2</v>
      </c>
      <c r="S199" s="155">
        <v>0</v>
      </c>
      <c r="T199" s="156">
        <f>S199*H199</f>
        <v>0</v>
      </c>
      <c r="AR199" s="157" t="s">
        <v>348</v>
      </c>
      <c r="AT199" s="157" t="s">
        <v>274</v>
      </c>
      <c r="AU199" s="157" t="s">
        <v>82</v>
      </c>
      <c r="AY199" s="13" t="s">
        <v>271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3" t="s">
        <v>80</v>
      </c>
      <c r="BK199" s="158">
        <f>ROUND(I199*H199,2)</f>
        <v>0</v>
      </c>
      <c r="BL199" s="13" t="s">
        <v>348</v>
      </c>
      <c r="BM199" s="157" t="s">
        <v>2134</v>
      </c>
    </row>
    <row r="200" spans="2:65" s="1" customFormat="1" ht="19.2">
      <c r="B200" s="28"/>
      <c r="D200" s="159" t="s">
        <v>280</v>
      </c>
      <c r="F200" s="160" t="s">
        <v>465</v>
      </c>
      <c r="I200" s="119"/>
      <c r="L200" s="28"/>
      <c r="M200" s="161"/>
      <c r="T200" s="52"/>
      <c r="AT200" s="13" t="s">
        <v>280</v>
      </c>
      <c r="AU200" s="13" t="s">
        <v>82</v>
      </c>
    </row>
    <row r="201" spans="2:65" s="1" customFormat="1" ht="37.799999999999997" customHeight="1">
      <c r="B201" s="28"/>
      <c r="C201" s="146" t="s">
        <v>415</v>
      </c>
      <c r="D201" s="146" t="s">
        <v>274</v>
      </c>
      <c r="E201" s="147" t="s">
        <v>467</v>
      </c>
      <c r="F201" s="148" t="s">
        <v>468</v>
      </c>
      <c r="G201" s="149" t="s">
        <v>277</v>
      </c>
      <c r="H201" s="150">
        <v>96</v>
      </c>
      <c r="I201" s="151"/>
      <c r="J201" s="152">
        <f>ROUND(I201*H201,2)</f>
        <v>0</v>
      </c>
      <c r="K201" s="153"/>
      <c r="L201" s="28"/>
      <c r="M201" s="154" t="s">
        <v>1</v>
      </c>
      <c r="N201" s="115" t="s">
        <v>38</v>
      </c>
      <c r="P201" s="155">
        <f>O201*H201</f>
        <v>0</v>
      </c>
      <c r="Q201" s="155">
        <v>1.4999999999999999E-2</v>
      </c>
      <c r="R201" s="155">
        <f>Q201*H201</f>
        <v>1.44</v>
      </c>
      <c r="S201" s="155">
        <v>0</v>
      </c>
      <c r="T201" s="156">
        <f>S201*H201</f>
        <v>0</v>
      </c>
      <c r="AR201" s="157" t="s">
        <v>348</v>
      </c>
      <c r="AT201" s="157" t="s">
        <v>274</v>
      </c>
      <c r="AU201" s="157" t="s">
        <v>82</v>
      </c>
      <c r="AY201" s="13" t="s">
        <v>271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3" t="s">
        <v>80</v>
      </c>
      <c r="BK201" s="158">
        <f>ROUND(I201*H201,2)</f>
        <v>0</v>
      </c>
      <c r="BL201" s="13" t="s">
        <v>348</v>
      </c>
      <c r="BM201" s="157" t="s">
        <v>469</v>
      </c>
    </row>
    <row r="202" spans="2:65" s="1" customFormat="1" ht="28.8">
      <c r="B202" s="28"/>
      <c r="D202" s="159" t="s">
        <v>280</v>
      </c>
      <c r="F202" s="160" t="s">
        <v>470</v>
      </c>
      <c r="I202" s="119"/>
      <c r="L202" s="28"/>
      <c r="M202" s="161"/>
      <c r="T202" s="52"/>
      <c r="AT202" s="13" t="s">
        <v>280</v>
      </c>
      <c r="AU202" s="13" t="s">
        <v>82</v>
      </c>
    </row>
    <row r="203" spans="2:65" s="1" customFormat="1" ht="66.75" customHeight="1">
      <c r="B203" s="28"/>
      <c r="C203" s="162" t="s">
        <v>419</v>
      </c>
      <c r="D203" s="162" t="s">
        <v>335</v>
      </c>
      <c r="E203" s="163" t="s">
        <v>477</v>
      </c>
      <c r="F203" s="164" t="s">
        <v>478</v>
      </c>
      <c r="G203" s="165" t="s">
        <v>277</v>
      </c>
      <c r="H203" s="166">
        <v>108</v>
      </c>
      <c r="I203" s="167"/>
      <c r="J203" s="168">
        <f>ROUND(I203*H203,2)</f>
        <v>0</v>
      </c>
      <c r="K203" s="169"/>
      <c r="L203" s="170"/>
      <c r="M203" s="171" t="s">
        <v>1</v>
      </c>
      <c r="N203" s="172" t="s">
        <v>38</v>
      </c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AR203" s="157" t="s">
        <v>306</v>
      </c>
      <c r="AT203" s="157" t="s">
        <v>335</v>
      </c>
      <c r="AU203" s="157" t="s">
        <v>82</v>
      </c>
      <c r="AY203" s="13" t="s">
        <v>271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3" t="s">
        <v>80</v>
      </c>
      <c r="BK203" s="158">
        <f>ROUND(I203*H203,2)</f>
        <v>0</v>
      </c>
      <c r="BL203" s="13" t="s">
        <v>306</v>
      </c>
      <c r="BM203" s="157" t="s">
        <v>479</v>
      </c>
    </row>
    <row r="204" spans="2:65" s="1" customFormat="1" ht="48">
      <c r="B204" s="28"/>
      <c r="D204" s="159" t="s">
        <v>280</v>
      </c>
      <c r="F204" s="160" t="s">
        <v>478</v>
      </c>
      <c r="I204" s="119"/>
      <c r="L204" s="28"/>
      <c r="M204" s="161"/>
      <c r="T204" s="52"/>
      <c r="AT204" s="13" t="s">
        <v>280</v>
      </c>
      <c r="AU204" s="13" t="s">
        <v>82</v>
      </c>
    </row>
    <row r="205" spans="2:65" s="1" customFormat="1" ht="16.5" customHeight="1">
      <c r="B205" s="28"/>
      <c r="C205" s="146" t="s">
        <v>423</v>
      </c>
      <c r="D205" s="146" t="s">
        <v>274</v>
      </c>
      <c r="E205" s="147" t="s">
        <v>486</v>
      </c>
      <c r="F205" s="148" t="s">
        <v>487</v>
      </c>
      <c r="G205" s="149" t="s">
        <v>277</v>
      </c>
      <c r="H205" s="150">
        <v>96</v>
      </c>
      <c r="I205" s="151"/>
      <c r="J205" s="152">
        <f>ROUND(I205*H205,2)</f>
        <v>0</v>
      </c>
      <c r="K205" s="153"/>
      <c r="L205" s="28"/>
      <c r="M205" s="154" t="s">
        <v>1</v>
      </c>
      <c r="N205" s="115" t="s">
        <v>38</v>
      </c>
      <c r="P205" s="155">
        <f>O205*H205</f>
        <v>0</v>
      </c>
      <c r="Q205" s="155">
        <v>2.9999999999999997E-4</v>
      </c>
      <c r="R205" s="155">
        <f>Q205*H205</f>
        <v>2.8799999999999999E-2</v>
      </c>
      <c r="S205" s="155">
        <v>0</v>
      </c>
      <c r="T205" s="156">
        <f>S205*H205</f>
        <v>0</v>
      </c>
      <c r="AR205" s="157" t="s">
        <v>348</v>
      </c>
      <c r="AT205" s="157" t="s">
        <v>274</v>
      </c>
      <c r="AU205" s="157" t="s">
        <v>82</v>
      </c>
      <c r="AY205" s="13" t="s">
        <v>271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3" t="s">
        <v>80</v>
      </c>
      <c r="BK205" s="158">
        <f>ROUND(I205*H205,2)</f>
        <v>0</v>
      </c>
      <c r="BL205" s="13" t="s">
        <v>348</v>
      </c>
      <c r="BM205" s="157" t="s">
        <v>488</v>
      </c>
    </row>
    <row r="206" spans="2:65" s="1" customFormat="1" ht="19.2">
      <c r="B206" s="28"/>
      <c r="D206" s="159" t="s">
        <v>280</v>
      </c>
      <c r="F206" s="160" t="s">
        <v>489</v>
      </c>
      <c r="I206" s="119"/>
      <c r="L206" s="28"/>
      <c r="M206" s="161"/>
      <c r="T206" s="52"/>
      <c r="AT206" s="13" t="s">
        <v>280</v>
      </c>
      <c r="AU206" s="13" t="s">
        <v>82</v>
      </c>
    </row>
    <row r="207" spans="2:65" s="1" customFormat="1" ht="16.5" customHeight="1">
      <c r="B207" s="28"/>
      <c r="C207" s="162" t="s">
        <v>428</v>
      </c>
      <c r="D207" s="162" t="s">
        <v>335</v>
      </c>
      <c r="E207" s="163" t="s">
        <v>491</v>
      </c>
      <c r="F207" s="164" t="s">
        <v>492</v>
      </c>
      <c r="G207" s="165" t="s">
        <v>412</v>
      </c>
      <c r="H207" s="166">
        <v>71.225999999999999</v>
      </c>
      <c r="I207" s="167"/>
      <c r="J207" s="168">
        <f>ROUND(I207*H207,2)</f>
        <v>0</v>
      </c>
      <c r="K207" s="169"/>
      <c r="L207" s="170"/>
      <c r="M207" s="171" t="s">
        <v>1</v>
      </c>
      <c r="N207" s="172" t="s">
        <v>38</v>
      </c>
      <c r="P207" s="155">
        <f>O207*H207</f>
        <v>0</v>
      </c>
      <c r="Q207" s="155">
        <v>2.2000000000000001E-4</v>
      </c>
      <c r="R207" s="155">
        <f>Q207*H207</f>
        <v>1.5669720000000002E-2</v>
      </c>
      <c r="S207" s="155">
        <v>0</v>
      </c>
      <c r="T207" s="156">
        <f>S207*H207</f>
        <v>0</v>
      </c>
      <c r="AR207" s="157" t="s">
        <v>373</v>
      </c>
      <c r="AT207" s="157" t="s">
        <v>335</v>
      </c>
      <c r="AU207" s="157" t="s">
        <v>82</v>
      </c>
      <c r="AY207" s="13" t="s">
        <v>271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3" t="s">
        <v>80</v>
      </c>
      <c r="BK207" s="158">
        <f>ROUND(I207*H207,2)</f>
        <v>0</v>
      </c>
      <c r="BL207" s="13" t="s">
        <v>348</v>
      </c>
      <c r="BM207" s="157" t="s">
        <v>493</v>
      </c>
    </row>
    <row r="208" spans="2:65" s="1" customFormat="1" ht="10.199999999999999">
      <c r="B208" s="28"/>
      <c r="D208" s="159" t="s">
        <v>280</v>
      </c>
      <c r="F208" s="160" t="s">
        <v>492</v>
      </c>
      <c r="I208" s="119"/>
      <c r="L208" s="28"/>
      <c r="M208" s="161"/>
      <c r="T208" s="52"/>
      <c r="AT208" s="13" t="s">
        <v>280</v>
      </c>
      <c r="AU208" s="13" t="s">
        <v>82</v>
      </c>
    </row>
    <row r="209" spans="2:65" s="1" customFormat="1" ht="24.15" customHeight="1">
      <c r="B209" s="28"/>
      <c r="C209" s="146" t="s">
        <v>432</v>
      </c>
      <c r="D209" s="146" t="s">
        <v>274</v>
      </c>
      <c r="E209" s="147" t="s">
        <v>495</v>
      </c>
      <c r="F209" s="148" t="s">
        <v>496</v>
      </c>
      <c r="G209" s="149" t="s">
        <v>412</v>
      </c>
      <c r="H209" s="150">
        <v>40</v>
      </c>
      <c r="I209" s="151"/>
      <c r="J209" s="152">
        <f>ROUND(I209*H209,2)</f>
        <v>0</v>
      </c>
      <c r="K209" s="153"/>
      <c r="L209" s="28"/>
      <c r="M209" s="154" t="s">
        <v>1</v>
      </c>
      <c r="N209" s="115" t="s">
        <v>38</v>
      </c>
      <c r="P209" s="155">
        <f>O209*H209</f>
        <v>0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AR209" s="157" t="s">
        <v>348</v>
      </c>
      <c r="AT209" s="157" t="s">
        <v>274</v>
      </c>
      <c r="AU209" s="157" t="s">
        <v>82</v>
      </c>
      <c r="AY209" s="13" t="s">
        <v>271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3" t="s">
        <v>80</v>
      </c>
      <c r="BK209" s="158">
        <f>ROUND(I209*H209,2)</f>
        <v>0</v>
      </c>
      <c r="BL209" s="13" t="s">
        <v>348</v>
      </c>
      <c r="BM209" s="157" t="s">
        <v>497</v>
      </c>
    </row>
    <row r="210" spans="2:65" s="1" customFormat="1" ht="10.199999999999999">
      <c r="B210" s="28"/>
      <c r="D210" s="159" t="s">
        <v>280</v>
      </c>
      <c r="F210" s="160" t="s">
        <v>498</v>
      </c>
      <c r="I210" s="119"/>
      <c r="L210" s="28"/>
      <c r="M210" s="161"/>
      <c r="T210" s="52"/>
      <c r="AT210" s="13" t="s">
        <v>280</v>
      </c>
      <c r="AU210" s="13" t="s">
        <v>82</v>
      </c>
    </row>
    <row r="211" spans="2:65" s="1" customFormat="1" ht="16.5" customHeight="1">
      <c r="B211" s="28"/>
      <c r="C211" s="146" t="s">
        <v>373</v>
      </c>
      <c r="D211" s="146" t="s">
        <v>274</v>
      </c>
      <c r="E211" s="147" t="s">
        <v>500</v>
      </c>
      <c r="F211" s="148" t="s">
        <v>501</v>
      </c>
      <c r="G211" s="149" t="s">
        <v>412</v>
      </c>
      <c r="H211" s="150">
        <v>71</v>
      </c>
      <c r="I211" s="151"/>
      <c r="J211" s="152">
        <f>ROUND(I211*H211,2)</f>
        <v>0</v>
      </c>
      <c r="K211" s="153"/>
      <c r="L211" s="28"/>
      <c r="M211" s="154" t="s">
        <v>1</v>
      </c>
      <c r="N211" s="115" t="s">
        <v>38</v>
      </c>
      <c r="P211" s="155">
        <f>O211*H211</f>
        <v>0</v>
      </c>
      <c r="Q211" s="155">
        <v>1.0000000000000001E-5</v>
      </c>
      <c r="R211" s="155">
        <f>Q211*H211</f>
        <v>7.1000000000000002E-4</v>
      </c>
      <c r="S211" s="155">
        <v>0</v>
      </c>
      <c r="T211" s="156">
        <f>S211*H211</f>
        <v>0</v>
      </c>
      <c r="AR211" s="157" t="s">
        <v>348</v>
      </c>
      <c r="AT211" s="157" t="s">
        <v>274</v>
      </c>
      <c r="AU211" s="157" t="s">
        <v>82</v>
      </c>
      <c r="AY211" s="13" t="s">
        <v>271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3" t="s">
        <v>80</v>
      </c>
      <c r="BK211" s="158">
        <f>ROUND(I211*H211,2)</f>
        <v>0</v>
      </c>
      <c r="BL211" s="13" t="s">
        <v>348</v>
      </c>
      <c r="BM211" s="157" t="s">
        <v>502</v>
      </c>
    </row>
    <row r="212" spans="2:65" s="1" customFormat="1" ht="10.199999999999999">
      <c r="B212" s="28"/>
      <c r="D212" s="159" t="s">
        <v>280</v>
      </c>
      <c r="F212" s="160" t="s">
        <v>503</v>
      </c>
      <c r="I212" s="119"/>
      <c r="L212" s="28"/>
      <c r="M212" s="161"/>
      <c r="T212" s="52"/>
      <c r="AT212" s="13" t="s">
        <v>280</v>
      </c>
      <c r="AU212" s="13" t="s">
        <v>82</v>
      </c>
    </row>
    <row r="213" spans="2:65" s="1" customFormat="1" ht="24.15" customHeight="1">
      <c r="B213" s="28"/>
      <c r="C213" s="146" t="s">
        <v>442</v>
      </c>
      <c r="D213" s="146" t="s">
        <v>274</v>
      </c>
      <c r="E213" s="147" t="s">
        <v>505</v>
      </c>
      <c r="F213" s="148" t="s">
        <v>506</v>
      </c>
      <c r="G213" s="149" t="s">
        <v>277</v>
      </c>
      <c r="H213" s="150">
        <v>96</v>
      </c>
      <c r="I213" s="151"/>
      <c r="J213" s="152">
        <f>ROUND(I213*H213,2)</f>
        <v>0</v>
      </c>
      <c r="K213" s="153"/>
      <c r="L213" s="28"/>
      <c r="M213" s="154" t="s">
        <v>1</v>
      </c>
      <c r="N213" s="115" t="s">
        <v>38</v>
      </c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AR213" s="157" t="s">
        <v>348</v>
      </c>
      <c r="AT213" s="157" t="s">
        <v>274</v>
      </c>
      <c r="AU213" s="157" t="s">
        <v>82</v>
      </c>
      <c r="AY213" s="13" t="s">
        <v>271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3" t="s">
        <v>80</v>
      </c>
      <c r="BK213" s="158">
        <f>ROUND(I213*H213,2)</f>
        <v>0</v>
      </c>
      <c r="BL213" s="13" t="s">
        <v>348</v>
      </c>
      <c r="BM213" s="157" t="s">
        <v>507</v>
      </c>
    </row>
    <row r="214" spans="2:65" s="1" customFormat="1" ht="19.2">
      <c r="B214" s="28"/>
      <c r="D214" s="159" t="s">
        <v>280</v>
      </c>
      <c r="F214" s="160" t="s">
        <v>508</v>
      </c>
      <c r="I214" s="119"/>
      <c r="L214" s="28"/>
      <c r="M214" s="161"/>
      <c r="T214" s="52"/>
      <c r="AT214" s="13" t="s">
        <v>280</v>
      </c>
      <c r="AU214" s="13" t="s">
        <v>82</v>
      </c>
    </row>
    <row r="215" spans="2:65" s="1" customFormat="1" ht="16.5" customHeight="1">
      <c r="B215" s="28"/>
      <c r="C215" s="146" t="s">
        <v>447</v>
      </c>
      <c r="D215" s="146" t="s">
        <v>274</v>
      </c>
      <c r="E215" s="147" t="s">
        <v>2135</v>
      </c>
      <c r="F215" s="148" t="s">
        <v>2136</v>
      </c>
      <c r="G215" s="149" t="s">
        <v>277</v>
      </c>
      <c r="H215" s="150">
        <v>96</v>
      </c>
      <c r="I215" s="151"/>
      <c r="J215" s="152">
        <f>ROUND(I215*H215,2)</f>
        <v>0</v>
      </c>
      <c r="K215" s="153"/>
      <c r="L215" s="28"/>
      <c r="M215" s="154" t="s">
        <v>1</v>
      </c>
      <c r="N215" s="115" t="s">
        <v>38</v>
      </c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AR215" s="157" t="s">
        <v>306</v>
      </c>
      <c r="AT215" s="157" t="s">
        <v>274</v>
      </c>
      <c r="AU215" s="157" t="s">
        <v>82</v>
      </c>
      <c r="AY215" s="13" t="s">
        <v>271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3" t="s">
        <v>80</v>
      </c>
      <c r="BK215" s="158">
        <f>ROUND(I215*H215,2)</f>
        <v>0</v>
      </c>
      <c r="BL215" s="13" t="s">
        <v>306</v>
      </c>
      <c r="BM215" s="157" t="s">
        <v>2137</v>
      </c>
    </row>
    <row r="216" spans="2:65" s="1" customFormat="1" ht="10.199999999999999">
      <c r="B216" s="28"/>
      <c r="D216" s="159" t="s">
        <v>280</v>
      </c>
      <c r="F216" s="160" t="s">
        <v>2136</v>
      </c>
      <c r="I216" s="119"/>
      <c r="L216" s="28"/>
      <c r="M216" s="161"/>
      <c r="T216" s="52"/>
      <c r="AT216" s="13" t="s">
        <v>280</v>
      </c>
      <c r="AU216" s="13" t="s">
        <v>82</v>
      </c>
    </row>
    <row r="217" spans="2:65" s="11" customFormat="1" ht="22.8" customHeight="1">
      <c r="B217" s="134"/>
      <c r="D217" s="135" t="s">
        <v>72</v>
      </c>
      <c r="E217" s="144" t="s">
        <v>539</v>
      </c>
      <c r="F217" s="144" t="s">
        <v>540</v>
      </c>
      <c r="I217" s="137"/>
      <c r="J217" s="145">
        <f>BK217</f>
        <v>0</v>
      </c>
      <c r="L217" s="134"/>
      <c r="M217" s="139"/>
      <c r="P217" s="140">
        <f>SUM(P218:P227)</f>
        <v>0</v>
      </c>
      <c r="R217" s="140">
        <f>SUM(R218:R227)</f>
        <v>1.4400000000000003E-3</v>
      </c>
      <c r="T217" s="141">
        <f>SUM(T218:T227)</f>
        <v>0</v>
      </c>
      <c r="AR217" s="135" t="s">
        <v>82</v>
      </c>
      <c r="AT217" s="142" t="s">
        <v>72</v>
      </c>
      <c r="AU217" s="142" t="s">
        <v>80</v>
      </c>
      <c r="AY217" s="135" t="s">
        <v>271</v>
      </c>
      <c r="BK217" s="143">
        <f>SUM(BK218:BK227)</f>
        <v>0</v>
      </c>
    </row>
    <row r="218" spans="2:65" s="1" customFormat="1" ht="24.15" customHeight="1">
      <c r="B218" s="28"/>
      <c r="C218" s="146" t="s">
        <v>452</v>
      </c>
      <c r="D218" s="146" t="s">
        <v>274</v>
      </c>
      <c r="E218" s="147" t="s">
        <v>552</v>
      </c>
      <c r="F218" s="148" t="s">
        <v>553</v>
      </c>
      <c r="G218" s="149" t="s">
        <v>412</v>
      </c>
      <c r="H218" s="150">
        <v>12</v>
      </c>
      <c r="I218" s="151"/>
      <c r="J218" s="152">
        <f>ROUND(I218*H218,2)</f>
        <v>0</v>
      </c>
      <c r="K218" s="153"/>
      <c r="L218" s="28"/>
      <c r="M218" s="154" t="s">
        <v>1</v>
      </c>
      <c r="N218" s="115" t="s">
        <v>38</v>
      </c>
      <c r="P218" s="155">
        <f>O218*H218</f>
        <v>0</v>
      </c>
      <c r="Q218" s="155">
        <v>2.0000000000000002E-5</v>
      </c>
      <c r="R218" s="155">
        <f>Q218*H218</f>
        <v>2.4000000000000003E-4</v>
      </c>
      <c r="S218" s="155">
        <v>0</v>
      </c>
      <c r="T218" s="156">
        <f>S218*H218</f>
        <v>0</v>
      </c>
      <c r="AR218" s="157" t="s">
        <v>348</v>
      </c>
      <c r="AT218" s="157" t="s">
        <v>274</v>
      </c>
      <c r="AU218" s="157" t="s">
        <v>82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2138</v>
      </c>
    </row>
    <row r="219" spans="2:65" s="1" customFormat="1" ht="28.8">
      <c r="B219" s="28"/>
      <c r="D219" s="159" t="s">
        <v>280</v>
      </c>
      <c r="F219" s="160" t="s">
        <v>555</v>
      </c>
      <c r="I219" s="119"/>
      <c r="L219" s="28"/>
      <c r="M219" s="161"/>
      <c r="T219" s="52"/>
      <c r="AT219" s="13" t="s">
        <v>280</v>
      </c>
      <c r="AU219" s="13" t="s">
        <v>82</v>
      </c>
    </row>
    <row r="220" spans="2:65" s="1" customFormat="1" ht="24.15" customHeight="1">
      <c r="B220" s="28"/>
      <c r="C220" s="146" t="s">
        <v>457</v>
      </c>
      <c r="D220" s="146" t="s">
        <v>274</v>
      </c>
      <c r="E220" s="147" t="s">
        <v>567</v>
      </c>
      <c r="F220" s="148" t="s">
        <v>568</v>
      </c>
      <c r="G220" s="149" t="s">
        <v>412</v>
      </c>
      <c r="H220" s="150">
        <v>12</v>
      </c>
      <c r="I220" s="151"/>
      <c r="J220" s="152">
        <f>ROUND(I220*H220,2)</f>
        <v>0</v>
      </c>
      <c r="K220" s="153"/>
      <c r="L220" s="28"/>
      <c r="M220" s="154" t="s">
        <v>1</v>
      </c>
      <c r="N220" s="115" t="s">
        <v>38</v>
      </c>
      <c r="P220" s="155">
        <f>O220*H220</f>
        <v>0</v>
      </c>
      <c r="Q220" s="155">
        <v>4.0000000000000003E-5</v>
      </c>
      <c r="R220" s="155">
        <f>Q220*H220</f>
        <v>4.8000000000000007E-4</v>
      </c>
      <c r="S220" s="155">
        <v>0</v>
      </c>
      <c r="T220" s="156">
        <f>S220*H220</f>
        <v>0</v>
      </c>
      <c r="AR220" s="157" t="s">
        <v>348</v>
      </c>
      <c r="AT220" s="157" t="s">
        <v>274</v>
      </c>
      <c r="AU220" s="157" t="s">
        <v>82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2139</v>
      </c>
    </row>
    <row r="221" spans="2:65" s="1" customFormat="1" ht="19.2">
      <c r="B221" s="28"/>
      <c r="D221" s="159" t="s">
        <v>280</v>
      </c>
      <c r="F221" s="160" t="s">
        <v>570</v>
      </c>
      <c r="I221" s="119"/>
      <c r="L221" s="28"/>
      <c r="M221" s="161"/>
      <c r="T221" s="52"/>
      <c r="AT221" s="13" t="s">
        <v>280</v>
      </c>
      <c r="AU221" s="13" t="s">
        <v>82</v>
      </c>
    </row>
    <row r="222" spans="2:65" s="1" customFormat="1" ht="21.75" customHeight="1">
      <c r="B222" s="28"/>
      <c r="C222" s="146" t="s">
        <v>461</v>
      </c>
      <c r="D222" s="146" t="s">
        <v>274</v>
      </c>
      <c r="E222" s="147" t="s">
        <v>572</v>
      </c>
      <c r="F222" s="148" t="s">
        <v>573</v>
      </c>
      <c r="G222" s="149" t="s">
        <v>412</v>
      </c>
      <c r="H222" s="150">
        <v>12</v>
      </c>
      <c r="I222" s="151"/>
      <c r="J222" s="152">
        <f>ROUND(I222*H222,2)</f>
        <v>0</v>
      </c>
      <c r="K222" s="153"/>
      <c r="L222" s="28"/>
      <c r="M222" s="154" t="s">
        <v>1</v>
      </c>
      <c r="N222" s="115" t="s">
        <v>38</v>
      </c>
      <c r="P222" s="155">
        <f>O222*H222</f>
        <v>0</v>
      </c>
      <c r="Q222" s="155">
        <v>6.0000000000000002E-5</v>
      </c>
      <c r="R222" s="155">
        <f>Q222*H222</f>
        <v>7.2000000000000005E-4</v>
      </c>
      <c r="S222" s="155">
        <v>0</v>
      </c>
      <c r="T222" s="156">
        <f>S222*H222</f>
        <v>0</v>
      </c>
      <c r="AR222" s="157" t="s">
        <v>348</v>
      </c>
      <c r="AT222" s="157" t="s">
        <v>274</v>
      </c>
      <c r="AU222" s="157" t="s">
        <v>82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2140</v>
      </c>
    </row>
    <row r="223" spans="2:65" s="1" customFormat="1" ht="19.2">
      <c r="B223" s="28"/>
      <c r="D223" s="159" t="s">
        <v>280</v>
      </c>
      <c r="F223" s="160" t="s">
        <v>575</v>
      </c>
      <c r="I223" s="119"/>
      <c r="L223" s="28"/>
      <c r="M223" s="161"/>
      <c r="T223" s="52"/>
      <c r="AT223" s="13" t="s">
        <v>280</v>
      </c>
      <c r="AU223" s="13" t="s">
        <v>82</v>
      </c>
    </row>
    <row r="224" spans="2:65" s="1" customFormat="1" ht="24.15" customHeight="1">
      <c r="B224" s="28"/>
      <c r="C224" s="146" t="s">
        <v>466</v>
      </c>
      <c r="D224" s="146" t="s">
        <v>274</v>
      </c>
      <c r="E224" s="147" t="s">
        <v>2141</v>
      </c>
      <c r="F224" s="148" t="s">
        <v>2142</v>
      </c>
      <c r="G224" s="149" t="s">
        <v>277</v>
      </c>
      <c r="H224" s="150">
        <v>52</v>
      </c>
      <c r="I224" s="151"/>
      <c r="J224" s="152">
        <f>ROUND(I224*H224,2)</f>
        <v>0</v>
      </c>
      <c r="K224" s="153"/>
      <c r="L224" s="28"/>
      <c r="M224" s="154" t="s">
        <v>1</v>
      </c>
      <c r="N224" s="115" t="s">
        <v>38</v>
      </c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AR224" s="157" t="s">
        <v>306</v>
      </c>
      <c r="AT224" s="157" t="s">
        <v>274</v>
      </c>
      <c r="AU224" s="157" t="s">
        <v>82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306</v>
      </c>
      <c r="BM224" s="157" t="s">
        <v>2143</v>
      </c>
    </row>
    <row r="225" spans="2:65" s="1" customFormat="1" ht="19.2">
      <c r="B225" s="28"/>
      <c r="D225" s="159" t="s">
        <v>280</v>
      </c>
      <c r="F225" s="160" t="s">
        <v>2142</v>
      </c>
      <c r="I225" s="119"/>
      <c r="L225" s="28"/>
      <c r="M225" s="161"/>
      <c r="T225" s="52"/>
      <c r="AT225" s="13" t="s">
        <v>280</v>
      </c>
      <c r="AU225" s="13" t="s">
        <v>82</v>
      </c>
    </row>
    <row r="226" spans="2:65" s="1" customFormat="1" ht="16.5" customHeight="1">
      <c r="B226" s="28"/>
      <c r="C226" s="146" t="s">
        <v>471</v>
      </c>
      <c r="D226" s="146" t="s">
        <v>274</v>
      </c>
      <c r="E226" s="147" t="s">
        <v>577</v>
      </c>
      <c r="F226" s="148" t="s">
        <v>578</v>
      </c>
      <c r="G226" s="149" t="s">
        <v>692</v>
      </c>
      <c r="H226" s="150">
        <v>3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AR226" s="157" t="s">
        <v>306</v>
      </c>
      <c r="AT226" s="157" t="s">
        <v>274</v>
      </c>
      <c r="AU226" s="157" t="s">
        <v>82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306</v>
      </c>
      <c r="BM226" s="157" t="s">
        <v>2144</v>
      </c>
    </row>
    <row r="227" spans="2:65" s="1" customFormat="1" ht="28.8">
      <c r="B227" s="28"/>
      <c r="D227" s="159" t="s">
        <v>280</v>
      </c>
      <c r="F227" s="160" t="s">
        <v>2184</v>
      </c>
      <c r="I227" s="119"/>
      <c r="L227" s="28"/>
      <c r="M227" s="161"/>
      <c r="T227" s="52"/>
      <c r="AT227" s="13" t="s">
        <v>280</v>
      </c>
      <c r="AU227" s="13" t="s">
        <v>82</v>
      </c>
    </row>
    <row r="228" spans="2:65" s="11" customFormat="1" ht="22.8" customHeight="1">
      <c r="B228" s="134"/>
      <c r="D228" s="135" t="s">
        <v>72</v>
      </c>
      <c r="E228" s="144" t="s">
        <v>580</v>
      </c>
      <c r="F228" s="144" t="s">
        <v>581</v>
      </c>
      <c r="I228" s="137"/>
      <c r="J228" s="145">
        <f>BK228</f>
        <v>0</v>
      </c>
      <c r="L228" s="134"/>
      <c r="M228" s="139"/>
      <c r="P228" s="140">
        <f>SUM(P229:P246)</f>
        <v>0</v>
      </c>
      <c r="R228" s="140">
        <f>SUM(R229:R246)</f>
        <v>0.189</v>
      </c>
      <c r="T228" s="141">
        <f>SUM(T229:T246)</f>
        <v>4.1849999999999998E-2</v>
      </c>
      <c r="AR228" s="135" t="s">
        <v>82</v>
      </c>
      <c r="AT228" s="142" t="s">
        <v>72</v>
      </c>
      <c r="AU228" s="142" t="s">
        <v>80</v>
      </c>
      <c r="AY228" s="135" t="s">
        <v>271</v>
      </c>
      <c r="BK228" s="143">
        <f>SUM(BK229:BK246)</f>
        <v>0</v>
      </c>
    </row>
    <row r="229" spans="2:65" s="1" customFormat="1" ht="24.15" customHeight="1">
      <c r="B229" s="28"/>
      <c r="C229" s="146" t="s">
        <v>476</v>
      </c>
      <c r="D229" s="146" t="s">
        <v>274</v>
      </c>
      <c r="E229" s="147" t="s">
        <v>582</v>
      </c>
      <c r="F229" s="148" t="s">
        <v>583</v>
      </c>
      <c r="G229" s="149" t="s">
        <v>277</v>
      </c>
      <c r="H229" s="150">
        <v>187</v>
      </c>
      <c r="I229" s="151"/>
      <c r="J229" s="152">
        <f>ROUND(I229*H229,2)</f>
        <v>0</v>
      </c>
      <c r="K229" s="153"/>
      <c r="L229" s="28"/>
      <c r="M229" s="154" t="s">
        <v>1</v>
      </c>
      <c r="N229" s="115" t="s">
        <v>38</v>
      </c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AR229" s="157" t="s">
        <v>348</v>
      </c>
      <c r="AT229" s="157" t="s">
        <v>274</v>
      </c>
      <c r="AU229" s="157" t="s">
        <v>82</v>
      </c>
      <c r="AY229" s="13" t="s">
        <v>271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3" t="s">
        <v>80</v>
      </c>
      <c r="BK229" s="158">
        <f>ROUND(I229*H229,2)</f>
        <v>0</v>
      </c>
      <c r="BL229" s="13" t="s">
        <v>348</v>
      </c>
      <c r="BM229" s="157" t="s">
        <v>584</v>
      </c>
    </row>
    <row r="230" spans="2:65" s="1" customFormat="1" ht="10.199999999999999">
      <c r="B230" s="28"/>
      <c r="D230" s="159" t="s">
        <v>280</v>
      </c>
      <c r="F230" s="160" t="s">
        <v>585</v>
      </c>
      <c r="I230" s="119"/>
      <c r="L230" s="28"/>
      <c r="M230" s="161"/>
      <c r="T230" s="52"/>
      <c r="AT230" s="13" t="s">
        <v>280</v>
      </c>
      <c r="AU230" s="13" t="s">
        <v>82</v>
      </c>
    </row>
    <row r="231" spans="2:65" s="1" customFormat="1" ht="16.5" customHeight="1">
      <c r="B231" s="28"/>
      <c r="C231" s="146" t="s">
        <v>480</v>
      </c>
      <c r="D231" s="146" t="s">
        <v>274</v>
      </c>
      <c r="E231" s="147" t="s">
        <v>587</v>
      </c>
      <c r="F231" s="148" t="s">
        <v>588</v>
      </c>
      <c r="G231" s="149" t="s">
        <v>277</v>
      </c>
      <c r="H231" s="150">
        <v>135</v>
      </c>
      <c r="I231" s="151"/>
      <c r="J231" s="152">
        <f>ROUND(I231*H231,2)</f>
        <v>0</v>
      </c>
      <c r="K231" s="153"/>
      <c r="L231" s="28"/>
      <c r="M231" s="154" t="s">
        <v>1</v>
      </c>
      <c r="N231" s="115" t="s">
        <v>38</v>
      </c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AR231" s="157" t="s">
        <v>348</v>
      </c>
      <c r="AT231" s="157" t="s">
        <v>274</v>
      </c>
      <c r="AU231" s="157" t="s">
        <v>82</v>
      </c>
      <c r="AY231" s="13" t="s">
        <v>271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3" t="s">
        <v>80</v>
      </c>
      <c r="BK231" s="158">
        <f>ROUND(I231*H231,2)</f>
        <v>0</v>
      </c>
      <c r="BL231" s="13" t="s">
        <v>348</v>
      </c>
      <c r="BM231" s="157" t="s">
        <v>589</v>
      </c>
    </row>
    <row r="232" spans="2:65" s="1" customFormat="1" ht="10.199999999999999">
      <c r="B232" s="28"/>
      <c r="D232" s="159" t="s">
        <v>280</v>
      </c>
      <c r="F232" s="160" t="s">
        <v>590</v>
      </c>
      <c r="I232" s="119"/>
      <c r="L232" s="28"/>
      <c r="M232" s="161"/>
      <c r="T232" s="52"/>
      <c r="AT232" s="13" t="s">
        <v>280</v>
      </c>
      <c r="AU232" s="13" t="s">
        <v>82</v>
      </c>
    </row>
    <row r="233" spans="2:65" s="1" customFormat="1" ht="16.5" customHeight="1">
      <c r="B233" s="28"/>
      <c r="C233" s="146" t="s">
        <v>485</v>
      </c>
      <c r="D233" s="146" t="s">
        <v>274</v>
      </c>
      <c r="E233" s="147" t="s">
        <v>592</v>
      </c>
      <c r="F233" s="148" t="s">
        <v>593</v>
      </c>
      <c r="G233" s="149" t="s">
        <v>277</v>
      </c>
      <c r="H233" s="150">
        <v>135</v>
      </c>
      <c r="I233" s="151"/>
      <c r="J233" s="152">
        <f>ROUND(I233*H233,2)</f>
        <v>0</v>
      </c>
      <c r="K233" s="153"/>
      <c r="L233" s="28"/>
      <c r="M233" s="154" t="s">
        <v>1</v>
      </c>
      <c r="N233" s="115" t="s">
        <v>38</v>
      </c>
      <c r="P233" s="155">
        <f>O233*H233</f>
        <v>0</v>
      </c>
      <c r="Q233" s="155">
        <v>1E-3</v>
      </c>
      <c r="R233" s="155">
        <f>Q233*H233</f>
        <v>0.13500000000000001</v>
      </c>
      <c r="S233" s="155">
        <v>3.1E-4</v>
      </c>
      <c r="T233" s="156">
        <f>S233*H233</f>
        <v>4.1849999999999998E-2</v>
      </c>
      <c r="AR233" s="157" t="s">
        <v>348</v>
      </c>
      <c r="AT233" s="157" t="s">
        <v>274</v>
      </c>
      <c r="AU233" s="157" t="s">
        <v>82</v>
      </c>
      <c r="AY233" s="13" t="s">
        <v>271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3" t="s">
        <v>80</v>
      </c>
      <c r="BK233" s="158">
        <f>ROUND(I233*H233,2)</f>
        <v>0</v>
      </c>
      <c r="BL233" s="13" t="s">
        <v>348</v>
      </c>
      <c r="BM233" s="157" t="s">
        <v>594</v>
      </c>
    </row>
    <row r="234" spans="2:65" s="1" customFormat="1" ht="10.199999999999999">
      <c r="B234" s="28"/>
      <c r="D234" s="159" t="s">
        <v>280</v>
      </c>
      <c r="F234" s="160" t="s">
        <v>595</v>
      </c>
      <c r="I234" s="119"/>
      <c r="L234" s="28"/>
      <c r="M234" s="161"/>
      <c r="T234" s="52"/>
      <c r="AT234" s="13" t="s">
        <v>280</v>
      </c>
      <c r="AU234" s="13" t="s">
        <v>82</v>
      </c>
    </row>
    <row r="235" spans="2:65" s="1" customFormat="1" ht="24.15" customHeight="1">
      <c r="B235" s="28"/>
      <c r="C235" s="146" t="s">
        <v>490</v>
      </c>
      <c r="D235" s="146" t="s">
        <v>274</v>
      </c>
      <c r="E235" s="147" t="s">
        <v>597</v>
      </c>
      <c r="F235" s="148" t="s">
        <v>598</v>
      </c>
      <c r="G235" s="149" t="s">
        <v>277</v>
      </c>
      <c r="H235" s="150">
        <v>135</v>
      </c>
      <c r="I235" s="151"/>
      <c r="J235" s="152">
        <f>ROUND(I235*H235,2)</f>
        <v>0</v>
      </c>
      <c r="K235" s="153"/>
      <c r="L235" s="28"/>
      <c r="M235" s="154" t="s">
        <v>1</v>
      </c>
      <c r="N235" s="115" t="s">
        <v>38</v>
      </c>
      <c r="P235" s="155">
        <f>O235*H235</f>
        <v>0</v>
      </c>
      <c r="Q235" s="155">
        <v>2.0000000000000001E-4</v>
      </c>
      <c r="R235" s="155">
        <f>Q235*H235</f>
        <v>2.7E-2</v>
      </c>
      <c r="S235" s="155">
        <v>0</v>
      </c>
      <c r="T235" s="156">
        <f>S235*H235</f>
        <v>0</v>
      </c>
      <c r="AR235" s="157" t="s">
        <v>348</v>
      </c>
      <c r="AT235" s="157" t="s">
        <v>274</v>
      </c>
      <c r="AU235" s="157" t="s">
        <v>82</v>
      </c>
      <c r="AY235" s="13" t="s">
        <v>271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3" t="s">
        <v>80</v>
      </c>
      <c r="BK235" s="158">
        <f>ROUND(I235*H235,2)</f>
        <v>0</v>
      </c>
      <c r="BL235" s="13" t="s">
        <v>348</v>
      </c>
      <c r="BM235" s="157" t="s">
        <v>599</v>
      </c>
    </row>
    <row r="236" spans="2:65" s="1" customFormat="1" ht="19.2">
      <c r="B236" s="28"/>
      <c r="D236" s="159" t="s">
        <v>280</v>
      </c>
      <c r="F236" s="160" t="s">
        <v>600</v>
      </c>
      <c r="I236" s="119"/>
      <c r="L236" s="28"/>
      <c r="M236" s="161"/>
      <c r="T236" s="52"/>
      <c r="AT236" s="13" t="s">
        <v>280</v>
      </c>
      <c r="AU236" s="13" t="s">
        <v>82</v>
      </c>
    </row>
    <row r="237" spans="2:65" s="1" customFormat="1" ht="16.5" customHeight="1">
      <c r="B237" s="28"/>
      <c r="C237" s="146" t="s">
        <v>494</v>
      </c>
      <c r="D237" s="146" t="s">
        <v>274</v>
      </c>
      <c r="E237" s="147" t="s">
        <v>602</v>
      </c>
      <c r="F237" s="148" t="s">
        <v>603</v>
      </c>
      <c r="G237" s="149" t="s">
        <v>277</v>
      </c>
      <c r="H237" s="150">
        <v>135</v>
      </c>
      <c r="I237" s="151"/>
      <c r="J237" s="152">
        <f>ROUND(I237*H237,2)</f>
        <v>0</v>
      </c>
      <c r="K237" s="153"/>
      <c r="L237" s="28"/>
      <c r="M237" s="154" t="s">
        <v>1</v>
      </c>
      <c r="N237" s="115" t="s">
        <v>38</v>
      </c>
      <c r="P237" s="155">
        <f>O237*H237</f>
        <v>0</v>
      </c>
      <c r="Q237" s="155">
        <v>0</v>
      </c>
      <c r="R237" s="155">
        <f>Q237*H237</f>
        <v>0</v>
      </c>
      <c r="S237" s="155">
        <v>0</v>
      </c>
      <c r="T237" s="156">
        <f>S237*H237</f>
        <v>0</v>
      </c>
      <c r="AR237" s="157" t="s">
        <v>306</v>
      </c>
      <c r="AT237" s="157" t="s">
        <v>274</v>
      </c>
      <c r="AU237" s="157" t="s">
        <v>82</v>
      </c>
      <c r="AY237" s="13" t="s">
        <v>271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3" t="s">
        <v>80</v>
      </c>
      <c r="BK237" s="158">
        <f>ROUND(I237*H237,2)</f>
        <v>0</v>
      </c>
      <c r="BL237" s="13" t="s">
        <v>306</v>
      </c>
      <c r="BM237" s="157" t="s">
        <v>604</v>
      </c>
    </row>
    <row r="238" spans="2:65" s="1" customFormat="1" ht="10.199999999999999">
      <c r="B238" s="28"/>
      <c r="D238" s="159" t="s">
        <v>280</v>
      </c>
      <c r="F238" s="160" t="s">
        <v>603</v>
      </c>
      <c r="I238" s="119"/>
      <c r="L238" s="28"/>
      <c r="M238" s="161"/>
      <c r="T238" s="52"/>
      <c r="AT238" s="13" t="s">
        <v>280</v>
      </c>
      <c r="AU238" s="13" t="s">
        <v>82</v>
      </c>
    </row>
    <row r="239" spans="2:65" s="1" customFormat="1" ht="24.15" customHeight="1">
      <c r="B239" s="28"/>
      <c r="C239" s="146" t="s">
        <v>499</v>
      </c>
      <c r="D239" s="146" t="s">
        <v>274</v>
      </c>
      <c r="E239" s="147" t="s">
        <v>597</v>
      </c>
      <c r="F239" s="148" t="s">
        <v>598</v>
      </c>
      <c r="G239" s="149" t="s">
        <v>277</v>
      </c>
      <c r="H239" s="150">
        <v>135</v>
      </c>
      <c r="I239" s="151"/>
      <c r="J239" s="152">
        <f>ROUND(I239*H239,2)</f>
        <v>0</v>
      </c>
      <c r="K239" s="153"/>
      <c r="L239" s="28"/>
      <c r="M239" s="154" t="s">
        <v>1</v>
      </c>
      <c r="N239" s="115" t="s">
        <v>38</v>
      </c>
      <c r="P239" s="155">
        <f>O239*H239</f>
        <v>0</v>
      </c>
      <c r="Q239" s="155">
        <v>2.0000000000000001E-4</v>
      </c>
      <c r="R239" s="155">
        <f>Q239*H239</f>
        <v>2.7E-2</v>
      </c>
      <c r="S239" s="155">
        <v>0</v>
      </c>
      <c r="T239" s="156">
        <f>S239*H239</f>
        <v>0</v>
      </c>
      <c r="AR239" s="157" t="s">
        <v>348</v>
      </c>
      <c r="AT239" s="157" t="s">
        <v>274</v>
      </c>
      <c r="AU239" s="157" t="s">
        <v>82</v>
      </c>
      <c r="AY239" s="13" t="s">
        <v>271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3" t="s">
        <v>80</v>
      </c>
      <c r="BK239" s="158">
        <f>ROUND(I239*H239,2)</f>
        <v>0</v>
      </c>
      <c r="BL239" s="13" t="s">
        <v>348</v>
      </c>
      <c r="BM239" s="157" t="s">
        <v>606</v>
      </c>
    </row>
    <row r="240" spans="2:65" s="1" customFormat="1" ht="19.2">
      <c r="B240" s="28"/>
      <c r="D240" s="159" t="s">
        <v>280</v>
      </c>
      <c r="F240" s="160" t="s">
        <v>600</v>
      </c>
      <c r="I240" s="119"/>
      <c r="L240" s="28"/>
      <c r="M240" s="161"/>
      <c r="T240" s="52"/>
      <c r="AT240" s="13" t="s">
        <v>280</v>
      </c>
      <c r="AU240" s="13" t="s">
        <v>82</v>
      </c>
    </row>
    <row r="241" spans="2:65" s="1" customFormat="1" ht="24.15" customHeight="1">
      <c r="B241" s="28"/>
      <c r="C241" s="146" t="s">
        <v>504</v>
      </c>
      <c r="D241" s="146" t="s">
        <v>274</v>
      </c>
      <c r="E241" s="147" t="s">
        <v>608</v>
      </c>
      <c r="F241" s="148" t="s">
        <v>609</v>
      </c>
      <c r="G241" s="149" t="s">
        <v>277</v>
      </c>
      <c r="H241" s="150">
        <v>135</v>
      </c>
      <c r="I241" s="151"/>
      <c r="J241" s="152">
        <f>ROUND(I241*H241,2)</f>
        <v>0</v>
      </c>
      <c r="K241" s="153"/>
      <c r="L241" s="28"/>
      <c r="M241" s="154" t="s">
        <v>1</v>
      </c>
      <c r="N241" s="115" t="s">
        <v>38</v>
      </c>
      <c r="P241" s="155">
        <f>O241*H241</f>
        <v>0</v>
      </c>
      <c r="Q241" s="155">
        <v>0</v>
      </c>
      <c r="R241" s="155">
        <f>Q241*H241</f>
        <v>0</v>
      </c>
      <c r="S241" s="155">
        <v>0</v>
      </c>
      <c r="T241" s="156">
        <f>S241*H241</f>
        <v>0</v>
      </c>
      <c r="AR241" s="157" t="s">
        <v>306</v>
      </c>
      <c r="AT241" s="157" t="s">
        <v>274</v>
      </c>
      <c r="AU241" s="157" t="s">
        <v>82</v>
      </c>
      <c r="AY241" s="13" t="s">
        <v>271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3" t="s">
        <v>80</v>
      </c>
      <c r="BK241" s="158">
        <f>ROUND(I241*H241,2)</f>
        <v>0</v>
      </c>
      <c r="BL241" s="13" t="s">
        <v>306</v>
      </c>
      <c r="BM241" s="157" t="s">
        <v>2145</v>
      </c>
    </row>
    <row r="242" spans="2:65" s="1" customFormat="1" ht="19.2">
      <c r="B242" s="28"/>
      <c r="D242" s="159" t="s">
        <v>280</v>
      </c>
      <c r="F242" s="160" t="s">
        <v>609</v>
      </c>
      <c r="I242" s="119"/>
      <c r="L242" s="28"/>
      <c r="M242" s="161"/>
      <c r="T242" s="52"/>
      <c r="AT242" s="13" t="s">
        <v>280</v>
      </c>
      <c r="AU242" s="13" t="s">
        <v>82</v>
      </c>
    </row>
    <row r="243" spans="2:65" s="1" customFormat="1" ht="16.5" customHeight="1">
      <c r="B243" s="28"/>
      <c r="C243" s="146" t="s">
        <v>511</v>
      </c>
      <c r="D243" s="146" t="s">
        <v>274</v>
      </c>
      <c r="E243" s="147" t="s">
        <v>612</v>
      </c>
      <c r="F243" s="148" t="s">
        <v>613</v>
      </c>
      <c r="G243" s="149" t="s">
        <v>301</v>
      </c>
      <c r="H243" s="150">
        <v>1</v>
      </c>
      <c r="I243" s="151"/>
      <c r="J243" s="152">
        <f>ROUND(I243*H243,2)</f>
        <v>0</v>
      </c>
      <c r="K243" s="153"/>
      <c r="L243" s="28"/>
      <c r="M243" s="154" t="s">
        <v>1</v>
      </c>
      <c r="N243" s="115" t="s">
        <v>38</v>
      </c>
      <c r="P243" s="155">
        <f>O243*H243</f>
        <v>0</v>
      </c>
      <c r="Q243" s="155">
        <v>0</v>
      </c>
      <c r="R243" s="155">
        <f>Q243*H243</f>
        <v>0</v>
      </c>
      <c r="S243" s="155">
        <v>0</v>
      </c>
      <c r="T243" s="156">
        <f>S243*H243</f>
        <v>0</v>
      </c>
      <c r="AR243" s="157" t="s">
        <v>306</v>
      </c>
      <c r="AT243" s="157" t="s">
        <v>274</v>
      </c>
      <c r="AU243" s="157" t="s">
        <v>82</v>
      </c>
      <c r="AY243" s="13" t="s">
        <v>271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3" t="s">
        <v>80</v>
      </c>
      <c r="BK243" s="158">
        <f>ROUND(I243*H243,2)</f>
        <v>0</v>
      </c>
      <c r="BL243" s="13" t="s">
        <v>306</v>
      </c>
      <c r="BM243" s="157" t="s">
        <v>614</v>
      </c>
    </row>
    <row r="244" spans="2:65" s="1" customFormat="1" ht="10.199999999999999">
      <c r="B244" s="28"/>
      <c r="D244" s="159" t="s">
        <v>280</v>
      </c>
      <c r="F244" s="160" t="s">
        <v>613</v>
      </c>
      <c r="I244" s="119"/>
      <c r="L244" s="28"/>
      <c r="M244" s="161"/>
      <c r="T244" s="52"/>
      <c r="AT244" s="13" t="s">
        <v>280</v>
      </c>
      <c r="AU244" s="13" t="s">
        <v>82</v>
      </c>
    </row>
    <row r="245" spans="2:65" s="1" customFormat="1" ht="16.5" customHeight="1">
      <c r="B245" s="28"/>
      <c r="C245" s="146" t="s">
        <v>516</v>
      </c>
      <c r="D245" s="146" t="s">
        <v>274</v>
      </c>
      <c r="E245" s="147" t="s">
        <v>616</v>
      </c>
      <c r="F245" s="148" t="s">
        <v>617</v>
      </c>
      <c r="G245" s="149" t="s">
        <v>301</v>
      </c>
      <c r="H245" s="150">
        <v>1</v>
      </c>
      <c r="I245" s="151"/>
      <c r="J245" s="152">
        <f>ROUND(I245*H245,2)</f>
        <v>0</v>
      </c>
      <c r="K245" s="153"/>
      <c r="L245" s="28"/>
      <c r="M245" s="154" t="s">
        <v>1</v>
      </c>
      <c r="N245" s="115" t="s">
        <v>38</v>
      </c>
      <c r="P245" s="155">
        <f>O245*H245</f>
        <v>0</v>
      </c>
      <c r="Q245" s="155">
        <v>0</v>
      </c>
      <c r="R245" s="155">
        <f>Q245*H245</f>
        <v>0</v>
      </c>
      <c r="S245" s="155">
        <v>0</v>
      </c>
      <c r="T245" s="156">
        <f>S245*H245</f>
        <v>0</v>
      </c>
      <c r="AR245" s="157" t="s">
        <v>306</v>
      </c>
      <c r="AT245" s="157" t="s">
        <v>274</v>
      </c>
      <c r="AU245" s="157" t="s">
        <v>82</v>
      </c>
      <c r="AY245" s="13" t="s">
        <v>271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3" t="s">
        <v>80</v>
      </c>
      <c r="BK245" s="158">
        <f>ROUND(I245*H245,2)</f>
        <v>0</v>
      </c>
      <c r="BL245" s="13" t="s">
        <v>306</v>
      </c>
      <c r="BM245" s="157" t="s">
        <v>618</v>
      </c>
    </row>
    <row r="246" spans="2:65" s="1" customFormat="1" ht="10.199999999999999">
      <c r="B246" s="28"/>
      <c r="D246" s="159" t="s">
        <v>280</v>
      </c>
      <c r="F246" s="160" t="s">
        <v>617</v>
      </c>
      <c r="I246" s="119"/>
      <c r="L246" s="28"/>
      <c r="M246" s="161"/>
      <c r="T246" s="52"/>
      <c r="AT246" s="13" t="s">
        <v>280</v>
      </c>
      <c r="AU246" s="13" t="s">
        <v>82</v>
      </c>
    </row>
    <row r="247" spans="2:65" s="11" customFormat="1" ht="25.95" customHeight="1">
      <c r="B247" s="134"/>
      <c r="D247" s="135" t="s">
        <v>72</v>
      </c>
      <c r="E247" s="136" t="s">
        <v>619</v>
      </c>
      <c r="F247" s="136" t="s">
        <v>620</v>
      </c>
      <c r="I247" s="137"/>
      <c r="J247" s="138">
        <f>BK247</f>
        <v>0</v>
      </c>
      <c r="L247" s="134"/>
      <c r="M247" s="139"/>
      <c r="P247" s="140">
        <f>P248</f>
        <v>0</v>
      </c>
      <c r="R247" s="140">
        <f>R248</f>
        <v>0</v>
      </c>
      <c r="T247" s="141">
        <f>T248</f>
        <v>3.7499999999999999E-3</v>
      </c>
      <c r="AR247" s="135" t="s">
        <v>278</v>
      </c>
      <c r="AT247" s="142" t="s">
        <v>72</v>
      </c>
      <c r="AU247" s="142" t="s">
        <v>73</v>
      </c>
      <c r="AY247" s="135" t="s">
        <v>271</v>
      </c>
      <c r="BK247" s="143">
        <f>BK248</f>
        <v>0</v>
      </c>
    </row>
    <row r="248" spans="2:65" s="11" customFormat="1" ht="22.8" customHeight="1">
      <c r="B248" s="134"/>
      <c r="D248" s="135" t="s">
        <v>72</v>
      </c>
      <c r="E248" s="144" t="s">
        <v>621</v>
      </c>
      <c r="F248" s="144" t="s">
        <v>620</v>
      </c>
      <c r="I248" s="137"/>
      <c r="J248" s="145">
        <f>BK248</f>
        <v>0</v>
      </c>
      <c r="L248" s="134"/>
      <c r="M248" s="139"/>
      <c r="P248" s="140">
        <f>SUM(P249:P256)</f>
        <v>0</v>
      </c>
      <c r="R248" s="140">
        <f>SUM(R249:R256)</f>
        <v>0</v>
      </c>
      <c r="T248" s="141">
        <f>SUM(T249:T256)</f>
        <v>3.7499999999999999E-3</v>
      </c>
      <c r="AR248" s="135" t="s">
        <v>278</v>
      </c>
      <c r="AT248" s="142" t="s">
        <v>72</v>
      </c>
      <c r="AU248" s="142" t="s">
        <v>80</v>
      </c>
      <c r="AY248" s="135" t="s">
        <v>271</v>
      </c>
      <c r="BK248" s="143">
        <f>SUM(BK249:BK256)</f>
        <v>0</v>
      </c>
    </row>
    <row r="249" spans="2:65" s="1" customFormat="1" ht="24.15" customHeight="1">
      <c r="B249" s="28"/>
      <c r="C249" s="146" t="s">
        <v>521</v>
      </c>
      <c r="D249" s="146" t="s">
        <v>274</v>
      </c>
      <c r="E249" s="147" t="s">
        <v>2185</v>
      </c>
      <c r="F249" s="148" t="s">
        <v>2186</v>
      </c>
      <c r="G249" s="149" t="s">
        <v>692</v>
      </c>
      <c r="H249" s="150">
        <v>1</v>
      </c>
      <c r="I249" s="151"/>
      <c r="J249" s="152">
        <f>ROUND(I249*H249,2)</f>
        <v>0</v>
      </c>
      <c r="K249" s="153"/>
      <c r="L249" s="28"/>
      <c r="M249" s="154" t="s">
        <v>1</v>
      </c>
      <c r="N249" s="115" t="s">
        <v>38</v>
      </c>
      <c r="P249" s="155">
        <f>O249*H249</f>
        <v>0</v>
      </c>
      <c r="Q249" s="155">
        <v>0</v>
      </c>
      <c r="R249" s="155">
        <f>Q249*H249</f>
        <v>0</v>
      </c>
      <c r="S249" s="155">
        <v>0</v>
      </c>
      <c r="T249" s="156">
        <f>S249*H249</f>
        <v>0</v>
      </c>
      <c r="AR249" s="157" t="s">
        <v>306</v>
      </c>
      <c r="AT249" s="157" t="s">
        <v>274</v>
      </c>
      <c r="AU249" s="157" t="s">
        <v>82</v>
      </c>
      <c r="AY249" s="13" t="s">
        <v>271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3" t="s">
        <v>80</v>
      </c>
      <c r="BK249" s="158">
        <f>ROUND(I249*H249,2)</f>
        <v>0</v>
      </c>
      <c r="BL249" s="13" t="s">
        <v>306</v>
      </c>
      <c r="BM249" s="157" t="s">
        <v>2187</v>
      </c>
    </row>
    <row r="250" spans="2:65" s="1" customFormat="1" ht="19.2">
      <c r="B250" s="28"/>
      <c r="D250" s="159" t="s">
        <v>280</v>
      </c>
      <c r="F250" s="160" t="s">
        <v>2188</v>
      </c>
      <c r="I250" s="119"/>
      <c r="L250" s="28"/>
      <c r="M250" s="161"/>
      <c r="T250" s="52"/>
      <c r="AT250" s="13" t="s">
        <v>280</v>
      </c>
      <c r="AU250" s="13" t="s">
        <v>82</v>
      </c>
    </row>
    <row r="251" spans="2:65" s="1" customFormat="1" ht="16.5" customHeight="1">
      <c r="B251" s="28"/>
      <c r="C251" s="146" t="s">
        <v>526</v>
      </c>
      <c r="D251" s="146" t="s">
        <v>274</v>
      </c>
      <c r="E251" s="147" t="s">
        <v>1611</v>
      </c>
      <c r="F251" s="148" t="s">
        <v>1612</v>
      </c>
      <c r="G251" s="149" t="s">
        <v>301</v>
      </c>
      <c r="H251" s="150">
        <v>1</v>
      </c>
      <c r="I251" s="151"/>
      <c r="J251" s="152">
        <f>ROUND(I251*H251,2)</f>
        <v>0</v>
      </c>
      <c r="K251" s="153"/>
      <c r="L251" s="28"/>
      <c r="M251" s="154" t="s">
        <v>1</v>
      </c>
      <c r="N251" s="115" t="s">
        <v>38</v>
      </c>
      <c r="P251" s="155">
        <f>O251*H251</f>
        <v>0</v>
      </c>
      <c r="Q251" s="155">
        <v>0</v>
      </c>
      <c r="R251" s="155">
        <f>Q251*H251</f>
        <v>0</v>
      </c>
      <c r="S251" s="155">
        <v>0</v>
      </c>
      <c r="T251" s="156">
        <f>S251*H251</f>
        <v>0</v>
      </c>
      <c r="AR251" s="157" t="s">
        <v>306</v>
      </c>
      <c r="AT251" s="157" t="s">
        <v>274</v>
      </c>
      <c r="AU251" s="157" t="s">
        <v>82</v>
      </c>
      <c r="AY251" s="13" t="s">
        <v>271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3" t="s">
        <v>80</v>
      </c>
      <c r="BK251" s="158">
        <f>ROUND(I251*H251,2)</f>
        <v>0</v>
      </c>
      <c r="BL251" s="13" t="s">
        <v>306</v>
      </c>
      <c r="BM251" s="157" t="s">
        <v>2189</v>
      </c>
    </row>
    <row r="252" spans="2:65" s="1" customFormat="1" ht="10.199999999999999">
      <c r="B252" s="28"/>
      <c r="D252" s="159" t="s">
        <v>280</v>
      </c>
      <c r="F252" s="160" t="s">
        <v>1612</v>
      </c>
      <c r="I252" s="119"/>
      <c r="L252" s="28"/>
      <c r="M252" s="161"/>
      <c r="T252" s="52"/>
      <c r="AT252" s="13" t="s">
        <v>280</v>
      </c>
      <c r="AU252" s="13" t="s">
        <v>82</v>
      </c>
    </row>
    <row r="253" spans="2:65" s="1" customFormat="1" ht="24.15" customHeight="1">
      <c r="B253" s="28"/>
      <c r="C253" s="146" t="s">
        <v>530</v>
      </c>
      <c r="D253" s="146" t="s">
        <v>274</v>
      </c>
      <c r="E253" s="147" t="s">
        <v>2190</v>
      </c>
      <c r="F253" s="148" t="s">
        <v>1608</v>
      </c>
      <c r="G253" s="149" t="s">
        <v>692</v>
      </c>
      <c r="H253" s="150">
        <v>1</v>
      </c>
      <c r="I253" s="151"/>
      <c r="J253" s="152">
        <f>ROUND(I253*H253,2)</f>
        <v>0</v>
      </c>
      <c r="K253" s="153"/>
      <c r="L253" s="28"/>
      <c r="M253" s="154" t="s">
        <v>1</v>
      </c>
      <c r="N253" s="115" t="s">
        <v>38</v>
      </c>
      <c r="P253" s="155">
        <f>O253*H253</f>
        <v>0</v>
      </c>
      <c r="Q253" s="155">
        <v>0</v>
      </c>
      <c r="R253" s="155">
        <f>Q253*H253</f>
        <v>0</v>
      </c>
      <c r="S253" s="155">
        <v>0</v>
      </c>
      <c r="T253" s="156">
        <f>S253*H253</f>
        <v>0</v>
      </c>
      <c r="AR253" s="157" t="s">
        <v>306</v>
      </c>
      <c r="AT253" s="157" t="s">
        <v>274</v>
      </c>
      <c r="AU253" s="157" t="s">
        <v>82</v>
      </c>
      <c r="AY253" s="13" t="s">
        <v>271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3" t="s">
        <v>80</v>
      </c>
      <c r="BK253" s="158">
        <f>ROUND(I253*H253,2)</f>
        <v>0</v>
      </c>
      <c r="BL253" s="13" t="s">
        <v>306</v>
      </c>
      <c r="BM253" s="157" t="s">
        <v>2191</v>
      </c>
    </row>
    <row r="254" spans="2:65" s="1" customFormat="1" ht="38.4">
      <c r="B254" s="28"/>
      <c r="D254" s="159" t="s">
        <v>280</v>
      </c>
      <c r="F254" s="160" t="s">
        <v>2192</v>
      </c>
      <c r="I254" s="119"/>
      <c r="L254" s="28"/>
      <c r="M254" s="161"/>
      <c r="T254" s="52"/>
      <c r="AT254" s="13" t="s">
        <v>280</v>
      </c>
      <c r="AU254" s="13" t="s">
        <v>82</v>
      </c>
    </row>
    <row r="255" spans="2:65" s="1" customFormat="1" ht="21.75" customHeight="1">
      <c r="B255" s="28"/>
      <c r="C255" s="146" t="s">
        <v>535</v>
      </c>
      <c r="D255" s="146" t="s">
        <v>274</v>
      </c>
      <c r="E255" s="147" t="s">
        <v>2193</v>
      </c>
      <c r="F255" s="148" t="s">
        <v>2194</v>
      </c>
      <c r="G255" s="149" t="s">
        <v>338</v>
      </c>
      <c r="H255" s="150">
        <v>5</v>
      </c>
      <c r="I255" s="151"/>
      <c r="J255" s="152">
        <f>ROUND(I255*H255,2)</f>
        <v>0</v>
      </c>
      <c r="K255" s="153"/>
      <c r="L255" s="28"/>
      <c r="M255" s="154" t="s">
        <v>1</v>
      </c>
      <c r="N255" s="115" t="s">
        <v>38</v>
      </c>
      <c r="P255" s="155">
        <f>O255*H255</f>
        <v>0</v>
      </c>
      <c r="Q255" s="155">
        <v>0</v>
      </c>
      <c r="R255" s="155">
        <f>Q255*H255</f>
        <v>0</v>
      </c>
      <c r="S255" s="155">
        <v>7.5000000000000002E-4</v>
      </c>
      <c r="T255" s="156">
        <f>S255*H255</f>
        <v>3.7499999999999999E-3</v>
      </c>
      <c r="AR255" s="157" t="s">
        <v>306</v>
      </c>
      <c r="AT255" s="157" t="s">
        <v>274</v>
      </c>
      <c r="AU255" s="157" t="s">
        <v>82</v>
      </c>
      <c r="AY255" s="13" t="s">
        <v>271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3" t="s">
        <v>80</v>
      </c>
      <c r="BK255" s="158">
        <f>ROUND(I255*H255,2)</f>
        <v>0</v>
      </c>
      <c r="BL255" s="13" t="s">
        <v>306</v>
      </c>
      <c r="BM255" s="157" t="s">
        <v>2195</v>
      </c>
    </row>
    <row r="256" spans="2:65" s="1" customFormat="1" ht="19.2">
      <c r="B256" s="28"/>
      <c r="D256" s="159" t="s">
        <v>280</v>
      </c>
      <c r="F256" s="160" t="s">
        <v>2196</v>
      </c>
      <c r="I256" s="119"/>
      <c r="L256" s="28"/>
      <c r="M256" s="173"/>
      <c r="N256" s="174"/>
      <c r="O256" s="174"/>
      <c r="P256" s="174"/>
      <c r="Q256" s="174"/>
      <c r="R256" s="174"/>
      <c r="S256" s="174"/>
      <c r="T256" s="175"/>
      <c r="AT256" s="13" t="s">
        <v>280</v>
      </c>
      <c r="AU256" s="13" t="s">
        <v>82</v>
      </c>
    </row>
    <row r="257" spans="2:12" s="1" customFormat="1" ht="6.9" customHeight="1">
      <c r="B257" s="40"/>
      <c r="C257" s="41"/>
      <c r="D257" s="41"/>
      <c r="E257" s="41"/>
      <c r="F257" s="41"/>
      <c r="G257" s="41"/>
      <c r="H257" s="41"/>
      <c r="I257" s="41"/>
      <c r="J257" s="41"/>
      <c r="K257" s="41"/>
      <c r="L257" s="28"/>
    </row>
  </sheetData>
  <sheetProtection algorithmName="SHA-512" hashValue="ciuGJGeEvRzXvy9WDsK6DZe4eQHUV1v1HbtMud5wS9W3O+HG1Rdd3+ex32zwPGzfbUKtm9yCMq9iyS3Zw5TKkg==" saltValue="tx9qkdOMu5DdRkrEWgOnNZJZdvvgBZyM/YTRxq7mnOxWMxSCwgxqizv1uMiI5ULG1hjO1YRTuBGvdugfN1imhA==" spinCount="100000" sheet="1" objects="1" scenarios="1" formatColumns="0" formatRows="0" autoFilter="0"/>
  <autoFilter ref="C140:K256" xr:uid="{00000000-0009-0000-0000-000018000000}"/>
  <mergeCells count="17">
    <mergeCell ref="E133:H133"/>
    <mergeCell ref="L2:V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97"/>
  <sheetViews>
    <sheetView showGridLines="0" topLeftCell="A90" workbookViewId="0">
      <selection activeCell="D112" sqref="D112:F112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183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2118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2197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J108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ROUND((SUM(BE108:BE115) + SUM(BE137:BE196)),  2)</f>
        <v>0</v>
      </c>
      <c r="I37" s="94">
        <v>0.21</v>
      </c>
      <c r="J37" s="82">
        <f>ROUND(((SUM(BE108:BE115) + SUM(BE137:BE196))*I37),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ROUND((SUM(BF108:BF115) + SUM(BF137:BF196)),  2)</f>
        <v>0</v>
      </c>
      <c r="I38" s="94">
        <v>0.12</v>
      </c>
      <c r="J38" s="82">
        <f>ROUND(((SUM(BF108:BF115) + SUM(BF137:BF196))*I38),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ROUND((SUM(BG108:BG115) + SUM(BG137:BG196)),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ROUND((SUM(BH108:BH115) + SUM(BH137:BH196)),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ROUND((SUM(BI108:BI115) + SUM(BI137:BI196)),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2118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61.15.2 - chodba 2. NP - elektro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65" s="1" customFormat="1" ht="10.35" customHeight="1">
      <c r="B97" s="28"/>
      <c r="L97" s="28"/>
    </row>
    <row r="98" spans="2:65" s="1" customFormat="1" ht="22.8" customHeight="1">
      <c r="B98" s="28"/>
      <c r="C98" s="105" t="s">
        <v>233</v>
      </c>
      <c r="J98" s="62">
        <f>J137</f>
        <v>0</v>
      </c>
      <c r="L98" s="28"/>
      <c r="AU98" s="13" t="s">
        <v>234</v>
      </c>
    </row>
    <row r="99" spans="2:65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J138</f>
        <v>0</v>
      </c>
      <c r="L99" s="106"/>
    </row>
    <row r="100" spans="2:65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J139</f>
        <v>0</v>
      </c>
      <c r="L100" s="110"/>
    </row>
    <row r="101" spans="2:65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J144</f>
        <v>0</v>
      </c>
      <c r="L101" s="110"/>
    </row>
    <row r="102" spans="2:65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J151</f>
        <v>0</v>
      </c>
      <c r="L102" s="110"/>
    </row>
    <row r="103" spans="2:65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J160</f>
        <v>0</v>
      </c>
      <c r="L103" s="106"/>
    </row>
    <row r="104" spans="2:65" s="9" customFormat="1" ht="19.95" customHeight="1">
      <c r="B104" s="110"/>
      <c r="D104" s="111" t="s">
        <v>628</v>
      </c>
      <c r="E104" s="112"/>
      <c r="F104" s="112"/>
      <c r="G104" s="112"/>
      <c r="H104" s="112"/>
      <c r="I104" s="112"/>
      <c r="J104" s="113">
        <f>J161</f>
        <v>0</v>
      </c>
      <c r="L104" s="110"/>
    </row>
    <row r="105" spans="2:65" s="9" customFormat="1" ht="14.85" customHeight="1">
      <c r="B105" s="110"/>
      <c r="D105" s="111" t="s">
        <v>631</v>
      </c>
      <c r="E105" s="112"/>
      <c r="F105" s="112"/>
      <c r="G105" s="112"/>
      <c r="H105" s="112"/>
      <c r="I105" s="112"/>
      <c r="J105" s="113">
        <f>J162</f>
        <v>0</v>
      </c>
      <c r="L105" s="110"/>
    </row>
    <row r="106" spans="2:65" s="1" customFormat="1" ht="21.75" customHeight="1">
      <c r="B106" s="28"/>
      <c r="L106" s="28"/>
    </row>
    <row r="107" spans="2:65" s="1" customFormat="1" ht="6.9" customHeight="1">
      <c r="B107" s="28"/>
      <c r="L107" s="28"/>
    </row>
    <row r="108" spans="2:65" s="1" customFormat="1" ht="29.25" customHeight="1">
      <c r="B108" s="28"/>
      <c r="C108" s="105" t="s">
        <v>249</v>
      </c>
      <c r="J108" s="114">
        <f>ROUND(J109 + J110 + J111 + J112 + J113 + J114,2)</f>
        <v>0</v>
      </c>
      <c r="L108" s="28"/>
      <c r="N108" s="115" t="s">
        <v>37</v>
      </c>
    </row>
    <row r="109" spans="2:65" s="1" customFormat="1" ht="18" customHeight="1">
      <c r="B109" s="28"/>
      <c r="D109" s="222" t="s">
        <v>250</v>
      </c>
      <c r="E109" s="223"/>
      <c r="F109" s="223"/>
      <c r="J109" s="117">
        <v>0</v>
      </c>
      <c r="L109" s="118"/>
      <c r="M109" s="119"/>
      <c r="N109" s="120" t="s">
        <v>38</v>
      </c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21" t="s">
        <v>251</v>
      </c>
      <c r="AZ109" s="119"/>
      <c r="BA109" s="119"/>
      <c r="BB109" s="119"/>
      <c r="BC109" s="119"/>
      <c r="BD109" s="119"/>
      <c r="BE109" s="122">
        <f t="shared" ref="BE109:BE114" si="0">IF(N109="základní",J109,0)</f>
        <v>0</v>
      </c>
      <c r="BF109" s="122">
        <f t="shared" ref="BF109:BF114" si="1">IF(N109="snížená",J109,0)</f>
        <v>0</v>
      </c>
      <c r="BG109" s="122">
        <f t="shared" ref="BG109:BG114" si="2">IF(N109="zákl. přenesená",J109,0)</f>
        <v>0</v>
      </c>
      <c r="BH109" s="122">
        <f t="shared" ref="BH109:BH114" si="3">IF(N109="sníž. přenesená",J109,0)</f>
        <v>0</v>
      </c>
      <c r="BI109" s="122">
        <f t="shared" ref="BI109:BI114" si="4">IF(N109="nulová",J109,0)</f>
        <v>0</v>
      </c>
      <c r="BJ109" s="121" t="s">
        <v>80</v>
      </c>
      <c r="BK109" s="119"/>
      <c r="BL109" s="119"/>
      <c r="BM109" s="119"/>
    </row>
    <row r="110" spans="2:65" s="1" customFormat="1" ht="18" customHeight="1">
      <c r="B110" s="28"/>
      <c r="D110" s="222" t="s">
        <v>252</v>
      </c>
      <c r="E110" s="223"/>
      <c r="F110" s="223"/>
      <c r="J110" s="117">
        <v>0</v>
      </c>
      <c r="L110" s="118"/>
      <c r="M110" s="119"/>
      <c r="N110" s="120" t="s">
        <v>38</v>
      </c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21" t="s">
        <v>251</v>
      </c>
      <c r="AZ110" s="119"/>
      <c r="BA110" s="119"/>
      <c r="BB110" s="119"/>
      <c r="BC110" s="119"/>
      <c r="BD110" s="119"/>
      <c r="BE110" s="122">
        <f t="shared" si="0"/>
        <v>0</v>
      </c>
      <c r="BF110" s="122">
        <f t="shared" si="1"/>
        <v>0</v>
      </c>
      <c r="BG110" s="122">
        <f t="shared" si="2"/>
        <v>0</v>
      </c>
      <c r="BH110" s="122">
        <f t="shared" si="3"/>
        <v>0</v>
      </c>
      <c r="BI110" s="122">
        <f t="shared" si="4"/>
        <v>0</v>
      </c>
      <c r="BJ110" s="121" t="s">
        <v>80</v>
      </c>
      <c r="BK110" s="119"/>
      <c r="BL110" s="119"/>
      <c r="BM110" s="119"/>
    </row>
    <row r="111" spans="2:65" s="1" customFormat="1" ht="18" customHeight="1">
      <c r="B111" s="28"/>
      <c r="D111" s="222" t="s">
        <v>2429</v>
      </c>
      <c r="E111" s="223"/>
      <c r="F111" s="223"/>
      <c r="J111" s="117">
        <v>0</v>
      </c>
      <c r="L111" s="118"/>
      <c r="M111" s="119"/>
      <c r="N111" s="120" t="s">
        <v>38</v>
      </c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1" t="s">
        <v>251</v>
      </c>
      <c r="AZ111" s="119"/>
      <c r="BA111" s="119"/>
      <c r="BB111" s="119"/>
      <c r="BC111" s="119"/>
      <c r="BD111" s="119"/>
      <c r="BE111" s="122">
        <f t="shared" si="0"/>
        <v>0</v>
      </c>
      <c r="BF111" s="122">
        <f t="shared" si="1"/>
        <v>0</v>
      </c>
      <c r="BG111" s="122">
        <f t="shared" si="2"/>
        <v>0</v>
      </c>
      <c r="BH111" s="122">
        <f t="shared" si="3"/>
        <v>0</v>
      </c>
      <c r="BI111" s="122">
        <f t="shared" si="4"/>
        <v>0</v>
      </c>
      <c r="BJ111" s="121" t="s">
        <v>80</v>
      </c>
      <c r="BK111" s="119"/>
      <c r="BL111" s="119"/>
      <c r="BM111" s="119"/>
    </row>
    <row r="112" spans="2:65" s="1" customFormat="1" ht="18" customHeight="1">
      <c r="B112" s="28"/>
      <c r="D112" s="222" t="s">
        <v>2427</v>
      </c>
      <c r="E112" s="223"/>
      <c r="F112" s="223"/>
      <c r="J112" s="117">
        <v>0</v>
      </c>
      <c r="L112" s="118"/>
      <c r="M112" s="119"/>
      <c r="N112" s="120" t="s">
        <v>38</v>
      </c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21" t="s">
        <v>251</v>
      </c>
      <c r="AZ112" s="119"/>
      <c r="BA112" s="119"/>
      <c r="BB112" s="119"/>
      <c r="BC112" s="119"/>
      <c r="BD112" s="119"/>
      <c r="BE112" s="122">
        <f t="shared" si="0"/>
        <v>0</v>
      </c>
      <c r="BF112" s="122">
        <f t="shared" si="1"/>
        <v>0</v>
      </c>
      <c r="BG112" s="122">
        <f t="shared" si="2"/>
        <v>0</v>
      </c>
      <c r="BH112" s="122">
        <f t="shared" si="3"/>
        <v>0</v>
      </c>
      <c r="BI112" s="122">
        <f t="shared" si="4"/>
        <v>0</v>
      </c>
      <c r="BJ112" s="121" t="s">
        <v>80</v>
      </c>
      <c r="BK112" s="119"/>
      <c r="BL112" s="119"/>
      <c r="BM112" s="119"/>
    </row>
    <row r="113" spans="2:65" s="1" customFormat="1" ht="18" customHeight="1">
      <c r="B113" s="28"/>
      <c r="D113" s="222" t="s">
        <v>2430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si="0"/>
        <v>0</v>
      </c>
      <c r="BF113" s="122">
        <f t="shared" si="1"/>
        <v>0</v>
      </c>
      <c r="BG113" s="122">
        <f t="shared" si="2"/>
        <v>0</v>
      </c>
      <c r="BH113" s="122">
        <f t="shared" si="3"/>
        <v>0</v>
      </c>
      <c r="BI113" s="122">
        <f t="shared" si="4"/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116" t="s">
        <v>253</v>
      </c>
      <c r="J114" s="117">
        <f>ROUND(J32*T114,2)</f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254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0.199999999999999">
      <c r="B115" s="28"/>
      <c r="L115" s="28"/>
    </row>
    <row r="116" spans="2:65" s="1" customFormat="1" ht="29.25" customHeight="1">
      <c r="B116" s="28"/>
      <c r="C116" s="123" t="s">
        <v>255</v>
      </c>
      <c r="D116" s="95"/>
      <c r="E116" s="95"/>
      <c r="F116" s="95"/>
      <c r="G116" s="95"/>
      <c r="H116" s="95"/>
      <c r="I116" s="95"/>
      <c r="J116" s="124">
        <f>ROUND(J98+J108,2)</f>
        <v>0</v>
      </c>
      <c r="K116" s="95"/>
      <c r="L116" s="28"/>
    </row>
    <row r="117" spans="2:65" s="1" customFormat="1" ht="6.9" customHeight="1"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28"/>
    </row>
    <row r="121" spans="2:65" s="1" customFormat="1" ht="6.9" customHeight="1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28"/>
    </row>
    <row r="122" spans="2:65" s="1" customFormat="1" ht="24.9" customHeight="1">
      <c r="B122" s="28"/>
      <c r="C122" s="17" t="s">
        <v>256</v>
      </c>
      <c r="L122" s="28"/>
    </row>
    <row r="123" spans="2:65" s="1" customFormat="1" ht="6.9" customHeight="1">
      <c r="B123" s="28"/>
      <c r="L123" s="28"/>
    </row>
    <row r="124" spans="2:65" s="1" customFormat="1" ht="12" customHeight="1">
      <c r="B124" s="28"/>
      <c r="C124" s="23" t="s">
        <v>16</v>
      </c>
      <c r="L124" s="28"/>
    </row>
    <row r="125" spans="2:65" s="1" customFormat="1" ht="26.25" customHeight="1">
      <c r="B125" s="28"/>
      <c r="E125" s="218" t="str">
        <f>E7</f>
        <v>Rekonstrukce silno a slaboproudé instalace, dobudování WC pro imobilní aj., ZŠ Ivanovice na Hané, ul. Tyršova 218/4</v>
      </c>
      <c r="F125" s="219"/>
      <c r="G125" s="219"/>
      <c r="H125" s="219"/>
      <c r="L125" s="28"/>
    </row>
    <row r="126" spans="2:65" ht="12" customHeight="1">
      <c r="B126" s="16"/>
      <c r="C126" s="23" t="s">
        <v>224</v>
      </c>
      <c r="L126" s="16"/>
    </row>
    <row r="127" spans="2:65" s="1" customFormat="1" ht="16.5" customHeight="1">
      <c r="B127" s="28"/>
      <c r="E127" s="218" t="s">
        <v>2118</v>
      </c>
      <c r="F127" s="220"/>
      <c r="G127" s="220"/>
      <c r="H127" s="220"/>
      <c r="L127" s="28"/>
    </row>
    <row r="128" spans="2:65" s="1" customFormat="1" ht="12" customHeight="1">
      <c r="B128" s="28"/>
      <c r="C128" s="23" t="s">
        <v>226</v>
      </c>
      <c r="L128" s="28"/>
    </row>
    <row r="129" spans="2:65" s="1" customFormat="1" ht="16.5" customHeight="1">
      <c r="B129" s="28"/>
      <c r="E129" s="200" t="str">
        <f>E11</f>
        <v>61.15.2 - chodba 2. NP - elektro</v>
      </c>
      <c r="F129" s="220"/>
      <c r="G129" s="220"/>
      <c r="H129" s="220"/>
      <c r="L129" s="28"/>
    </row>
    <row r="130" spans="2:65" s="1" customFormat="1" ht="6.9" customHeight="1">
      <c r="B130" s="28"/>
      <c r="L130" s="28"/>
    </row>
    <row r="131" spans="2:65" s="1" customFormat="1" ht="12" customHeight="1">
      <c r="B131" s="28"/>
      <c r="C131" s="23" t="s">
        <v>20</v>
      </c>
      <c r="F131" s="21" t="str">
        <f>F14</f>
        <v>ZŠ Ivanovice na Hané, okres Vyškov p. o.</v>
      </c>
      <c r="I131" s="23" t="s">
        <v>22</v>
      </c>
      <c r="J131" s="48" t="str">
        <f>IF(J14="","",J14)</f>
        <v>xx.xx.xxxx</v>
      </c>
      <c r="L131" s="28"/>
    </row>
    <row r="132" spans="2:65" s="1" customFormat="1" ht="6.9" customHeight="1">
      <c r="B132" s="28"/>
      <c r="L132" s="28"/>
    </row>
    <row r="133" spans="2:65" s="1" customFormat="1" ht="15.15" customHeight="1">
      <c r="B133" s="28"/>
      <c r="C133" s="23" t="s">
        <v>23</v>
      </c>
      <c r="F133" s="21" t="str">
        <f>E17</f>
        <v xml:space="preserve"> </v>
      </c>
      <c r="I133" s="23" t="s">
        <v>29</v>
      </c>
      <c r="J133" s="26" t="str">
        <f>E23</f>
        <v xml:space="preserve"> </v>
      </c>
      <c r="L133" s="28"/>
    </row>
    <row r="134" spans="2:65" s="1" customFormat="1" ht="15.15" customHeight="1">
      <c r="B134" s="28"/>
      <c r="C134" s="23" t="s">
        <v>27</v>
      </c>
      <c r="F134" s="21" t="str">
        <f>IF(E20="","",E20)</f>
        <v>Vyplň údaj</v>
      </c>
      <c r="I134" s="23" t="s">
        <v>31</v>
      </c>
      <c r="J134" s="26" t="str">
        <f>E26</f>
        <v xml:space="preserve"> </v>
      </c>
      <c r="L134" s="28"/>
    </row>
    <row r="135" spans="2:65" s="1" customFormat="1" ht="10.35" customHeight="1">
      <c r="B135" s="28"/>
      <c r="L135" s="28"/>
    </row>
    <row r="136" spans="2:65" s="10" customFormat="1" ht="29.25" customHeight="1">
      <c r="B136" s="125"/>
      <c r="C136" s="126" t="s">
        <v>257</v>
      </c>
      <c r="D136" s="127" t="s">
        <v>58</v>
      </c>
      <c r="E136" s="127" t="s">
        <v>54</v>
      </c>
      <c r="F136" s="127" t="s">
        <v>55</v>
      </c>
      <c r="G136" s="127" t="s">
        <v>258</v>
      </c>
      <c r="H136" s="127" t="s">
        <v>259</v>
      </c>
      <c r="I136" s="127" t="s">
        <v>260</v>
      </c>
      <c r="J136" s="128" t="s">
        <v>232</v>
      </c>
      <c r="K136" s="129" t="s">
        <v>261</v>
      </c>
      <c r="L136" s="125"/>
      <c r="M136" s="55" t="s">
        <v>1</v>
      </c>
      <c r="N136" s="56" t="s">
        <v>37</v>
      </c>
      <c r="O136" s="56" t="s">
        <v>262</v>
      </c>
      <c r="P136" s="56" t="s">
        <v>263</v>
      </c>
      <c r="Q136" s="56" t="s">
        <v>264</v>
      </c>
      <c r="R136" s="56" t="s">
        <v>265</v>
      </c>
      <c r="S136" s="56" t="s">
        <v>266</v>
      </c>
      <c r="T136" s="57" t="s">
        <v>267</v>
      </c>
    </row>
    <row r="137" spans="2:65" s="1" customFormat="1" ht="22.8" customHeight="1">
      <c r="B137" s="28"/>
      <c r="C137" s="60" t="s">
        <v>268</v>
      </c>
      <c r="J137" s="130">
        <f>BK137</f>
        <v>0</v>
      </c>
      <c r="L137" s="28"/>
      <c r="M137" s="58"/>
      <c r="N137" s="49"/>
      <c r="O137" s="49"/>
      <c r="P137" s="131">
        <f>P138+P160</f>
        <v>0</v>
      </c>
      <c r="Q137" s="49"/>
      <c r="R137" s="131">
        <f>R138+R160</f>
        <v>2.9739999999999996E-2</v>
      </c>
      <c r="S137" s="49"/>
      <c r="T137" s="132">
        <f>T138+T160</f>
        <v>2.4050000000000002E-2</v>
      </c>
      <c r="AT137" s="13" t="s">
        <v>72</v>
      </c>
      <c r="AU137" s="13" t="s">
        <v>234</v>
      </c>
      <c r="BK137" s="133">
        <f>BK138+BK160</f>
        <v>0</v>
      </c>
    </row>
    <row r="138" spans="2:65" s="11" customFormat="1" ht="25.95" customHeight="1">
      <c r="B138" s="134"/>
      <c r="D138" s="135" t="s">
        <v>72</v>
      </c>
      <c r="E138" s="136" t="s">
        <v>269</v>
      </c>
      <c r="F138" s="136" t="s">
        <v>270</v>
      </c>
      <c r="I138" s="137"/>
      <c r="J138" s="138">
        <f>BK138</f>
        <v>0</v>
      </c>
      <c r="L138" s="134"/>
      <c r="M138" s="139"/>
      <c r="P138" s="140">
        <f>P139+P144+P151</f>
        <v>0</v>
      </c>
      <c r="R138" s="140">
        <f>R139+R144+R151</f>
        <v>0</v>
      </c>
      <c r="T138" s="141">
        <f>T139+T144+T151</f>
        <v>0</v>
      </c>
      <c r="AR138" s="135" t="s">
        <v>80</v>
      </c>
      <c r="AT138" s="142" t="s">
        <v>72</v>
      </c>
      <c r="AU138" s="142" t="s">
        <v>73</v>
      </c>
      <c r="AY138" s="135" t="s">
        <v>271</v>
      </c>
      <c r="BK138" s="143">
        <f>BK139+BK144+BK151</f>
        <v>0</v>
      </c>
    </row>
    <row r="139" spans="2:65" s="11" customFormat="1" ht="22.8" customHeight="1">
      <c r="B139" s="134"/>
      <c r="D139" s="135" t="s">
        <v>72</v>
      </c>
      <c r="E139" s="144" t="s">
        <v>272</v>
      </c>
      <c r="F139" s="144" t="s">
        <v>273</v>
      </c>
      <c r="I139" s="137"/>
      <c r="J139" s="145">
        <f>BK139</f>
        <v>0</v>
      </c>
      <c r="L139" s="134"/>
      <c r="M139" s="139"/>
      <c r="P139" s="140">
        <f>SUM(P140:P143)</f>
        <v>0</v>
      </c>
      <c r="R139" s="140">
        <f>SUM(R140:R143)</f>
        <v>0</v>
      </c>
      <c r="T139" s="141">
        <f>SUM(T140:T143)</f>
        <v>0</v>
      </c>
      <c r="AR139" s="135" t="s">
        <v>80</v>
      </c>
      <c r="AT139" s="142" t="s">
        <v>72</v>
      </c>
      <c r="AU139" s="142" t="s">
        <v>80</v>
      </c>
      <c r="AY139" s="135" t="s">
        <v>271</v>
      </c>
      <c r="BK139" s="143">
        <f>SUM(BK140:BK143)</f>
        <v>0</v>
      </c>
    </row>
    <row r="140" spans="2:65" s="1" customFormat="1" ht="24.15" customHeight="1">
      <c r="B140" s="28"/>
      <c r="C140" s="146" t="s">
        <v>80</v>
      </c>
      <c r="D140" s="146" t="s">
        <v>274</v>
      </c>
      <c r="E140" s="147" t="s">
        <v>637</v>
      </c>
      <c r="F140" s="148" t="s">
        <v>638</v>
      </c>
      <c r="G140" s="149" t="s">
        <v>639</v>
      </c>
      <c r="H140" s="150">
        <v>10</v>
      </c>
      <c r="I140" s="151"/>
      <c r="J140" s="152">
        <f>ROUND(I140*H140,2)</f>
        <v>0</v>
      </c>
      <c r="K140" s="153"/>
      <c r="L140" s="28"/>
      <c r="M140" s="154" t="s">
        <v>1</v>
      </c>
      <c r="N140" s="115" t="s">
        <v>38</v>
      </c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AR140" s="157" t="s">
        <v>278</v>
      </c>
      <c r="AT140" s="157" t="s">
        <v>274</v>
      </c>
      <c r="AU140" s="157" t="s">
        <v>82</v>
      </c>
      <c r="AY140" s="13" t="s">
        <v>271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3" t="s">
        <v>80</v>
      </c>
      <c r="BK140" s="158">
        <f>ROUND(I140*H140,2)</f>
        <v>0</v>
      </c>
      <c r="BL140" s="13" t="s">
        <v>278</v>
      </c>
      <c r="BM140" s="157" t="s">
        <v>640</v>
      </c>
    </row>
    <row r="141" spans="2:65" s="1" customFormat="1" ht="19.2">
      <c r="B141" s="28"/>
      <c r="D141" s="159" t="s">
        <v>280</v>
      </c>
      <c r="F141" s="160" t="s">
        <v>641</v>
      </c>
      <c r="I141" s="119"/>
      <c r="L141" s="28"/>
      <c r="M141" s="161"/>
      <c r="T141" s="52"/>
      <c r="AT141" s="13" t="s">
        <v>280</v>
      </c>
      <c r="AU141" s="13" t="s">
        <v>82</v>
      </c>
    </row>
    <row r="142" spans="2:65" s="1" customFormat="1" ht="24.15" customHeight="1">
      <c r="B142" s="28"/>
      <c r="C142" s="146" t="s">
        <v>82</v>
      </c>
      <c r="D142" s="146" t="s">
        <v>274</v>
      </c>
      <c r="E142" s="147" t="s">
        <v>642</v>
      </c>
      <c r="F142" s="148" t="s">
        <v>643</v>
      </c>
      <c r="G142" s="149" t="s">
        <v>639</v>
      </c>
      <c r="H142" s="150">
        <v>40</v>
      </c>
      <c r="I142" s="151"/>
      <c r="J142" s="152">
        <f>ROUND(I142*H142,2)</f>
        <v>0</v>
      </c>
      <c r="K142" s="153"/>
      <c r="L142" s="28"/>
      <c r="M142" s="154" t="s">
        <v>1</v>
      </c>
      <c r="N142" s="115" t="s">
        <v>38</v>
      </c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AR142" s="157" t="s">
        <v>278</v>
      </c>
      <c r="AT142" s="157" t="s">
        <v>274</v>
      </c>
      <c r="AU142" s="157" t="s">
        <v>82</v>
      </c>
      <c r="AY142" s="13" t="s">
        <v>271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3" t="s">
        <v>80</v>
      </c>
      <c r="BK142" s="158">
        <f>ROUND(I142*H142,2)</f>
        <v>0</v>
      </c>
      <c r="BL142" s="13" t="s">
        <v>278</v>
      </c>
      <c r="BM142" s="157" t="s">
        <v>644</v>
      </c>
    </row>
    <row r="143" spans="2:65" s="1" customFormat="1" ht="28.8">
      <c r="B143" s="28"/>
      <c r="D143" s="159" t="s">
        <v>280</v>
      </c>
      <c r="F143" s="160" t="s">
        <v>645</v>
      </c>
      <c r="I143" s="119"/>
      <c r="L143" s="28"/>
      <c r="M143" s="161"/>
      <c r="T143" s="52"/>
      <c r="AT143" s="13" t="s">
        <v>280</v>
      </c>
      <c r="AU143" s="13" t="s">
        <v>82</v>
      </c>
    </row>
    <row r="144" spans="2:65" s="11" customFormat="1" ht="22.8" customHeight="1">
      <c r="B144" s="134"/>
      <c r="D144" s="135" t="s">
        <v>72</v>
      </c>
      <c r="E144" s="144" t="s">
        <v>292</v>
      </c>
      <c r="F144" s="144" t="s">
        <v>293</v>
      </c>
      <c r="I144" s="137"/>
      <c r="J144" s="145">
        <f>BK144</f>
        <v>0</v>
      </c>
      <c r="L144" s="134"/>
      <c r="M144" s="139"/>
      <c r="P144" s="140">
        <f>SUM(P145:P150)</f>
        <v>0</v>
      </c>
      <c r="R144" s="140">
        <f>SUM(R145:R150)</f>
        <v>0</v>
      </c>
      <c r="T144" s="141">
        <f>SUM(T145:T150)</f>
        <v>0</v>
      </c>
      <c r="AR144" s="135" t="s">
        <v>80</v>
      </c>
      <c r="AT144" s="142" t="s">
        <v>72</v>
      </c>
      <c r="AU144" s="142" t="s">
        <v>80</v>
      </c>
      <c r="AY144" s="135" t="s">
        <v>271</v>
      </c>
      <c r="BK144" s="143">
        <f>SUM(BK145:BK150)</f>
        <v>0</v>
      </c>
    </row>
    <row r="145" spans="2:65" s="1" customFormat="1" ht="33" customHeight="1">
      <c r="B145" s="28"/>
      <c r="C145" s="146" t="s">
        <v>272</v>
      </c>
      <c r="D145" s="146" t="s">
        <v>274</v>
      </c>
      <c r="E145" s="147" t="s">
        <v>646</v>
      </c>
      <c r="F145" s="148" t="s">
        <v>647</v>
      </c>
      <c r="G145" s="149" t="s">
        <v>338</v>
      </c>
      <c r="H145" s="150">
        <v>1</v>
      </c>
      <c r="I145" s="151"/>
      <c r="J145" s="152">
        <f>ROUND(I145*H145,2)</f>
        <v>0</v>
      </c>
      <c r="K145" s="153"/>
      <c r="L145" s="28"/>
      <c r="M145" s="154" t="s">
        <v>1</v>
      </c>
      <c r="N145" s="115" t="s">
        <v>38</v>
      </c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AR145" s="157" t="s">
        <v>278</v>
      </c>
      <c r="AT145" s="157" t="s">
        <v>274</v>
      </c>
      <c r="AU145" s="157" t="s">
        <v>82</v>
      </c>
      <c r="AY145" s="13" t="s">
        <v>271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3" t="s">
        <v>80</v>
      </c>
      <c r="BK145" s="158">
        <f>ROUND(I145*H145,2)</f>
        <v>0</v>
      </c>
      <c r="BL145" s="13" t="s">
        <v>278</v>
      </c>
      <c r="BM145" s="157" t="s">
        <v>648</v>
      </c>
    </row>
    <row r="146" spans="2:65" s="1" customFormat="1" ht="28.8">
      <c r="B146" s="28"/>
      <c r="D146" s="159" t="s">
        <v>280</v>
      </c>
      <c r="F146" s="160" t="s">
        <v>649</v>
      </c>
      <c r="I146" s="119"/>
      <c r="L146" s="28"/>
      <c r="M146" s="161"/>
      <c r="T146" s="52"/>
      <c r="AT146" s="13" t="s">
        <v>280</v>
      </c>
      <c r="AU146" s="13" t="s">
        <v>82</v>
      </c>
    </row>
    <row r="147" spans="2:65" s="1" customFormat="1" ht="33" customHeight="1">
      <c r="B147" s="28"/>
      <c r="C147" s="146" t="s">
        <v>278</v>
      </c>
      <c r="D147" s="146" t="s">
        <v>274</v>
      </c>
      <c r="E147" s="147" t="s">
        <v>654</v>
      </c>
      <c r="F147" s="148" t="s">
        <v>655</v>
      </c>
      <c r="G147" s="149" t="s">
        <v>338</v>
      </c>
      <c r="H147" s="150">
        <v>1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278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278</v>
      </c>
      <c r="BM147" s="157" t="s">
        <v>656</v>
      </c>
    </row>
    <row r="148" spans="2:65" s="1" customFormat="1" ht="28.8">
      <c r="B148" s="28"/>
      <c r="D148" s="159" t="s">
        <v>280</v>
      </c>
      <c r="F148" s="160" t="s">
        <v>657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" customFormat="1" ht="33" customHeight="1">
      <c r="B149" s="28"/>
      <c r="C149" s="146" t="s">
        <v>298</v>
      </c>
      <c r="D149" s="146" t="s">
        <v>274</v>
      </c>
      <c r="E149" s="147" t="s">
        <v>690</v>
      </c>
      <c r="F149" s="148" t="s">
        <v>691</v>
      </c>
      <c r="G149" s="149" t="s">
        <v>692</v>
      </c>
      <c r="H149" s="150">
        <v>20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278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693</v>
      </c>
    </row>
    <row r="150" spans="2:65" s="1" customFormat="1" ht="19.2">
      <c r="B150" s="28"/>
      <c r="D150" s="159" t="s">
        <v>280</v>
      </c>
      <c r="F150" s="160" t="s">
        <v>691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1" customFormat="1" ht="22.8" customHeight="1">
      <c r="B151" s="134"/>
      <c r="D151" s="135" t="s">
        <v>72</v>
      </c>
      <c r="E151" s="144" t="s">
        <v>318</v>
      </c>
      <c r="F151" s="144" t="s">
        <v>319</v>
      </c>
      <c r="I151" s="137"/>
      <c r="J151" s="145">
        <f>BK151</f>
        <v>0</v>
      </c>
      <c r="L151" s="134"/>
      <c r="M151" s="139"/>
      <c r="P151" s="140">
        <f>SUM(P152:P159)</f>
        <v>0</v>
      </c>
      <c r="R151" s="140">
        <f>SUM(R152:R159)</f>
        <v>0</v>
      </c>
      <c r="T151" s="141">
        <f>SUM(T152:T159)</f>
        <v>0</v>
      </c>
      <c r="AR151" s="135" t="s">
        <v>80</v>
      </c>
      <c r="AT151" s="142" t="s">
        <v>72</v>
      </c>
      <c r="AU151" s="142" t="s">
        <v>80</v>
      </c>
      <c r="AY151" s="135" t="s">
        <v>271</v>
      </c>
      <c r="BK151" s="143">
        <f>SUM(BK152:BK159)</f>
        <v>0</v>
      </c>
    </row>
    <row r="152" spans="2:65" s="1" customFormat="1" ht="24.15" customHeight="1">
      <c r="B152" s="28"/>
      <c r="C152" s="146" t="s">
        <v>282</v>
      </c>
      <c r="D152" s="146" t="s">
        <v>274</v>
      </c>
      <c r="E152" s="147" t="s">
        <v>320</v>
      </c>
      <c r="F152" s="148" t="s">
        <v>321</v>
      </c>
      <c r="G152" s="149" t="s">
        <v>322</v>
      </c>
      <c r="H152" s="150">
        <v>2.4E-2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694</v>
      </c>
    </row>
    <row r="153" spans="2:65" s="1" customFormat="1" ht="28.8">
      <c r="B153" s="28"/>
      <c r="D153" s="159" t="s">
        <v>280</v>
      </c>
      <c r="F153" s="160" t="s">
        <v>324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24.15" customHeight="1">
      <c r="B154" s="28"/>
      <c r="C154" s="146" t="s">
        <v>308</v>
      </c>
      <c r="D154" s="146" t="s">
        <v>274</v>
      </c>
      <c r="E154" s="147" t="s">
        <v>326</v>
      </c>
      <c r="F154" s="148" t="s">
        <v>327</v>
      </c>
      <c r="G154" s="149" t="s">
        <v>322</v>
      </c>
      <c r="H154" s="150">
        <v>2.4E-2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695</v>
      </c>
    </row>
    <row r="155" spans="2:65" s="1" customFormat="1" ht="19.2">
      <c r="B155" s="28"/>
      <c r="D155" s="159" t="s">
        <v>280</v>
      </c>
      <c r="F155" s="160" t="s">
        <v>329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" customFormat="1" ht="24.15" customHeight="1">
      <c r="B156" s="28"/>
      <c r="C156" s="146" t="s">
        <v>314</v>
      </c>
      <c r="D156" s="146" t="s">
        <v>274</v>
      </c>
      <c r="E156" s="147" t="s">
        <v>696</v>
      </c>
      <c r="F156" s="148" t="s">
        <v>697</v>
      </c>
      <c r="G156" s="149" t="s">
        <v>322</v>
      </c>
      <c r="H156" s="150">
        <v>40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278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278</v>
      </c>
      <c r="BM156" s="157" t="s">
        <v>698</v>
      </c>
    </row>
    <row r="157" spans="2:65" s="1" customFormat="1" ht="28.8">
      <c r="B157" s="28"/>
      <c r="D157" s="159" t="s">
        <v>280</v>
      </c>
      <c r="F157" s="160" t="s">
        <v>699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49.05" customHeight="1">
      <c r="B158" s="28"/>
      <c r="C158" s="146" t="s">
        <v>292</v>
      </c>
      <c r="D158" s="146" t="s">
        <v>274</v>
      </c>
      <c r="E158" s="147" t="s">
        <v>700</v>
      </c>
      <c r="F158" s="148" t="s">
        <v>701</v>
      </c>
      <c r="G158" s="149" t="s">
        <v>322</v>
      </c>
      <c r="H158" s="150">
        <v>2.4E-2</v>
      </c>
      <c r="I158" s="151"/>
      <c r="J158" s="152">
        <f>ROUND(I158*H158,2)</f>
        <v>0</v>
      </c>
      <c r="K158" s="153"/>
      <c r="L158" s="28"/>
      <c r="M158" s="154" t="s">
        <v>1</v>
      </c>
      <c r="N158" s="115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AR158" s="157" t="s">
        <v>278</v>
      </c>
      <c r="AT158" s="157" t="s">
        <v>274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702</v>
      </c>
    </row>
    <row r="159" spans="2:65" s="1" customFormat="1" ht="38.4">
      <c r="B159" s="28"/>
      <c r="D159" s="159" t="s">
        <v>280</v>
      </c>
      <c r="F159" s="160" t="s">
        <v>703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1" customFormat="1" ht="25.95" customHeight="1">
      <c r="B160" s="134"/>
      <c r="D160" s="135" t="s">
        <v>72</v>
      </c>
      <c r="E160" s="136" t="s">
        <v>341</v>
      </c>
      <c r="F160" s="136" t="s">
        <v>342</v>
      </c>
      <c r="I160" s="137"/>
      <c r="J160" s="138">
        <f>BK160</f>
        <v>0</v>
      </c>
      <c r="L160" s="134"/>
      <c r="M160" s="139"/>
      <c r="P160" s="140">
        <f>P161</f>
        <v>0</v>
      </c>
      <c r="R160" s="140">
        <f>R161</f>
        <v>2.9739999999999996E-2</v>
      </c>
      <c r="T160" s="141">
        <f>T161</f>
        <v>2.4050000000000002E-2</v>
      </c>
      <c r="AR160" s="135" t="s">
        <v>82</v>
      </c>
      <c r="AT160" s="142" t="s">
        <v>72</v>
      </c>
      <c r="AU160" s="142" t="s">
        <v>73</v>
      </c>
      <c r="AY160" s="135" t="s">
        <v>271</v>
      </c>
      <c r="BK160" s="143">
        <f>BK161</f>
        <v>0</v>
      </c>
    </row>
    <row r="161" spans="2:65" s="11" customFormat="1" ht="22.8" customHeight="1">
      <c r="B161" s="134"/>
      <c r="D161" s="135" t="s">
        <v>72</v>
      </c>
      <c r="E161" s="144" t="s">
        <v>704</v>
      </c>
      <c r="F161" s="144" t="s">
        <v>705</v>
      </c>
      <c r="I161" s="137"/>
      <c r="J161" s="145">
        <f>BK161</f>
        <v>0</v>
      </c>
      <c r="L161" s="134"/>
      <c r="M161" s="139"/>
      <c r="P161" s="140">
        <f>P162</f>
        <v>0</v>
      </c>
      <c r="R161" s="140">
        <f>R162</f>
        <v>2.9739999999999996E-2</v>
      </c>
      <c r="T161" s="141">
        <f>T162</f>
        <v>2.4050000000000002E-2</v>
      </c>
      <c r="AR161" s="135" t="s">
        <v>82</v>
      </c>
      <c r="AT161" s="142" t="s">
        <v>72</v>
      </c>
      <c r="AU161" s="142" t="s">
        <v>80</v>
      </c>
      <c r="AY161" s="135" t="s">
        <v>271</v>
      </c>
      <c r="BK161" s="143">
        <f>BK162</f>
        <v>0</v>
      </c>
    </row>
    <row r="162" spans="2:65" s="11" customFormat="1" ht="20.85" customHeight="1">
      <c r="B162" s="134"/>
      <c r="D162" s="135" t="s">
        <v>72</v>
      </c>
      <c r="E162" s="144" t="s">
        <v>1063</v>
      </c>
      <c r="F162" s="144" t="s">
        <v>1064</v>
      </c>
      <c r="I162" s="137"/>
      <c r="J162" s="145">
        <f>BK162</f>
        <v>0</v>
      </c>
      <c r="L162" s="134"/>
      <c r="M162" s="139"/>
      <c r="P162" s="140">
        <f>SUM(P163:P196)</f>
        <v>0</v>
      </c>
      <c r="R162" s="140">
        <f>SUM(R163:R196)</f>
        <v>2.9739999999999996E-2</v>
      </c>
      <c r="T162" s="141">
        <f>SUM(T163:T196)</f>
        <v>2.4050000000000002E-2</v>
      </c>
      <c r="AR162" s="135" t="s">
        <v>82</v>
      </c>
      <c r="AT162" s="142" t="s">
        <v>72</v>
      </c>
      <c r="AU162" s="142" t="s">
        <v>82</v>
      </c>
      <c r="AY162" s="135" t="s">
        <v>271</v>
      </c>
      <c r="BK162" s="143">
        <f>SUM(BK163:BK196)</f>
        <v>0</v>
      </c>
    </row>
    <row r="163" spans="2:65" s="1" customFormat="1" ht="33" customHeight="1">
      <c r="B163" s="28"/>
      <c r="C163" s="146" t="s">
        <v>325</v>
      </c>
      <c r="D163" s="146" t="s">
        <v>274</v>
      </c>
      <c r="E163" s="147" t="s">
        <v>1072</v>
      </c>
      <c r="F163" s="148" t="s">
        <v>1073</v>
      </c>
      <c r="G163" s="149" t="s">
        <v>338</v>
      </c>
      <c r="H163" s="150">
        <v>8</v>
      </c>
      <c r="I163" s="151"/>
      <c r="J163" s="152">
        <f>ROUND(I163*H163,2)</f>
        <v>0</v>
      </c>
      <c r="K163" s="153"/>
      <c r="L163" s="28"/>
      <c r="M163" s="154" t="s">
        <v>1</v>
      </c>
      <c r="N163" s="115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348</v>
      </c>
      <c r="AT163" s="157" t="s">
        <v>274</v>
      </c>
      <c r="AU163" s="157" t="s">
        <v>272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348</v>
      </c>
      <c r="BM163" s="157" t="s">
        <v>1074</v>
      </c>
    </row>
    <row r="164" spans="2:65" s="1" customFormat="1" ht="57.6">
      <c r="B164" s="28"/>
      <c r="D164" s="159" t="s">
        <v>280</v>
      </c>
      <c r="F164" s="160" t="s">
        <v>1075</v>
      </c>
      <c r="I164" s="119"/>
      <c r="L164" s="28"/>
      <c r="M164" s="161"/>
      <c r="T164" s="52"/>
      <c r="AT164" s="13" t="s">
        <v>280</v>
      </c>
      <c r="AU164" s="13" t="s">
        <v>272</v>
      </c>
    </row>
    <row r="165" spans="2:65" s="1" customFormat="1" ht="76.349999999999994" customHeight="1">
      <c r="B165" s="28"/>
      <c r="C165" s="162" t="s">
        <v>330</v>
      </c>
      <c r="D165" s="162" t="s">
        <v>335</v>
      </c>
      <c r="E165" s="163" t="s">
        <v>1539</v>
      </c>
      <c r="F165" s="164" t="s">
        <v>1540</v>
      </c>
      <c r="G165" s="165" t="s">
        <v>338</v>
      </c>
      <c r="H165" s="166">
        <v>8</v>
      </c>
      <c r="I165" s="167"/>
      <c r="J165" s="168">
        <f>ROUND(I165*H165,2)</f>
        <v>0</v>
      </c>
      <c r="K165" s="169"/>
      <c r="L165" s="170"/>
      <c r="M165" s="171" t="s">
        <v>1</v>
      </c>
      <c r="N165" s="172" t="s">
        <v>38</v>
      </c>
      <c r="P165" s="155">
        <f>O165*H165</f>
        <v>0</v>
      </c>
      <c r="Q165" s="155">
        <v>2.5500000000000002E-3</v>
      </c>
      <c r="R165" s="155">
        <f>Q165*H165</f>
        <v>2.0400000000000001E-2</v>
      </c>
      <c r="S165" s="155">
        <v>0</v>
      </c>
      <c r="T165" s="156">
        <f>S165*H165</f>
        <v>0</v>
      </c>
      <c r="AR165" s="157" t="s">
        <v>373</v>
      </c>
      <c r="AT165" s="157" t="s">
        <v>335</v>
      </c>
      <c r="AU165" s="157" t="s">
        <v>272</v>
      </c>
      <c r="AY165" s="13" t="s">
        <v>271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3" t="s">
        <v>80</v>
      </c>
      <c r="BK165" s="158">
        <f>ROUND(I165*H165,2)</f>
        <v>0</v>
      </c>
      <c r="BL165" s="13" t="s">
        <v>348</v>
      </c>
      <c r="BM165" s="157" t="s">
        <v>1541</v>
      </c>
    </row>
    <row r="166" spans="2:65" s="1" customFormat="1" ht="96">
      <c r="B166" s="28"/>
      <c r="D166" s="159" t="s">
        <v>280</v>
      </c>
      <c r="F166" s="160" t="s">
        <v>1542</v>
      </c>
      <c r="I166" s="119"/>
      <c r="L166" s="28"/>
      <c r="M166" s="161"/>
      <c r="T166" s="52"/>
      <c r="AT166" s="13" t="s">
        <v>280</v>
      </c>
      <c r="AU166" s="13" t="s">
        <v>272</v>
      </c>
    </row>
    <row r="167" spans="2:65" s="1" customFormat="1" ht="24.15" customHeight="1">
      <c r="B167" s="28"/>
      <c r="C167" s="146" t="s">
        <v>8</v>
      </c>
      <c r="D167" s="146" t="s">
        <v>274</v>
      </c>
      <c r="E167" s="147" t="s">
        <v>1082</v>
      </c>
      <c r="F167" s="148" t="s">
        <v>1083</v>
      </c>
      <c r="G167" s="149" t="s">
        <v>338</v>
      </c>
      <c r="H167" s="150">
        <v>8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AR167" s="157" t="s">
        <v>348</v>
      </c>
      <c r="AT167" s="157" t="s">
        <v>274</v>
      </c>
      <c r="AU167" s="157" t="s">
        <v>272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348</v>
      </c>
      <c r="BM167" s="157" t="s">
        <v>1084</v>
      </c>
    </row>
    <row r="168" spans="2:65" s="1" customFormat="1" ht="38.4">
      <c r="B168" s="28"/>
      <c r="D168" s="159" t="s">
        <v>280</v>
      </c>
      <c r="F168" s="160" t="s">
        <v>1085</v>
      </c>
      <c r="I168" s="119"/>
      <c r="L168" s="28"/>
      <c r="M168" s="161"/>
      <c r="T168" s="52"/>
      <c r="AT168" s="13" t="s">
        <v>280</v>
      </c>
      <c r="AU168" s="13" t="s">
        <v>272</v>
      </c>
    </row>
    <row r="169" spans="2:65" s="1" customFormat="1" ht="24.15" customHeight="1">
      <c r="B169" s="28"/>
      <c r="C169" s="162" t="s">
        <v>345</v>
      </c>
      <c r="D169" s="162" t="s">
        <v>335</v>
      </c>
      <c r="E169" s="163" t="s">
        <v>1087</v>
      </c>
      <c r="F169" s="164" t="s">
        <v>1088</v>
      </c>
      <c r="G169" s="165" t="s">
        <v>338</v>
      </c>
      <c r="H169" s="166">
        <v>8</v>
      </c>
      <c r="I169" s="167"/>
      <c r="J169" s="168">
        <f>ROUND(I169*H169,2)</f>
        <v>0</v>
      </c>
      <c r="K169" s="169"/>
      <c r="L169" s="170"/>
      <c r="M169" s="171" t="s">
        <v>1</v>
      </c>
      <c r="N169" s="172" t="s">
        <v>38</v>
      </c>
      <c r="P169" s="155">
        <f>O169*H169</f>
        <v>0</v>
      </c>
      <c r="Q169" s="155">
        <v>1.4999999999999999E-4</v>
      </c>
      <c r="R169" s="155">
        <f>Q169*H169</f>
        <v>1.1999999999999999E-3</v>
      </c>
      <c r="S169" s="155">
        <v>0</v>
      </c>
      <c r="T169" s="156">
        <f>S169*H169</f>
        <v>0</v>
      </c>
      <c r="AR169" s="157" t="s">
        <v>373</v>
      </c>
      <c r="AT169" s="157" t="s">
        <v>335</v>
      </c>
      <c r="AU169" s="157" t="s">
        <v>272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348</v>
      </c>
      <c r="BM169" s="157" t="s">
        <v>1089</v>
      </c>
    </row>
    <row r="170" spans="2:65" s="1" customFormat="1" ht="19.2">
      <c r="B170" s="28"/>
      <c r="D170" s="159" t="s">
        <v>280</v>
      </c>
      <c r="F170" s="160" t="s">
        <v>1088</v>
      </c>
      <c r="I170" s="119"/>
      <c r="L170" s="28"/>
      <c r="M170" s="161"/>
      <c r="T170" s="52"/>
      <c r="AT170" s="13" t="s">
        <v>280</v>
      </c>
      <c r="AU170" s="13" t="s">
        <v>272</v>
      </c>
    </row>
    <row r="171" spans="2:65" s="1" customFormat="1" ht="37.799999999999997" customHeight="1">
      <c r="B171" s="28"/>
      <c r="C171" s="146" t="s">
        <v>351</v>
      </c>
      <c r="D171" s="146" t="s">
        <v>274</v>
      </c>
      <c r="E171" s="147" t="s">
        <v>2147</v>
      </c>
      <c r="F171" s="148" t="s">
        <v>2148</v>
      </c>
      <c r="G171" s="149" t="s">
        <v>338</v>
      </c>
      <c r="H171" s="150">
        <v>4</v>
      </c>
      <c r="I171" s="151"/>
      <c r="J171" s="152">
        <f>ROUND(I171*H171,2)</f>
        <v>0</v>
      </c>
      <c r="K171" s="153"/>
      <c r="L171" s="28"/>
      <c r="M171" s="154" t="s">
        <v>1</v>
      </c>
      <c r="N171" s="115" t="s">
        <v>38</v>
      </c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AR171" s="157" t="s">
        <v>348</v>
      </c>
      <c r="AT171" s="157" t="s">
        <v>274</v>
      </c>
      <c r="AU171" s="157" t="s">
        <v>272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348</v>
      </c>
      <c r="BM171" s="157" t="s">
        <v>2149</v>
      </c>
    </row>
    <row r="172" spans="2:65" s="1" customFormat="1" ht="28.8">
      <c r="B172" s="28"/>
      <c r="D172" s="159" t="s">
        <v>280</v>
      </c>
      <c r="F172" s="160" t="s">
        <v>2150</v>
      </c>
      <c r="I172" s="119"/>
      <c r="L172" s="28"/>
      <c r="M172" s="161"/>
      <c r="T172" s="52"/>
      <c r="AT172" s="13" t="s">
        <v>280</v>
      </c>
      <c r="AU172" s="13" t="s">
        <v>272</v>
      </c>
    </row>
    <row r="173" spans="2:65" s="1" customFormat="1" ht="24.15" customHeight="1">
      <c r="B173" s="28"/>
      <c r="C173" s="146" t="s">
        <v>356</v>
      </c>
      <c r="D173" s="146" t="s">
        <v>274</v>
      </c>
      <c r="E173" s="147" t="s">
        <v>1706</v>
      </c>
      <c r="F173" s="148" t="s">
        <v>1707</v>
      </c>
      <c r="G173" s="149" t="s">
        <v>338</v>
      </c>
      <c r="H173" s="150">
        <v>2</v>
      </c>
      <c r="I173" s="151"/>
      <c r="J173" s="152">
        <f>ROUND(I173*H173,2)</f>
        <v>0</v>
      </c>
      <c r="K173" s="153"/>
      <c r="L173" s="28"/>
      <c r="M173" s="154" t="s">
        <v>1</v>
      </c>
      <c r="N173" s="115" t="s">
        <v>38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AR173" s="157" t="s">
        <v>348</v>
      </c>
      <c r="AT173" s="157" t="s">
        <v>274</v>
      </c>
      <c r="AU173" s="157" t="s">
        <v>272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348</v>
      </c>
      <c r="BM173" s="157" t="s">
        <v>1708</v>
      </c>
    </row>
    <row r="174" spans="2:65" s="1" customFormat="1" ht="28.8">
      <c r="B174" s="28"/>
      <c r="D174" s="159" t="s">
        <v>280</v>
      </c>
      <c r="F174" s="160" t="s">
        <v>1709</v>
      </c>
      <c r="I174" s="119"/>
      <c r="L174" s="28"/>
      <c r="M174" s="161"/>
      <c r="T174" s="52"/>
      <c r="AT174" s="13" t="s">
        <v>280</v>
      </c>
      <c r="AU174" s="13" t="s">
        <v>272</v>
      </c>
    </row>
    <row r="175" spans="2:65" s="1" customFormat="1" ht="24.15" customHeight="1">
      <c r="B175" s="28"/>
      <c r="C175" s="162" t="s">
        <v>348</v>
      </c>
      <c r="D175" s="162" t="s">
        <v>335</v>
      </c>
      <c r="E175" s="163" t="s">
        <v>1710</v>
      </c>
      <c r="F175" s="164" t="s">
        <v>1711</v>
      </c>
      <c r="G175" s="165" t="s">
        <v>338</v>
      </c>
      <c r="H175" s="166">
        <v>2</v>
      </c>
      <c r="I175" s="167"/>
      <c r="J175" s="168">
        <f>ROUND(I175*H175,2)</f>
        <v>0</v>
      </c>
      <c r="K175" s="169"/>
      <c r="L175" s="170"/>
      <c r="M175" s="171" t="s">
        <v>1</v>
      </c>
      <c r="N175" s="172" t="s">
        <v>38</v>
      </c>
      <c r="P175" s="155">
        <f>O175*H175</f>
        <v>0</v>
      </c>
      <c r="Q175" s="155">
        <v>4.0000000000000003E-5</v>
      </c>
      <c r="R175" s="155">
        <f>Q175*H175</f>
        <v>8.0000000000000007E-5</v>
      </c>
      <c r="S175" s="155">
        <v>0</v>
      </c>
      <c r="T175" s="156">
        <f>S175*H175</f>
        <v>0</v>
      </c>
      <c r="AR175" s="157" t="s">
        <v>373</v>
      </c>
      <c r="AT175" s="157" t="s">
        <v>335</v>
      </c>
      <c r="AU175" s="157" t="s">
        <v>272</v>
      </c>
      <c r="AY175" s="13" t="s">
        <v>271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3" t="s">
        <v>80</v>
      </c>
      <c r="BK175" s="158">
        <f>ROUND(I175*H175,2)</f>
        <v>0</v>
      </c>
      <c r="BL175" s="13" t="s">
        <v>348</v>
      </c>
      <c r="BM175" s="157" t="s">
        <v>1712</v>
      </c>
    </row>
    <row r="176" spans="2:65" s="1" customFormat="1" ht="10.199999999999999">
      <c r="B176" s="28"/>
      <c r="D176" s="159" t="s">
        <v>280</v>
      </c>
      <c r="F176" s="160" t="s">
        <v>1711</v>
      </c>
      <c r="I176" s="119"/>
      <c r="L176" s="28"/>
      <c r="M176" s="161"/>
      <c r="T176" s="52"/>
      <c r="AT176" s="13" t="s">
        <v>280</v>
      </c>
      <c r="AU176" s="13" t="s">
        <v>272</v>
      </c>
    </row>
    <row r="177" spans="2:65" s="1" customFormat="1" ht="24.15" customHeight="1">
      <c r="B177" s="28"/>
      <c r="C177" s="146" t="s">
        <v>365</v>
      </c>
      <c r="D177" s="146" t="s">
        <v>274</v>
      </c>
      <c r="E177" s="147" t="s">
        <v>2151</v>
      </c>
      <c r="F177" s="148" t="s">
        <v>2152</v>
      </c>
      <c r="G177" s="149" t="s">
        <v>338</v>
      </c>
      <c r="H177" s="150">
        <v>2</v>
      </c>
      <c r="I177" s="151"/>
      <c r="J177" s="152">
        <f>ROUND(I177*H177,2)</f>
        <v>0</v>
      </c>
      <c r="K177" s="153"/>
      <c r="L177" s="28"/>
      <c r="M177" s="154" t="s">
        <v>1</v>
      </c>
      <c r="N177" s="115" t="s">
        <v>38</v>
      </c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AR177" s="157" t="s">
        <v>348</v>
      </c>
      <c r="AT177" s="157" t="s">
        <v>274</v>
      </c>
      <c r="AU177" s="157" t="s">
        <v>272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348</v>
      </c>
      <c r="BM177" s="157" t="s">
        <v>2153</v>
      </c>
    </row>
    <row r="178" spans="2:65" s="1" customFormat="1" ht="28.8">
      <c r="B178" s="28"/>
      <c r="D178" s="159" t="s">
        <v>280</v>
      </c>
      <c r="F178" s="160" t="s">
        <v>2154</v>
      </c>
      <c r="I178" s="119"/>
      <c r="L178" s="28"/>
      <c r="M178" s="161"/>
      <c r="T178" s="52"/>
      <c r="AT178" s="13" t="s">
        <v>280</v>
      </c>
      <c r="AU178" s="13" t="s">
        <v>272</v>
      </c>
    </row>
    <row r="179" spans="2:65" s="1" customFormat="1" ht="24.15" customHeight="1">
      <c r="B179" s="28"/>
      <c r="C179" s="162" t="s">
        <v>370</v>
      </c>
      <c r="D179" s="162" t="s">
        <v>335</v>
      </c>
      <c r="E179" s="163" t="s">
        <v>2155</v>
      </c>
      <c r="F179" s="164" t="s">
        <v>2156</v>
      </c>
      <c r="G179" s="165" t="s">
        <v>338</v>
      </c>
      <c r="H179" s="166">
        <v>2</v>
      </c>
      <c r="I179" s="167"/>
      <c r="J179" s="168">
        <f>ROUND(I179*H179,2)</f>
        <v>0</v>
      </c>
      <c r="K179" s="169"/>
      <c r="L179" s="170"/>
      <c r="M179" s="171" t="s">
        <v>1</v>
      </c>
      <c r="N179" s="172" t="s">
        <v>38</v>
      </c>
      <c r="P179" s="155">
        <f>O179*H179</f>
        <v>0</v>
      </c>
      <c r="Q179" s="155">
        <v>6.0000000000000002E-5</v>
      </c>
      <c r="R179" s="155">
        <f>Q179*H179</f>
        <v>1.2E-4</v>
      </c>
      <c r="S179" s="155">
        <v>0</v>
      </c>
      <c r="T179" s="156">
        <f>S179*H179</f>
        <v>0</v>
      </c>
      <c r="AR179" s="157" t="s">
        <v>373</v>
      </c>
      <c r="AT179" s="157" t="s">
        <v>335</v>
      </c>
      <c r="AU179" s="157" t="s">
        <v>272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348</v>
      </c>
      <c r="BM179" s="157" t="s">
        <v>2157</v>
      </c>
    </row>
    <row r="180" spans="2:65" s="1" customFormat="1" ht="10.199999999999999">
      <c r="B180" s="28"/>
      <c r="D180" s="159" t="s">
        <v>280</v>
      </c>
      <c r="F180" s="160" t="s">
        <v>2156</v>
      </c>
      <c r="I180" s="119"/>
      <c r="L180" s="28"/>
      <c r="M180" s="161"/>
      <c r="T180" s="52"/>
      <c r="AT180" s="13" t="s">
        <v>280</v>
      </c>
      <c r="AU180" s="13" t="s">
        <v>272</v>
      </c>
    </row>
    <row r="181" spans="2:65" s="1" customFormat="1" ht="24.15" customHeight="1">
      <c r="B181" s="28"/>
      <c r="C181" s="162" t="s">
        <v>376</v>
      </c>
      <c r="D181" s="162" t="s">
        <v>335</v>
      </c>
      <c r="E181" s="163" t="s">
        <v>1311</v>
      </c>
      <c r="F181" s="164" t="s">
        <v>1312</v>
      </c>
      <c r="G181" s="165" t="s">
        <v>338</v>
      </c>
      <c r="H181" s="166">
        <v>4</v>
      </c>
      <c r="I181" s="167"/>
      <c r="J181" s="168">
        <f>ROUND(I181*H181,2)</f>
        <v>0</v>
      </c>
      <c r="K181" s="169"/>
      <c r="L181" s="170"/>
      <c r="M181" s="171" t="s">
        <v>1</v>
      </c>
      <c r="N181" s="172" t="s">
        <v>38</v>
      </c>
      <c r="P181" s="155">
        <f>O181*H181</f>
        <v>0</v>
      </c>
      <c r="Q181" s="155">
        <v>1.0000000000000001E-5</v>
      </c>
      <c r="R181" s="155">
        <f>Q181*H181</f>
        <v>4.0000000000000003E-5</v>
      </c>
      <c r="S181" s="155">
        <v>0</v>
      </c>
      <c r="T181" s="156">
        <f>S181*H181</f>
        <v>0</v>
      </c>
      <c r="AR181" s="157" t="s">
        <v>373</v>
      </c>
      <c r="AT181" s="157" t="s">
        <v>335</v>
      </c>
      <c r="AU181" s="157" t="s">
        <v>272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348</v>
      </c>
      <c r="BM181" s="157" t="s">
        <v>1550</v>
      </c>
    </row>
    <row r="182" spans="2:65" s="1" customFormat="1" ht="10.199999999999999">
      <c r="B182" s="28"/>
      <c r="D182" s="159" t="s">
        <v>280</v>
      </c>
      <c r="F182" s="160" t="s">
        <v>1312</v>
      </c>
      <c r="I182" s="119"/>
      <c r="L182" s="28"/>
      <c r="M182" s="161"/>
      <c r="T182" s="52"/>
      <c r="AT182" s="13" t="s">
        <v>280</v>
      </c>
      <c r="AU182" s="13" t="s">
        <v>272</v>
      </c>
    </row>
    <row r="183" spans="2:65" s="1" customFormat="1" ht="24.15" customHeight="1">
      <c r="B183" s="28"/>
      <c r="C183" s="146" t="s">
        <v>381</v>
      </c>
      <c r="D183" s="146" t="s">
        <v>274</v>
      </c>
      <c r="E183" s="147" t="s">
        <v>1104</v>
      </c>
      <c r="F183" s="148" t="s">
        <v>1105</v>
      </c>
      <c r="G183" s="149" t="s">
        <v>412</v>
      </c>
      <c r="H183" s="150">
        <v>40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AR183" s="157" t="s">
        <v>348</v>
      </c>
      <c r="AT183" s="157" t="s">
        <v>274</v>
      </c>
      <c r="AU183" s="157" t="s">
        <v>272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1106</v>
      </c>
    </row>
    <row r="184" spans="2:65" s="1" customFormat="1" ht="28.8">
      <c r="B184" s="28"/>
      <c r="D184" s="159" t="s">
        <v>280</v>
      </c>
      <c r="F184" s="160" t="s">
        <v>1107</v>
      </c>
      <c r="I184" s="119"/>
      <c r="L184" s="28"/>
      <c r="M184" s="161"/>
      <c r="T184" s="52"/>
      <c r="AT184" s="13" t="s">
        <v>280</v>
      </c>
      <c r="AU184" s="13" t="s">
        <v>272</v>
      </c>
    </row>
    <row r="185" spans="2:65" s="1" customFormat="1" ht="24.15" customHeight="1">
      <c r="B185" s="28"/>
      <c r="C185" s="162" t="s">
        <v>7</v>
      </c>
      <c r="D185" s="162" t="s">
        <v>335</v>
      </c>
      <c r="E185" s="163" t="s">
        <v>1109</v>
      </c>
      <c r="F185" s="164" t="s">
        <v>1110</v>
      </c>
      <c r="G185" s="165" t="s">
        <v>412</v>
      </c>
      <c r="H185" s="166">
        <v>40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38</v>
      </c>
      <c r="P185" s="155">
        <f>O185*H185</f>
        <v>0</v>
      </c>
      <c r="Q185" s="155">
        <v>1.2E-4</v>
      </c>
      <c r="R185" s="155">
        <f>Q185*H185</f>
        <v>4.8000000000000004E-3</v>
      </c>
      <c r="S185" s="155">
        <v>0</v>
      </c>
      <c r="T185" s="156">
        <f>S185*H185</f>
        <v>0</v>
      </c>
      <c r="AR185" s="157" t="s">
        <v>373</v>
      </c>
      <c r="AT185" s="157" t="s">
        <v>335</v>
      </c>
      <c r="AU185" s="157" t="s">
        <v>272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348</v>
      </c>
      <c r="BM185" s="157" t="s">
        <v>1111</v>
      </c>
    </row>
    <row r="186" spans="2:65" s="1" customFormat="1" ht="19.2">
      <c r="B186" s="28"/>
      <c r="D186" s="159" t="s">
        <v>280</v>
      </c>
      <c r="F186" s="160" t="s">
        <v>1110</v>
      </c>
      <c r="I186" s="119"/>
      <c r="L186" s="28"/>
      <c r="M186" s="161"/>
      <c r="T186" s="52"/>
      <c r="AT186" s="13" t="s">
        <v>280</v>
      </c>
      <c r="AU186" s="13" t="s">
        <v>272</v>
      </c>
    </row>
    <row r="187" spans="2:65" s="1" customFormat="1" ht="24.15" customHeight="1">
      <c r="B187" s="28"/>
      <c r="C187" s="146" t="s">
        <v>390</v>
      </c>
      <c r="D187" s="146" t="s">
        <v>274</v>
      </c>
      <c r="E187" s="147" t="s">
        <v>953</v>
      </c>
      <c r="F187" s="148" t="s">
        <v>954</v>
      </c>
      <c r="G187" s="149" t="s">
        <v>338</v>
      </c>
      <c r="H187" s="150">
        <v>20</v>
      </c>
      <c r="I187" s="151"/>
      <c r="J187" s="152">
        <f>ROUND(I187*H187,2)</f>
        <v>0</v>
      </c>
      <c r="K187" s="153"/>
      <c r="L187" s="28"/>
      <c r="M187" s="154" t="s">
        <v>1</v>
      </c>
      <c r="N187" s="115" t="s">
        <v>38</v>
      </c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AR187" s="157" t="s">
        <v>348</v>
      </c>
      <c r="AT187" s="157" t="s">
        <v>274</v>
      </c>
      <c r="AU187" s="157" t="s">
        <v>272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1113</v>
      </c>
    </row>
    <row r="188" spans="2:65" s="1" customFormat="1" ht="19.2">
      <c r="B188" s="28"/>
      <c r="D188" s="159" t="s">
        <v>280</v>
      </c>
      <c r="F188" s="160" t="s">
        <v>956</v>
      </c>
      <c r="I188" s="119"/>
      <c r="L188" s="28"/>
      <c r="M188" s="161"/>
      <c r="T188" s="52"/>
      <c r="AT188" s="13" t="s">
        <v>280</v>
      </c>
      <c r="AU188" s="13" t="s">
        <v>272</v>
      </c>
    </row>
    <row r="189" spans="2:65" s="1" customFormat="1" ht="16.5" customHeight="1">
      <c r="B189" s="28"/>
      <c r="C189" s="162" t="s">
        <v>395</v>
      </c>
      <c r="D189" s="162" t="s">
        <v>335</v>
      </c>
      <c r="E189" s="163" t="s">
        <v>958</v>
      </c>
      <c r="F189" s="164" t="s">
        <v>959</v>
      </c>
      <c r="G189" s="165" t="s">
        <v>338</v>
      </c>
      <c r="H189" s="166">
        <v>20</v>
      </c>
      <c r="I189" s="167"/>
      <c r="J189" s="168">
        <f>ROUND(I189*H189,2)</f>
        <v>0</v>
      </c>
      <c r="K189" s="169"/>
      <c r="L189" s="170"/>
      <c r="M189" s="171" t="s">
        <v>1</v>
      </c>
      <c r="N189" s="172" t="s">
        <v>38</v>
      </c>
      <c r="P189" s="155">
        <f>O189*H189</f>
        <v>0</v>
      </c>
      <c r="Q189" s="155">
        <v>9.0000000000000006E-5</v>
      </c>
      <c r="R189" s="155">
        <f>Q189*H189</f>
        <v>1.8000000000000002E-3</v>
      </c>
      <c r="S189" s="155">
        <v>0</v>
      </c>
      <c r="T189" s="156">
        <f>S189*H189</f>
        <v>0</v>
      </c>
      <c r="AR189" s="157" t="s">
        <v>373</v>
      </c>
      <c r="AT189" s="157" t="s">
        <v>335</v>
      </c>
      <c r="AU189" s="157" t="s">
        <v>272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1115</v>
      </c>
    </row>
    <row r="190" spans="2:65" s="1" customFormat="1" ht="10.199999999999999">
      <c r="B190" s="28"/>
      <c r="D190" s="159" t="s">
        <v>280</v>
      </c>
      <c r="F190" s="160" t="s">
        <v>959</v>
      </c>
      <c r="I190" s="119"/>
      <c r="L190" s="28"/>
      <c r="M190" s="161"/>
      <c r="T190" s="52"/>
      <c r="AT190" s="13" t="s">
        <v>280</v>
      </c>
      <c r="AU190" s="13" t="s">
        <v>272</v>
      </c>
    </row>
    <row r="191" spans="2:65" s="1" customFormat="1" ht="24.15" customHeight="1">
      <c r="B191" s="28"/>
      <c r="C191" s="146" t="s">
        <v>399</v>
      </c>
      <c r="D191" s="146" t="s">
        <v>274</v>
      </c>
      <c r="E191" s="147" t="s">
        <v>1117</v>
      </c>
      <c r="F191" s="148" t="s">
        <v>1118</v>
      </c>
      <c r="G191" s="149" t="s">
        <v>338</v>
      </c>
      <c r="H191" s="150">
        <v>8</v>
      </c>
      <c r="I191" s="151"/>
      <c r="J191" s="152">
        <f>ROUND(I191*H191,2)</f>
        <v>0</v>
      </c>
      <c r="K191" s="153"/>
      <c r="L191" s="28"/>
      <c r="M191" s="154" t="s">
        <v>1</v>
      </c>
      <c r="N191" s="115" t="s">
        <v>38</v>
      </c>
      <c r="P191" s="155">
        <f>O191*H191</f>
        <v>0</v>
      </c>
      <c r="Q191" s="155">
        <v>0</v>
      </c>
      <c r="R191" s="155">
        <f>Q191*H191</f>
        <v>0</v>
      </c>
      <c r="S191" s="155">
        <v>3.0000000000000001E-3</v>
      </c>
      <c r="T191" s="156">
        <f>S191*H191</f>
        <v>2.4E-2</v>
      </c>
      <c r="AR191" s="157" t="s">
        <v>348</v>
      </c>
      <c r="AT191" s="157" t="s">
        <v>274</v>
      </c>
      <c r="AU191" s="157" t="s">
        <v>272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1119</v>
      </c>
    </row>
    <row r="192" spans="2:65" s="1" customFormat="1" ht="48">
      <c r="B192" s="28"/>
      <c r="D192" s="159" t="s">
        <v>280</v>
      </c>
      <c r="F192" s="160" t="s">
        <v>1120</v>
      </c>
      <c r="I192" s="119"/>
      <c r="L192" s="28"/>
      <c r="M192" s="161"/>
      <c r="T192" s="52"/>
      <c r="AT192" s="13" t="s">
        <v>280</v>
      </c>
      <c r="AU192" s="13" t="s">
        <v>272</v>
      </c>
    </row>
    <row r="193" spans="2:65" s="1" customFormat="1" ht="44.25" customHeight="1">
      <c r="B193" s="28"/>
      <c r="C193" s="146" t="s">
        <v>404</v>
      </c>
      <c r="D193" s="146" t="s">
        <v>274</v>
      </c>
      <c r="E193" s="147" t="s">
        <v>2158</v>
      </c>
      <c r="F193" s="148" t="s">
        <v>2159</v>
      </c>
      <c r="G193" s="149" t="s">
        <v>338</v>
      </c>
      <c r="H193" s="150">
        <v>1</v>
      </c>
      <c r="I193" s="151"/>
      <c r="J193" s="152">
        <f>ROUND(I193*H193,2)</f>
        <v>0</v>
      </c>
      <c r="K193" s="153"/>
      <c r="L193" s="28"/>
      <c r="M193" s="154" t="s">
        <v>1</v>
      </c>
      <c r="N193" s="115" t="s">
        <v>38</v>
      </c>
      <c r="P193" s="155">
        <f>O193*H193</f>
        <v>0</v>
      </c>
      <c r="Q193" s="155">
        <v>0</v>
      </c>
      <c r="R193" s="155">
        <f>Q193*H193</f>
        <v>0</v>
      </c>
      <c r="S193" s="155">
        <v>5.0000000000000002E-5</v>
      </c>
      <c r="T193" s="156">
        <f>S193*H193</f>
        <v>5.0000000000000002E-5</v>
      </c>
      <c r="AR193" s="157" t="s">
        <v>348</v>
      </c>
      <c r="AT193" s="157" t="s">
        <v>274</v>
      </c>
      <c r="AU193" s="157" t="s">
        <v>272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2160</v>
      </c>
    </row>
    <row r="194" spans="2:65" s="1" customFormat="1" ht="28.8">
      <c r="B194" s="28"/>
      <c r="D194" s="159" t="s">
        <v>280</v>
      </c>
      <c r="F194" s="160" t="s">
        <v>2161</v>
      </c>
      <c r="I194" s="119"/>
      <c r="L194" s="28"/>
      <c r="M194" s="161"/>
      <c r="T194" s="52"/>
      <c r="AT194" s="13" t="s">
        <v>280</v>
      </c>
      <c r="AU194" s="13" t="s">
        <v>272</v>
      </c>
    </row>
    <row r="195" spans="2:65" s="1" customFormat="1" ht="24.15" customHeight="1">
      <c r="B195" s="28"/>
      <c r="C195" s="162" t="s">
        <v>409</v>
      </c>
      <c r="D195" s="162" t="s">
        <v>335</v>
      </c>
      <c r="E195" s="163" t="s">
        <v>2162</v>
      </c>
      <c r="F195" s="164" t="s">
        <v>2163</v>
      </c>
      <c r="G195" s="165" t="s">
        <v>338</v>
      </c>
      <c r="H195" s="166">
        <v>1</v>
      </c>
      <c r="I195" s="167"/>
      <c r="J195" s="168">
        <f>ROUND(I195*H195,2)</f>
        <v>0</v>
      </c>
      <c r="K195" s="169"/>
      <c r="L195" s="170"/>
      <c r="M195" s="171" t="s">
        <v>1</v>
      </c>
      <c r="N195" s="172" t="s">
        <v>38</v>
      </c>
      <c r="P195" s="155">
        <f>O195*H195</f>
        <v>0</v>
      </c>
      <c r="Q195" s="155">
        <v>1.2999999999999999E-3</v>
      </c>
      <c r="R195" s="155">
        <f>Q195*H195</f>
        <v>1.2999999999999999E-3</v>
      </c>
      <c r="S195" s="155">
        <v>0</v>
      </c>
      <c r="T195" s="156">
        <f>S195*H195</f>
        <v>0</v>
      </c>
      <c r="AR195" s="157" t="s">
        <v>373</v>
      </c>
      <c r="AT195" s="157" t="s">
        <v>335</v>
      </c>
      <c r="AU195" s="157" t="s">
        <v>272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348</v>
      </c>
      <c r="BM195" s="157" t="s">
        <v>2164</v>
      </c>
    </row>
    <row r="196" spans="2:65" s="1" customFormat="1" ht="19.2">
      <c r="B196" s="28"/>
      <c r="D196" s="159" t="s">
        <v>280</v>
      </c>
      <c r="F196" s="160" t="s">
        <v>2165</v>
      </c>
      <c r="I196" s="119"/>
      <c r="L196" s="28"/>
      <c r="M196" s="173"/>
      <c r="N196" s="174"/>
      <c r="O196" s="174"/>
      <c r="P196" s="174"/>
      <c r="Q196" s="174"/>
      <c r="R196" s="174"/>
      <c r="S196" s="174"/>
      <c r="T196" s="175"/>
      <c r="AT196" s="13" t="s">
        <v>280</v>
      </c>
      <c r="AU196" s="13" t="s">
        <v>272</v>
      </c>
    </row>
    <row r="197" spans="2:65" s="1" customFormat="1" ht="6.9" customHeight="1">
      <c r="B197" s="40"/>
      <c r="C197" s="41"/>
      <c r="D197" s="41"/>
      <c r="E197" s="41"/>
      <c r="F197" s="41"/>
      <c r="G197" s="41"/>
      <c r="H197" s="41"/>
      <c r="I197" s="41"/>
      <c r="J197" s="41"/>
      <c r="K197" s="41"/>
      <c r="L197" s="28"/>
    </row>
  </sheetData>
  <sheetProtection algorithmName="SHA-512" hashValue="taQ6peBOSyx1FSdHnBhHFOrz/Ik+buK0o59WAC1C/Ud9lK6UZ6cFxCGVU5xmx0GxLvDmfps/0v3Wtg6I39OSgA==" saltValue="Miycxg/pX1jlGYnP3dp9WMp1IsvvpVdXcMAlAVrE2eXvmxmAfzZEGgsNKIW4equezVbkNMv11oWCdSzW8FT98w==" spinCount="100000" sheet="1" objects="1" scenarios="1" formatColumns="0" formatRows="0" autoFilter="0"/>
  <autoFilter ref="C136:K196" xr:uid="{00000000-0009-0000-0000-000019000000}"/>
  <mergeCells count="17"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257"/>
  <sheetViews>
    <sheetView showGridLines="0" topLeftCell="A93" workbookViewId="0">
      <selection activeCell="D115" sqref="D115:F11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186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2118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2198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J112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ROUND((SUM(BE112:BE119) + SUM(BE141:BE256)),  2)</f>
        <v>0</v>
      </c>
      <c r="I37" s="94">
        <v>0.21</v>
      </c>
      <c r="J37" s="82">
        <f>ROUND(((SUM(BE112:BE119) + SUM(BE141:BE256))*I37),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ROUND((SUM(BF112:BF119) + SUM(BF141:BF256)),  2)</f>
        <v>0</v>
      </c>
      <c r="I38" s="94">
        <v>0.12</v>
      </c>
      <c r="J38" s="82">
        <f>ROUND(((SUM(BF112:BF119) + SUM(BF141:BF256))*I38),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ROUND((SUM(BG112:BG119) + SUM(BG141:BG256)),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ROUND((SUM(BH112:BH119) + SUM(BH141:BH256)),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ROUND((SUM(BI112:BI119) + SUM(BI141:BI256)),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2118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61.16.1 - chodba 3. NP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J141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J142</f>
        <v>0</v>
      </c>
      <c r="L99" s="106"/>
    </row>
    <row r="100" spans="2:47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J143</f>
        <v>0</v>
      </c>
      <c r="L100" s="110"/>
    </row>
    <row r="101" spans="2:47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J152</f>
        <v>0</v>
      </c>
      <c r="L101" s="110"/>
    </row>
    <row r="102" spans="2:47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J161</f>
        <v>0</v>
      </c>
      <c r="L102" s="106"/>
    </row>
    <row r="103" spans="2:47" s="9" customFormat="1" ht="19.95" customHeight="1">
      <c r="B103" s="110"/>
      <c r="D103" s="111" t="s">
        <v>1496</v>
      </c>
      <c r="E103" s="112"/>
      <c r="F103" s="112"/>
      <c r="G103" s="112"/>
      <c r="H103" s="112"/>
      <c r="I103" s="112"/>
      <c r="J103" s="113">
        <f>J162</f>
        <v>0</v>
      </c>
      <c r="L103" s="110"/>
    </row>
    <row r="104" spans="2:47" s="9" customFormat="1" ht="19.95" customHeight="1">
      <c r="B104" s="110"/>
      <c r="D104" s="111" t="s">
        <v>242</v>
      </c>
      <c r="E104" s="112"/>
      <c r="F104" s="112"/>
      <c r="G104" s="112"/>
      <c r="H104" s="112"/>
      <c r="I104" s="112"/>
      <c r="J104" s="113">
        <f>J169</f>
        <v>0</v>
      </c>
      <c r="L104" s="110"/>
    </row>
    <row r="105" spans="2:47" s="9" customFormat="1" ht="19.95" customHeight="1">
      <c r="B105" s="110"/>
      <c r="D105" s="111" t="s">
        <v>243</v>
      </c>
      <c r="E105" s="112"/>
      <c r="F105" s="112"/>
      <c r="G105" s="112"/>
      <c r="H105" s="112"/>
      <c r="I105" s="112"/>
      <c r="J105" s="113">
        <f>J190</f>
        <v>0</v>
      </c>
      <c r="L105" s="110"/>
    </row>
    <row r="106" spans="2:47" s="9" customFormat="1" ht="19.95" customHeight="1">
      <c r="B106" s="110"/>
      <c r="D106" s="111" t="s">
        <v>245</v>
      </c>
      <c r="E106" s="112"/>
      <c r="F106" s="112"/>
      <c r="G106" s="112"/>
      <c r="H106" s="112"/>
      <c r="I106" s="112"/>
      <c r="J106" s="113">
        <f>J217</f>
        <v>0</v>
      </c>
      <c r="L106" s="110"/>
    </row>
    <row r="107" spans="2:47" s="9" customFormat="1" ht="19.95" customHeight="1">
      <c r="B107" s="110"/>
      <c r="D107" s="111" t="s">
        <v>246</v>
      </c>
      <c r="E107" s="112"/>
      <c r="F107" s="112"/>
      <c r="G107" s="112"/>
      <c r="H107" s="112"/>
      <c r="I107" s="112"/>
      <c r="J107" s="113">
        <f>J228</f>
        <v>0</v>
      </c>
      <c r="L107" s="110"/>
    </row>
    <row r="108" spans="2:47" s="8" customFormat="1" ht="24.9" customHeight="1">
      <c r="B108" s="106"/>
      <c r="D108" s="107" t="s">
        <v>247</v>
      </c>
      <c r="E108" s="108"/>
      <c r="F108" s="108"/>
      <c r="G108" s="108"/>
      <c r="H108" s="108"/>
      <c r="I108" s="108"/>
      <c r="J108" s="109">
        <f>J247</f>
        <v>0</v>
      </c>
      <c r="L108" s="106"/>
    </row>
    <row r="109" spans="2:47" s="9" customFormat="1" ht="19.95" customHeight="1">
      <c r="B109" s="110"/>
      <c r="D109" s="111" t="s">
        <v>248</v>
      </c>
      <c r="E109" s="112"/>
      <c r="F109" s="112"/>
      <c r="G109" s="112"/>
      <c r="H109" s="112"/>
      <c r="I109" s="112"/>
      <c r="J109" s="113">
        <f>J248</f>
        <v>0</v>
      </c>
      <c r="L109" s="110"/>
    </row>
    <row r="110" spans="2:47" s="1" customFormat="1" ht="21.75" customHeight="1">
      <c r="B110" s="28"/>
      <c r="L110" s="28"/>
    </row>
    <row r="111" spans="2:47" s="1" customFormat="1" ht="6.9" customHeight="1">
      <c r="B111" s="28"/>
      <c r="L111" s="28"/>
    </row>
    <row r="112" spans="2:47" s="1" customFormat="1" ht="29.25" customHeight="1">
      <c r="B112" s="28"/>
      <c r="C112" s="105" t="s">
        <v>249</v>
      </c>
      <c r="J112" s="114">
        <f>ROUND(J113 + J114 + J115 + J116 + J117 + J118,2)</f>
        <v>0</v>
      </c>
      <c r="L112" s="28"/>
      <c r="N112" s="115" t="s">
        <v>37</v>
      </c>
    </row>
    <row r="113" spans="2:65" s="1" customFormat="1" ht="18" customHeight="1">
      <c r="B113" s="28"/>
      <c r="D113" s="222" t="s">
        <v>250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ref="BE113:BE118" si="0">IF(N113="základní",J113,0)</f>
        <v>0</v>
      </c>
      <c r="BF113" s="122">
        <f t="shared" ref="BF113:BF118" si="1">IF(N113="snížená",J113,0)</f>
        <v>0</v>
      </c>
      <c r="BG113" s="122">
        <f t="shared" ref="BG113:BG118" si="2">IF(N113="zákl. přenesená",J113,0)</f>
        <v>0</v>
      </c>
      <c r="BH113" s="122">
        <f t="shared" ref="BH113:BH118" si="3">IF(N113="sníž. přenesená",J113,0)</f>
        <v>0</v>
      </c>
      <c r="BI113" s="122">
        <f t="shared" ref="BI113:BI118" si="4">IF(N113="nulová",J113,0)</f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222" t="s">
        <v>252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222" t="s">
        <v>2429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2427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2430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116" t="s">
        <v>253</v>
      </c>
      <c r="J118" s="117">
        <f>ROUND(J32*T118,2)</f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254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0.199999999999999">
      <c r="B119" s="28"/>
      <c r="L119" s="28"/>
    </row>
    <row r="120" spans="2:65" s="1" customFormat="1" ht="29.25" customHeight="1">
      <c r="B120" s="28"/>
      <c r="C120" s="123" t="s">
        <v>255</v>
      </c>
      <c r="D120" s="95"/>
      <c r="E120" s="95"/>
      <c r="F120" s="95"/>
      <c r="G120" s="95"/>
      <c r="H120" s="95"/>
      <c r="I120" s="95"/>
      <c r="J120" s="124">
        <f>ROUND(J98+J112,2)</f>
        <v>0</v>
      </c>
      <c r="K120" s="95"/>
      <c r="L120" s="28"/>
    </row>
    <row r="121" spans="2:65" s="1" customFormat="1" ht="6.9" customHeight="1"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28"/>
    </row>
    <row r="125" spans="2:65" s="1" customFormat="1" ht="6.9" customHeight="1"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28"/>
    </row>
    <row r="126" spans="2:65" s="1" customFormat="1" ht="24.9" customHeight="1">
      <c r="B126" s="28"/>
      <c r="C126" s="17" t="s">
        <v>256</v>
      </c>
      <c r="L126" s="28"/>
    </row>
    <row r="127" spans="2:65" s="1" customFormat="1" ht="6.9" customHeight="1">
      <c r="B127" s="28"/>
      <c r="L127" s="28"/>
    </row>
    <row r="128" spans="2:65" s="1" customFormat="1" ht="12" customHeight="1">
      <c r="B128" s="28"/>
      <c r="C128" s="23" t="s">
        <v>16</v>
      </c>
      <c r="L128" s="28"/>
    </row>
    <row r="129" spans="2:65" s="1" customFormat="1" ht="26.25" customHeight="1">
      <c r="B129" s="28"/>
      <c r="E129" s="218" t="str">
        <f>E7</f>
        <v>Rekonstrukce silno a slaboproudé instalace, dobudování WC pro imobilní aj., ZŠ Ivanovice na Hané, ul. Tyršova 218/4</v>
      </c>
      <c r="F129" s="219"/>
      <c r="G129" s="219"/>
      <c r="H129" s="219"/>
      <c r="L129" s="28"/>
    </row>
    <row r="130" spans="2:65" ht="12" customHeight="1">
      <c r="B130" s="16"/>
      <c r="C130" s="23" t="s">
        <v>224</v>
      </c>
      <c r="L130" s="16"/>
    </row>
    <row r="131" spans="2:65" s="1" customFormat="1" ht="16.5" customHeight="1">
      <c r="B131" s="28"/>
      <c r="E131" s="218" t="s">
        <v>2118</v>
      </c>
      <c r="F131" s="220"/>
      <c r="G131" s="220"/>
      <c r="H131" s="220"/>
      <c r="L131" s="28"/>
    </row>
    <row r="132" spans="2:65" s="1" customFormat="1" ht="12" customHeight="1">
      <c r="B132" s="28"/>
      <c r="C132" s="23" t="s">
        <v>226</v>
      </c>
      <c r="L132" s="28"/>
    </row>
    <row r="133" spans="2:65" s="1" customFormat="1" ht="16.5" customHeight="1">
      <c r="B133" s="28"/>
      <c r="E133" s="200" t="str">
        <f>E11</f>
        <v>61.16.1 - chodba 3. NP - stavba</v>
      </c>
      <c r="F133" s="220"/>
      <c r="G133" s="220"/>
      <c r="H133" s="220"/>
      <c r="L133" s="28"/>
    </row>
    <row r="134" spans="2:65" s="1" customFormat="1" ht="6.9" customHeight="1">
      <c r="B134" s="28"/>
      <c r="L134" s="28"/>
    </row>
    <row r="135" spans="2:65" s="1" customFormat="1" ht="12" customHeight="1">
      <c r="B135" s="28"/>
      <c r="C135" s="23" t="s">
        <v>20</v>
      </c>
      <c r="F135" s="21" t="str">
        <f>F14</f>
        <v>ZŠ Ivanovice na Hané, okres Vyškov p. o.</v>
      </c>
      <c r="I135" s="23" t="s">
        <v>22</v>
      </c>
      <c r="J135" s="48" t="str">
        <f>IF(J14="","",J14)</f>
        <v>xx.xx.xxxx</v>
      </c>
      <c r="L135" s="28"/>
    </row>
    <row r="136" spans="2:65" s="1" customFormat="1" ht="6.9" customHeight="1">
      <c r="B136" s="28"/>
      <c r="L136" s="28"/>
    </row>
    <row r="137" spans="2:65" s="1" customFormat="1" ht="15.15" customHeight="1">
      <c r="B137" s="28"/>
      <c r="C137" s="23" t="s">
        <v>23</v>
      </c>
      <c r="F137" s="21" t="str">
        <f>E17</f>
        <v xml:space="preserve"> </v>
      </c>
      <c r="I137" s="23" t="s">
        <v>29</v>
      </c>
      <c r="J137" s="26" t="str">
        <f>E23</f>
        <v xml:space="preserve"> </v>
      </c>
      <c r="L137" s="28"/>
    </row>
    <row r="138" spans="2:65" s="1" customFormat="1" ht="15.15" customHeight="1">
      <c r="B138" s="28"/>
      <c r="C138" s="23" t="s">
        <v>27</v>
      </c>
      <c r="F138" s="21" t="str">
        <f>IF(E20="","",E20)</f>
        <v>Vyplň údaj</v>
      </c>
      <c r="I138" s="23" t="s">
        <v>31</v>
      </c>
      <c r="J138" s="26" t="str">
        <f>E26</f>
        <v xml:space="preserve"> </v>
      </c>
      <c r="L138" s="28"/>
    </row>
    <row r="139" spans="2:65" s="1" customFormat="1" ht="10.35" customHeight="1">
      <c r="B139" s="28"/>
      <c r="L139" s="28"/>
    </row>
    <row r="140" spans="2:65" s="10" customFormat="1" ht="29.25" customHeight="1">
      <c r="B140" s="125"/>
      <c r="C140" s="126" t="s">
        <v>257</v>
      </c>
      <c r="D140" s="127" t="s">
        <v>58</v>
      </c>
      <c r="E140" s="127" t="s">
        <v>54</v>
      </c>
      <c r="F140" s="127" t="s">
        <v>55</v>
      </c>
      <c r="G140" s="127" t="s">
        <v>258</v>
      </c>
      <c r="H140" s="127" t="s">
        <v>259</v>
      </c>
      <c r="I140" s="127" t="s">
        <v>260</v>
      </c>
      <c r="J140" s="128" t="s">
        <v>232</v>
      </c>
      <c r="K140" s="129" t="s">
        <v>261</v>
      </c>
      <c r="L140" s="125"/>
      <c r="M140" s="55" t="s">
        <v>1</v>
      </c>
      <c r="N140" s="56" t="s">
        <v>37</v>
      </c>
      <c r="O140" s="56" t="s">
        <v>262</v>
      </c>
      <c r="P140" s="56" t="s">
        <v>263</v>
      </c>
      <c r="Q140" s="56" t="s">
        <v>264</v>
      </c>
      <c r="R140" s="56" t="s">
        <v>265</v>
      </c>
      <c r="S140" s="56" t="s">
        <v>266</v>
      </c>
      <c r="T140" s="57" t="s">
        <v>267</v>
      </c>
    </row>
    <row r="141" spans="2:65" s="1" customFormat="1" ht="22.8" customHeight="1">
      <c r="B141" s="28"/>
      <c r="C141" s="60" t="s">
        <v>268</v>
      </c>
      <c r="J141" s="130">
        <f>BK141</f>
        <v>0</v>
      </c>
      <c r="L141" s="28"/>
      <c r="M141" s="58"/>
      <c r="N141" s="49"/>
      <c r="O141" s="49"/>
      <c r="P141" s="131">
        <f>P142+P161+P247</f>
        <v>0</v>
      </c>
      <c r="Q141" s="49"/>
      <c r="R141" s="131">
        <f>R142+R161+R247</f>
        <v>2.4945392800000001</v>
      </c>
      <c r="S141" s="49"/>
      <c r="T141" s="132">
        <f>T142+T161+T247</f>
        <v>4.335E-2</v>
      </c>
      <c r="AT141" s="13" t="s">
        <v>72</v>
      </c>
      <c r="AU141" s="13" t="s">
        <v>234</v>
      </c>
      <c r="BK141" s="133">
        <f>BK142+BK161+BK247</f>
        <v>0</v>
      </c>
    </row>
    <row r="142" spans="2:65" s="11" customFormat="1" ht="25.95" customHeight="1">
      <c r="B142" s="134"/>
      <c r="D142" s="135" t="s">
        <v>72</v>
      </c>
      <c r="E142" s="136" t="s">
        <v>269</v>
      </c>
      <c r="F142" s="136" t="s">
        <v>270</v>
      </c>
      <c r="I142" s="137"/>
      <c r="J142" s="138">
        <f>BK142</f>
        <v>0</v>
      </c>
      <c r="L142" s="134"/>
      <c r="M142" s="139"/>
      <c r="P142" s="140">
        <f>P143+P152</f>
        <v>0</v>
      </c>
      <c r="R142" s="140">
        <f>R143+R152</f>
        <v>1.0204999999999999E-2</v>
      </c>
      <c r="T142" s="141">
        <f>T143+T152</f>
        <v>0</v>
      </c>
      <c r="AR142" s="135" t="s">
        <v>80</v>
      </c>
      <c r="AT142" s="142" t="s">
        <v>72</v>
      </c>
      <c r="AU142" s="142" t="s">
        <v>73</v>
      </c>
      <c r="AY142" s="135" t="s">
        <v>271</v>
      </c>
      <c r="BK142" s="143">
        <f>BK143+BK152</f>
        <v>0</v>
      </c>
    </row>
    <row r="143" spans="2:65" s="11" customFormat="1" ht="22.8" customHeight="1">
      <c r="B143" s="134"/>
      <c r="D143" s="135" t="s">
        <v>72</v>
      </c>
      <c r="E143" s="144" t="s">
        <v>292</v>
      </c>
      <c r="F143" s="144" t="s">
        <v>293</v>
      </c>
      <c r="I143" s="137"/>
      <c r="J143" s="145">
        <f>BK143</f>
        <v>0</v>
      </c>
      <c r="L143" s="134"/>
      <c r="M143" s="139"/>
      <c r="P143" s="140">
        <f>SUM(P144:P151)</f>
        <v>0</v>
      </c>
      <c r="R143" s="140">
        <f>SUM(R144:R151)</f>
        <v>1.0204999999999999E-2</v>
      </c>
      <c r="T143" s="141">
        <f>SUM(T144:T151)</f>
        <v>0</v>
      </c>
      <c r="AR143" s="135" t="s">
        <v>80</v>
      </c>
      <c r="AT143" s="142" t="s">
        <v>72</v>
      </c>
      <c r="AU143" s="142" t="s">
        <v>80</v>
      </c>
      <c r="AY143" s="135" t="s">
        <v>271</v>
      </c>
      <c r="BK143" s="143">
        <f>SUM(BK144:BK151)</f>
        <v>0</v>
      </c>
    </row>
    <row r="144" spans="2:65" s="1" customFormat="1" ht="33" customHeight="1">
      <c r="B144" s="28"/>
      <c r="C144" s="146" t="s">
        <v>80</v>
      </c>
      <c r="D144" s="146" t="s">
        <v>274</v>
      </c>
      <c r="E144" s="147" t="s">
        <v>294</v>
      </c>
      <c r="F144" s="148" t="s">
        <v>295</v>
      </c>
      <c r="G144" s="149" t="s">
        <v>277</v>
      </c>
      <c r="H144" s="150">
        <v>78.5</v>
      </c>
      <c r="I144" s="151"/>
      <c r="J144" s="152">
        <f>ROUND(I144*H144,2)</f>
        <v>0</v>
      </c>
      <c r="K144" s="153"/>
      <c r="L144" s="28"/>
      <c r="M144" s="154" t="s">
        <v>1</v>
      </c>
      <c r="N144" s="115" t="s">
        <v>38</v>
      </c>
      <c r="P144" s="155">
        <f>O144*H144</f>
        <v>0</v>
      </c>
      <c r="Q144" s="155">
        <v>1.2999999999999999E-4</v>
      </c>
      <c r="R144" s="155">
        <f>Q144*H144</f>
        <v>1.0204999999999999E-2</v>
      </c>
      <c r="S144" s="155">
        <v>0</v>
      </c>
      <c r="T144" s="156">
        <f>S144*H144</f>
        <v>0</v>
      </c>
      <c r="AR144" s="157" t="s">
        <v>278</v>
      </c>
      <c r="AT144" s="157" t="s">
        <v>274</v>
      </c>
      <c r="AU144" s="157" t="s">
        <v>82</v>
      </c>
      <c r="AY144" s="13" t="s">
        <v>271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3" t="s">
        <v>80</v>
      </c>
      <c r="BK144" s="158">
        <f>ROUND(I144*H144,2)</f>
        <v>0</v>
      </c>
      <c r="BL144" s="13" t="s">
        <v>278</v>
      </c>
      <c r="BM144" s="157" t="s">
        <v>2167</v>
      </c>
    </row>
    <row r="145" spans="2:65" s="1" customFormat="1" ht="19.2">
      <c r="B145" s="28"/>
      <c r="D145" s="159" t="s">
        <v>280</v>
      </c>
      <c r="F145" s="160" t="s">
        <v>297</v>
      </c>
      <c r="I145" s="119"/>
      <c r="L145" s="28"/>
      <c r="M145" s="161"/>
      <c r="T145" s="52"/>
      <c r="AT145" s="13" t="s">
        <v>280</v>
      </c>
      <c r="AU145" s="13" t="s">
        <v>82</v>
      </c>
    </row>
    <row r="146" spans="2:65" s="1" customFormat="1" ht="16.5" customHeight="1">
      <c r="B146" s="28"/>
      <c r="C146" s="146" t="s">
        <v>82</v>
      </c>
      <c r="D146" s="146" t="s">
        <v>274</v>
      </c>
      <c r="E146" s="147" t="s">
        <v>299</v>
      </c>
      <c r="F146" s="148" t="s">
        <v>300</v>
      </c>
      <c r="G146" s="149" t="s">
        <v>301</v>
      </c>
      <c r="H146" s="150">
        <v>1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AR146" s="157" t="s">
        <v>306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306</v>
      </c>
      <c r="BM146" s="157" t="s">
        <v>2168</v>
      </c>
    </row>
    <row r="147" spans="2:65" s="1" customFormat="1" ht="10.199999999999999">
      <c r="B147" s="28"/>
      <c r="D147" s="159" t="s">
        <v>280</v>
      </c>
      <c r="F147" s="160" t="s">
        <v>2199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" customFormat="1" ht="16.5" customHeight="1">
      <c r="B148" s="28"/>
      <c r="C148" s="146" t="s">
        <v>272</v>
      </c>
      <c r="D148" s="146" t="s">
        <v>274</v>
      </c>
      <c r="E148" s="147" t="s">
        <v>304</v>
      </c>
      <c r="F148" s="148" t="s">
        <v>305</v>
      </c>
      <c r="G148" s="149" t="s">
        <v>301</v>
      </c>
      <c r="H148" s="150">
        <v>1</v>
      </c>
      <c r="I148" s="151"/>
      <c r="J148" s="152">
        <f>ROUND(I148*H148,2)</f>
        <v>0</v>
      </c>
      <c r="K148" s="153"/>
      <c r="L148" s="28"/>
      <c r="M148" s="154" t="s">
        <v>1</v>
      </c>
      <c r="N148" s="115" t="s">
        <v>38</v>
      </c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57" t="s">
        <v>306</v>
      </c>
      <c r="AT148" s="157" t="s">
        <v>274</v>
      </c>
      <c r="AU148" s="157" t="s">
        <v>82</v>
      </c>
      <c r="AY148" s="13" t="s">
        <v>271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3" t="s">
        <v>80</v>
      </c>
      <c r="BK148" s="158">
        <f>ROUND(I148*H148,2)</f>
        <v>0</v>
      </c>
      <c r="BL148" s="13" t="s">
        <v>306</v>
      </c>
      <c r="BM148" s="157" t="s">
        <v>307</v>
      </c>
    </row>
    <row r="149" spans="2:65" s="1" customFormat="1" ht="10.199999999999999">
      <c r="B149" s="28"/>
      <c r="D149" s="159" t="s">
        <v>280</v>
      </c>
      <c r="F149" s="160" t="s">
        <v>305</v>
      </c>
      <c r="I149" s="119"/>
      <c r="L149" s="28"/>
      <c r="M149" s="161"/>
      <c r="T149" s="52"/>
      <c r="AT149" s="13" t="s">
        <v>280</v>
      </c>
      <c r="AU149" s="13" t="s">
        <v>82</v>
      </c>
    </row>
    <row r="150" spans="2:65" s="1" customFormat="1" ht="16.5" customHeight="1">
      <c r="B150" s="28"/>
      <c r="C150" s="146" t="s">
        <v>278</v>
      </c>
      <c r="D150" s="146" t="s">
        <v>274</v>
      </c>
      <c r="E150" s="147" t="s">
        <v>315</v>
      </c>
      <c r="F150" s="148" t="s">
        <v>316</v>
      </c>
      <c r="G150" s="149" t="s">
        <v>301</v>
      </c>
      <c r="H150" s="150">
        <v>1</v>
      </c>
      <c r="I150" s="151"/>
      <c r="J150" s="152">
        <f>ROUND(I150*H150,2)</f>
        <v>0</v>
      </c>
      <c r="K150" s="153"/>
      <c r="L150" s="28"/>
      <c r="M150" s="154" t="s">
        <v>1</v>
      </c>
      <c r="N150" s="115" t="s">
        <v>38</v>
      </c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AR150" s="157" t="s">
        <v>306</v>
      </c>
      <c r="AT150" s="157" t="s">
        <v>274</v>
      </c>
      <c r="AU150" s="157" t="s">
        <v>82</v>
      </c>
      <c r="AY150" s="13" t="s">
        <v>271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3" t="s">
        <v>80</v>
      </c>
      <c r="BK150" s="158">
        <f>ROUND(I150*H150,2)</f>
        <v>0</v>
      </c>
      <c r="BL150" s="13" t="s">
        <v>306</v>
      </c>
      <c r="BM150" s="157" t="s">
        <v>317</v>
      </c>
    </row>
    <row r="151" spans="2:65" s="1" customFormat="1" ht="10.199999999999999">
      <c r="B151" s="28"/>
      <c r="D151" s="159" t="s">
        <v>280</v>
      </c>
      <c r="F151" s="160" t="s">
        <v>316</v>
      </c>
      <c r="I151" s="119"/>
      <c r="L151" s="28"/>
      <c r="M151" s="161"/>
      <c r="T151" s="52"/>
      <c r="AT151" s="13" t="s">
        <v>280</v>
      </c>
      <c r="AU151" s="13" t="s">
        <v>82</v>
      </c>
    </row>
    <row r="152" spans="2:65" s="11" customFormat="1" ht="22.8" customHeight="1">
      <c r="B152" s="134"/>
      <c r="D152" s="135" t="s">
        <v>72</v>
      </c>
      <c r="E152" s="144" t="s">
        <v>318</v>
      </c>
      <c r="F152" s="144" t="s">
        <v>319</v>
      </c>
      <c r="I152" s="137"/>
      <c r="J152" s="145">
        <f>BK152</f>
        <v>0</v>
      </c>
      <c r="L152" s="134"/>
      <c r="M152" s="139"/>
      <c r="P152" s="140">
        <f>SUM(P153:P160)</f>
        <v>0</v>
      </c>
      <c r="R152" s="140">
        <f>SUM(R153:R160)</f>
        <v>0</v>
      </c>
      <c r="T152" s="141">
        <f>SUM(T153:T160)</f>
        <v>0</v>
      </c>
      <c r="AR152" s="135" t="s">
        <v>80</v>
      </c>
      <c r="AT152" s="142" t="s">
        <v>72</v>
      </c>
      <c r="AU152" s="142" t="s">
        <v>80</v>
      </c>
      <c r="AY152" s="135" t="s">
        <v>271</v>
      </c>
      <c r="BK152" s="143">
        <f>SUM(BK153:BK160)</f>
        <v>0</v>
      </c>
    </row>
    <row r="153" spans="2:65" s="1" customFormat="1" ht="24.15" customHeight="1">
      <c r="B153" s="28"/>
      <c r="C153" s="146" t="s">
        <v>298</v>
      </c>
      <c r="D153" s="146" t="s">
        <v>274</v>
      </c>
      <c r="E153" s="147" t="s">
        <v>320</v>
      </c>
      <c r="F153" s="148" t="s">
        <v>321</v>
      </c>
      <c r="G153" s="149" t="s">
        <v>322</v>
      </c>
      <c r="H153" s="150">
        <v>0.5</v>
      </c>
      <c r="I153" s="151"/>
      <c r="J153" s="152">
        <f>ROUND(I153*H153,2)</f>
        <v>0</v>
      </c>
      <c r="K153" s="153"/>
      <c r="L153" s="28"/>
      <c r="M153" s="154" t="s">
        <v>1</v>
      </c>
      <c r="N153" s="115" t="s">
        <v>38</v>
      </c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AR153" s="157" t="s">
        <v>278</v>
      </c>
      <c r="AT153" s="157" t="s">
        <v>274</v>
      </c>
      <c r="AU153" s="157" t="s">
        <v>82</v>
      </c>
      <c r="AY153" s="13" t="s">
        <v>271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3" t="s">
        <v>80</v>
      </c>
      <c r="BK153" s="158">
        <f>ROUND(I153*H153,2)</f>
        <v>0</v>
      </c>
      <c r="BL153" s="13" t="s">
        <v>278</v>
      </c>
      <c r="BM153" s="157" t="s">
        <v>323</v>
      </c>
    </row>
    <row r="154" spans="2:65" s="1" customFormat="1" ht="28.8">
      <c r="B154" s="28"/>
      <c r="D154" s="159" t="s">
        <v>280</v>
      </c>
      <c r="F154" s="160" t="s">
        <v>324</v>
      </c>
      <c r="I154" s="119"/>
      <c r="L154" s="28"/>
      <c r="M154" s="161"/>
      <c r="T154" s="52"/>
      <c r="AT154" s="13" t="s">
        <v>280</v>
      </c>
      <c r="AU154" s="13" t="s">
        <v>82</v>
      </c>
    </row>
    <row r="155" spans="2:65" s="1" customFormat="1" ht="24.15" customHeight="1">
      <c r="B155" s="28"/>
      <c r="C155" s="146" t="s">
        <v>282</v>
      </c>
      <c r="D155" s="146" t="s">
        <v>274</v>
      </c>
      <c r="E155" s="147" t="s">
        <v>326</v>
      </c>
      <c r="F155" s="148" t="s">
        <v>327</v>
      </c>
      <c r="G155" s="149" t="s">
        <v>322</v>
      </c>
      <c r="H155" s="150">
        <v>0.5</v>
      </c>
      <c r="I155" s="151"/>
      <c r="J155" s="152">
        <f>ROUND(I155*H155,2)</f>
        <v>0</v>
      </c>
      <c r="K155" s="153"/>
      <c r="L155" s="28"/>
      <c r="M155" s="154" t="s">
        <v>1</v>
      </c>
      <c r="N155" s="115" t="s">
        <v>38</v>
      </c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AR155" s="157" t="s">
        <v>278</v>
      </c>
      <c r="AT155" s="157" t="s">
        <v>274</v>
      </c>
      <c r="AU155" s="157" t="s">
        <v>82</v>
      </c>
      <c r="AY155" s="13" t="s">
        <v>271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3" t="s">
        <v>80</v>
      </c>
      <c r="BK155" s="158">
        <f>ROUND(I155*H155,2)</f>
        <v>0</v>
      </c>
      <c r="BL155" s="13" t="s">
        <v>278</v>
      </c>
      <c r="BM155" s="157" t="s">
        <v>328</v>
      </c>
    </row>
    <row r="156" spans="2:65" s="1" customFormat="1" ht="19.2">
      <c r="B156" s="28"/>
      <c r="D156" s="159" t="s">
        <v>280</v>
      </c>
      <c r="F156" s="160" t="s">
        <v>329</v>
      </c>
      <c r="I156" s="119"/>
      <c r="L156" s="28"/>
      <c r="M156" s="161"/>
      <c r="T156" s="52"/>
      <c r="AT156" s="13" t="s">
        <v>280</v>
      </c>
      <c r="AU156" s="13" t="s">
        <v>82</v>
      </c>
    </row>
    <row r="157" spans="2:65" s="1" customFormat="1" ht="16.5" customHeight="1">
      <c r="B157" s="28"/>
      <c r="C157" s="146" t="s">
        <v>308</v>
      </c>
      <c r="D157" s="146" t="s">
        <v>274</v>
      </c>
      <c r="E157" s="147" t="s">
        <v>331</v>
      </c>
      <c r="F157" s="148" t="s">
        <v>332</v>
      </c>
      <c r="G157" s="149" t="s">
        <v>322</v>
      </c>
      <c r="H157" s="150">
        <v>0.5</v>
      </c>
      <c r="I157" s="151"/>
      <c r="J157" s="152">
        <f>ROUND(I157*H157,2)</f>
        <v>0</v>
      </c>
      <c r="K157" s="153"/>
      <c r="L157" s="28"/>
      <c r="M157" s="154" t="s">
        <v>1</v>
      </c>
      <c r="N157" s="115" t="s">
        <v>38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278</v>
      </c>
      <c r="AT157" s="157" t="s">
        <v>274</v>
      </c>
      <c r="AU157" s="157" t="s">
        <v>82</v>
      </c>
      <c r="AY157" s="13" t="s">
        <v>271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3" t="s">
        <v>80</v>
      </c>
      <c r="BK157" s="158">
        <f>ROUND(I157*H157,2)</f>
        <v>0</v>
      </c>
      <c r="BL157" s="13" t="s">
        <v>278</v>
      </c>
      <c r="BM157" s="157" t="s">
        <v>333</v>
      </c>
    </row>
    <row r="158" spans="2:65" s="1" customFormat="1" ht="19.2">
      <c r="B158" s="28"/>
      <c r="D158" s="159" t="s">
        <v>280</v>
      </c>
      <c r="F158" s="160" t="s">
        <v>334</v>
      </c>
      <c r="I158" s="119"/>
      <c r="L158" s="28"/>
      <c r="M158" s="161"/>
      <c r="T158" s="52"/>
      <c r="AT158" s="13" t="s">
        <v>280</v>
      </c>
      <c r="AU158" s="13" t="s">
        <v>82</v>
      </c>
    </row>
    <row r="159" spans="2:65" s="1" customFormat="1" ht="24.15" customHeight="1">
      <c r="B159" s="28"/>
      <c r="C159" s="162" t="s">
        <v>314</v>
      </c>
      <c r="D159" s="162" t="s">
        <v>335</v>
      </c>
      <c r="E159" s="163" t="s">
        <v>336</v>
      </c>
      <c r="F159" s="164" t="s">
        <v>337</v>
      </c>
      <c r="G159" s="165" t="s">
        <v>338</v>
      </c>
      <c r="H159" s="166">
        <v>1</v>
      </c>
      <c r="I159" s="167"/>
      <c r="J159" s="168">
        <f>ROUND(I159*H159,2)</f>
        <v>0</v>
      </c>
      <c r="K159" s="169"/>
      <c r="L159" s="170"/>
      <c r="M159" s="171" t="s">
        <v>1</v>
      </c>
      <c r="N159" s="172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314</v>
      </c>
      <c r="AT159" s="157" t="s">
        <v>335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278</v>
      </c>
      <c r="BM159" s="157" t="s">
        <v>339</v>
      </c>
    </row>
    <row r="160" spans="2:65" s="1" customFormat="1" ht="28.8">
      <c r="B160" s="28"/>
      <c r="D160" s="159" t="s">
        <v>280</v>
      </c>
      <c r="F160" s="160" t="s">
        <v>340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1" customFormat="1" ht="25.95" customHeight="1">
      <c r="B161" s="134"/>
      <c r="D161" s="135" t="s">
        <v>72</v>
      </c>
      <c r="E161" s="136" t="s">
        <v>341</v>
      </c>
      <c r="F161" s="136" t="s">
        <v>342</v>
      </c>
      <c r="I161" s="137"/>
      <c r="J161" s="138">
        <f>BK161</f>
        <v>0</v>
      </c>
      <c r="L161" s="134"/>
      <c r="M161" s="139"/>
      <c r="P161" s="140">
        <f>P162+P169+P190+P217+P228</f>
        <v>0</v>
      </c>
      <c r="R161" s="140">
        <f>R162+R169+R190+R217+R228</f>
        <v>2.4843342800000001</v>
      </c>
      <c r="T161" s="141">
        <f>T162+T169+T190+T217+T228</f>
        <v>4.1849999999999998E-2</v>
      </c>
      <c r="AR161" s="135" t="s">
        <v>82</v>
      </c>
      <c r="AT161" s="142" t="s">
        <v>72</v>
      </c>
      <c r="AU161" s="142" t="s">
        <v>73</v>
      </c>
      <c r="AY161" s="135" t="s">
        <v>271</v>
      </c>
      <c r="BK161" s="143">
        <f>BK162+BK169+BK190+BK217+BK228</f>
        <v>0</v>
      </c>
    </row>
    <row r="162" spans="2:65" s="11" customFormat="1" ht="22.8" customHeight="1">
      <c r="B162" s="134"/>
      <c r="D162" s="135" t="s">
        <v>72</v>
      </c>
      <c r="E162" s="144" t="s">
        <v>1499</v>
      </c>
      <c r="F162" s="144" t="s">
        <v>1500</v>
      </c>
      <c r="I162" s="137"/>
      <c r="J162" s="145">
        <f>BK162</f>
        <v>0</v>
      </c>
      <c r="L162" s="134"/>
      <c r="M162" s="139"/>
      <c r="P162" s="140">
        <f>SUM(P163:P168)</f>
        <v>0</v>
      </c>
      <c r="R162" s="140">
        <f>SUM(R163:R168)</f>
        <v>0</v>
      </c>
      <c r="T162" s="141">
        <f>SUM(T163:T168)</f>
        <v>0</v>
      </c>
      <c r="AR162" s="135" t="s">
        <v>82</v>
      </c>
      <c r="AT162" s="142" t="s">
        <v>72</v>
      </c>
      <c r="AU162" s="142" t="s">
        <v>80</v>
      </c>
      <c r="AY162" s="135" t="s">
        <v>271</v>
      </c>
      <c r="BK162" s="143">
        <f>SUM(BK163:BK168)</f>
        <v>0</v>
      </c>
    </row>
    <row r="163" spans="2:65" s="1" customFormat="1" ht="16.5" customHeight="1">
      <c r="B163" s="28"/>
      <c r="C163" s="146" t="s">
        <v>292</v>
      </c>
      <c r="D163" s="146" t="s">
        <v>274</v>
      </c>
      <c r="E163" s="147" t="s">
        <v>1501</v>
      </c>
      <c r="F163" s="148" t="s">
        <v>1502</v>
      </c>
      <c r="G163" s="149" t="s">
        <v>277</v>
      </c>
      <c r="H163" s="150">
        <v>8</v>
      </c>
      <c r="I163" s="151"/>
      <c r="J163" s="152">
        <f>ROUND(I163*H163,2)</f>
        <v>0</v>
      </c>
      <c r="K163" s="153"/>
      <c r="L163" s="28"/>
      <c r="M163" s="154" t="s">
        <v>1</v>
      </c>
      <c r="N163" s="115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348</v>
      </c>
      <c r="AT163" s="157" t="s">
        <v>274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348</v>
      </c>
      <c r="BM163" s="157" t="s">
        <v>2170</v>
      </c>
    </row>
    <row r="164" spans="2:65" s="1" customFormat="1" ht="10.199999999999999">
      <c r="B164" s="28"/>
      <c r="D164" s="159" t="s">
        <v>280</v>
      </c>
      <c r="F164" s="160" t="s">
        <v>1502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" customFormat="1" ht="16.5" customHeight="1">
      <c r="B165" s="28"/>
      <c r="C165" s="146" t="s">
        <v>325</v>
      </c>
      <c r="D165" s="146" t="s">
        <v>274</v>
      </c>
      <c r="E165" s="147" t="s">
        <v>1504</v>
      </c>
      <c r="F165" s="148" t="s">
        <v>2171</v>
      </c>
      <c r="G165" s="149" t="s">
        <v>692</v>
      </c>
      <c r="H165" s="150">
        <v>4</v>
      </c>
      <c r="I165" s="151"/>
      <c r="J165" s="152">
        <f>ROUND(I165*H165,2)</f>
        <v>0</v>
      </c>
      <c r="K165" s="153"/>
      <c r="L165" s="28"/>
      <c r="M165" s="154" t="s">
        <v>1</v>
      </c>
      <c r="N165" s="115" t="s">
        <v>38</v>
      </c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AR165" s="157" t="s">
        <v>306</v>
      </c>
      <c r="AT165" s="157" t="s">
        <v>274</v>
      </c>
      <c r="AU165" s="157" t="s">
        <v>82</v>
      </c>
      <c r="AY165" s="13" t="s">
        <v>271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3" t="s">
        <v>80</v>
      </c>
      <c r="BK165" s="158">
        <f>ROUND(I165*H165,2)</f>
        <v>0</v>
      </c>
      <c r="BL165" s="13" t="s">
        <v>306</v>
      </c>
      <c r="BM165" s="157" t="s">
        <v>2172</v>
      </c>
    </row>
    <row r="166" spans="2:65" s="1" customFormat="1" ht="19.2">
      <c r="B166" s="28"/>
      <c r="D166" s="159" t="s">
        <v>280</v>
      </c>
      <c r="F166" s="160" t="s">
        <v>1507</v>
      </c>
      <c r="I166" s="119"/>
      <c r="L166" s="28"/>
      <c r="M166" s="161"/>
      <c r="T166" s="52"/>
      <c r="AT166" s="13" t="s">
        <v>280</v>
      </c>
      <c r="AU166" s="13" t="s">
        <v>82</v>
      </c>
    </row>
    <row r="167" spans="2:65" s="1" customFormat="1" ht="16.5" customHeight="1">
      <c r="B167" s="28"/>
      <c r="C167" s="146" t="s">
        <v>330</v>
      </c>
      <c r="D167" s="146" t="s">
        <v>274</v>
      </c>
      <c r="E167" s="147" t="s">
        <v>1508</v>
      </c>
      <c r="F167" s="148" t="s">
        <v>1509</v>
      </c>
      <c r="G167" s="149" t="s">
        <v>692</v>
      </c>
      <c r="H167" s="150">
        <v>4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AR167" s="157" t="s">
        <v>306</v>
      </c>
      <c r="AT167" s="157" t="s">
        <v>274</v>
      </c>
      <c r="AU167" s="157" t="s">
        <v>82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306</v>
      </c>
      <c r="BM167" s="157" t="s">
        <v>2173</v>
      </c>
    </row>
    <row r="168" spans="2:65" s="1" customFormat="1" ht="10.199999999999999">
      <c r="B168" s="28"/>
      <c r="D168" s="159" t="s">
        <v>280</v>
      </c>
      <c r="F168" s="160" t="s">
        <v>1509</v>
      </c>
      <c r="I168" s="119"/>
      <c r="L168" s="28"/>
      <c r="M168" s="161"/>
      <c r="T168" s="52"/>
      <c r="AT168" s="13" t="s">
        <v>280</v>
      </c>
      <c r="AU168" s="13" t="s">
        <v>82</v>
      </c>
    </row>
    <row r="169" spans="2:65" s="11" customFormat="1" ht="22.8" customHeight="1">
      <c r="B169" s="134"/>
      <c r="D169" s="135" t="s">
        <v>72</v>
      </c>
      <c r="E169" s="144" t="s">
        <v>363</v>
      </c>
      <c r="F169" s="144" t="s">
        <v>364</v>
      </c>
      <c r="I169" s="137"/>
      <c r="J169" s="145">
        <f>BK169</f>
        <v>0</v>
      </c>
      <c r="L169" s="134"/>
      <c r="M169" s="139"/>
      <c r="P169" s="140">
        <f>SUM(P170:P189)</f>
        <v>0</v>
      </c>
      <c r="R169" s="140">
        <f>SUM(R170:R189)</f>
        <v>0.64947636000000009</v>
      </c>
      <c r="T169" s="141">
        <f>SUM(T170:T189)</f>
        <v>0</v>
      </c>
      <c r="AR169" s="135" t="s">
        <v>82</v>
      </c>
      <c r="AT169" s="142" t="s">
        <v>72</v>
      </c>
      <c r="AU169" s="142" t="s">
        <v>80</v>
      </c>
      <c r="AY169" s="135" t="s">
        <v>271</v>
      </c>
      <c r="BK169" s="143">
        <f>SUM(BK170:BK189)</f>
        <v>0</v>
      </c>
    </row>
    <row r="170" spans="2:65" s="1" customFormat="1" ht="33" customHeight="1">
      <c r="B170" s="28"/>
      <c r="C170" s="146" t="s">
        <v>8</v>
      </c>
      <c r="D170" s="146" t="s">
        <v>274</v>
      </c>
      <c r="E170" s="147" t="s">
        <v>386</v>
      </c>
      <c r="F170" s="148" t="s">
        <v>387</v>
      </c>
      <c r="G170" s="149" t="s">
        <v>277</v>
      </c>
      <c r="H170" s="150">
        <v>78.5</v>
      </c>
      <c r="I170" s="151"/>
      <c r="J170" s="152">
        <f>ROUND(I170*H170,2)</f>
        <v>0</v>
      </c>
      <c r="K170" s="153"/>
      <c r="L170" s="28"/>
      <c r="M170" s="154" t="s">
        <v>1</v>
      </c>
      <c r="N170" s="115" t="s">
        <v>38</v>
      </c>
      <c r="P170" s="155">
        <f>O170*H170</f>
        <v>0</v>
      </c>
      <c r="Q170" s="155">
        <v>1.17E-3</v>
      </c>
      <c r="R170" s="155">
        <f>Q170*H170</f>
        <v>9.1844999999999996E-2</v>
      </c>
      <c r="S170" s="155">
        <v>0</v>
      </c>
      <c r="T170" s="156">
        <f>S170*H170</f>
        <v>0</v>
      </c>
      <c r="AR170" s="157" t="s">
        <v>348</v>
      </c>
      <c r="AT170" s="157" t="s">
        <v>274</v>
      </c>
      <c r="AU170" s="157" t="s">
        <v>82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348</v>
      </c>
      <c r="BM170" s="157" t="s">
        <v>2174</v>
      </c>
    </row>
    <row r="171" spans="2:65" s="1" customFormat="1" ht="28.8">
      <c r="B171" s="28"/>
      <c r="D171" s="159" t="s">
        <v>280</v>
      </c>
      <c r="F171" s="160" t="s">
        <v>389</v>
      </c>
      <c r="I171" s="119"/>
      <c r="L171" s="28"/>
      <c r="M171" s="161"/>
      <c r="T171" s="52"/>
      <c r="AT171" s="13" t="s">
        <v>280</v>
      </c>
      <c r="AU171" s="13" t="s">
        <v>82</v>
      </c>
    </row>
    <row r="172" spans="2:65" s="1" customFormat="1" ht="16.5" customHeight="1">
      <c r="B172" s="28"/>
      <c r="C172" s="162" t="s">
        <v>345</v>
      </c>
      <c r="D172" s="162" t="s">
        <v>335</v>
      </c>
      <c r="E172" s="163" t="s">
        <v>391</v>
      </c>
      <c r="F172" s="164" t="s">
        <v>392</v>
      </c>
      <c r="G172" s="165" t="s">
        <v>393</v>
      </c>
      <c r="H172" s="166">
        <v>0.748</v>
      </c>
      <c r="I172" s="167"/>
      <c r="J172" s="168">
        <f>ROUND(I172*H172,2)</f>
        <v>0</v>
      </c>
      <c r="K172" s="169"/>
      <c r="L172" s="170"/>
      <c r="M172" s="171" t="s">
        <v>1</v>
      </c>
      <c r="N172" s="172" t="s">
        <v>38</v>
      </c>
      <c r="P172" s="155">
        <f>O172*H172</f>
        <v>0</v>
      </c>
      <c r="Q172" s="155">
        <v>2.0000000000000002E-5</v>
      </c>
      <c r="R172" s="155">
        <f>Q172*H172</f>
        <v>1.4960000000000001E-5</v>
      </c>
      <c r="S172" s="155">
        <v>0</v>
      </c>
      <c r="T172" s="156">
        <f>S172*H172</f>
        <v>0</v>
      </c>
      <c r="AR172" s="157" t="s">
        <v>306</v>
      </c>
      <c r="AT172" s="157" t="s">
        <v>335</v>
      </c>
      <c r="AU172" s="157" t="s">
        <v>82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306</v>
      </c>
      <c r="BM172" s="157" t="s">
        <v>2175</v>
      </c>
    </row>
    <row r="173" spans="2:65" s="1" customFormat="1" ht="10.199999999999999">
      <c r="B173" s="28"/>
      <c r="D173" s="159" t="s">
        <v>280</v>
      </c>
      <c r="F173" s="160" t="s">
        <v>392</v>
      </c>
      <c r="I173" s="119"/>
      <c r="L173" s="28"/>
      <c r="M173" s="161"/>
      <c r="T173" s="52"/>
      <c r="AT173" s="13" t="s">
        <v>280</v>
      </c>
      <c r="AU173" s="13" t="s">
        <v>82</v>
      </c>
    </row>
    <row r="174" spans="2:65" s="1" customFormat="1" ht="16.5" customHeight="1">
      <c r="B174" s="28"/>
      <c r="C174" s="162" t="s">
        <v>351</v>
      </c>
      <c r="D174" s="162" t="s">
        <v>335</v>
      </c>
      <c r="E174" s="163" t="s">
        <v>396</v>
      </c>
      <c r="F174" s="164" t="s">
        <v>397</v>
      </c>
      <c r="G174" s="165" t="s">
        <v>393</v>
      </c>
      <c r="H174" s="166">
        <v>2.0569999999999999</v>
      </c>
      <c r="I174" s="167"/>
      <c r="J174" s="168">
        <f>ROUND(I174*H174,2)</f>
        <v>0</v>
      </c>
      <c r="K174" s="169"/>
      <c r="L174" s="170"/>
      <c r="M174" s="171" t="s">
        <v>1</v>
      </c>
      <c r="N174" s="172" t="s">
        <v>38</v>
      </c>
      <c r="P174" s="155">
        <f>O174*H174</f>
        <v>0</v>
      </c>
      <c r="Q174" s="155">
        <v>2.0000000000000001E-4</v>
      </c>
      <c r="R174" s="155">
        <f>Q174*H174</f>
        <v>4.1140000000000003E-4</v>
      </c>
      <c r="S174" s="155">
        <v>0</v>
      </c>
      <c r="T174" s="156">
        <f>S174*H174</f>
        <v>0</v>
      </c>
      <c r="AR174" s="157" t="s">
        <v>373</v>
      </c>
      <c r="AT174" s="157" t="s">
        <v>335</v>
      </c>
      <c r="AU174" s="157" t="s">
        <v>82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348</v>
      </c>
      <c r="BM174" s="157" t="s">
        <v>2176</v>
      </c>
    </row>
    <row r="175" spans="2:65" s="1" customFormat="1" ht="10.199999999999999">
      <c r="B175" s="28"/>
      <c r="D175" s="159" t="s">
        <v>280</v>
      </c>
      <c r="F175" s="160" t="s">
        <v>397</v>
      </c>
      <c r="I175" s="119"/>
      <c r="L175" s="28"/>
      <c r="M175" s="161"/>
      <c r="T175" s="52"/>
      <c r="AT175" s="13" t="s">
        <v>280</v>
      </c>
      <c r="AU175" s="13" t="s">
        <v>82</v>
      </c>
    </row>
    <row r="176" spans="2:65" s="1" customFormat="1" ht="24.15" customHeight="1">
      <c r="B176" s="28"/>
      <c r="C176" s="162" t="s">
        <v>356</v>
      </c>
      <c r="D176" s="162" t="s">
        <v>335</v>
      </c>
      <c r="E176" s="163" t="s">
        <v>1514</v>
      </c>
      <c r="F176" s="164" t="s">
        <v>1515</v>
      </c>
      <c r="G176" s="165" t="s">
        <v>277</v>
      </c>
      <c r="H176" s="166">
        <v>95.7</v>
      </c>
      <c r="I176" s="167"/>
      <c r="J176" s="168">
        <f>ROUND(I176*H176,2)</f>
        <v>0</v>
      </c>
      <c r="K176" s="169"/>
      <c r="L176" s="170"/>
      <c r="M176" s="171" t="s">
        <v>1</v>
      </c>
      <c r="N176" s="172" t="s">
        <v>38</v>
      </c>
      <c r="P176" s="155">
        <f>O176*H176</f>
        <v>0</v>
      </c>
      <c r="Q176" s="155">
        <v>4.0000000000000001E-3</v>
      </c>
      <c r="R176" s="155">
        <f>Q176*H176</f>
        <v>0.38280000000000003</v>
      </c>
      <c r="S176" s="155">
        <v>0</v>
      </c>
      <c r="T176" s="156">
        <f>S176*H176</f>
        <v>0</v>
      </c>
      <c r="AR176" s="157" t="s">
        <v>373</v>
      </c>
      <c r="AT176" s="157" t="s">
        <v>335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348</v>
      </c>
      <c r="BM176" s="157" t="s">
        <v>2177</v>
      </c>
    </row>
    <row r="177" spans="2:65" s="1" customFormat="1" ht="19.2">
      <c r="B177" s="28"/>
      <c r="D177" s="159" t="s">
        <v>280</v>
      </c>
      <c r="F177" s="160" t="s">
        <v>1515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" customFormat="1" ht="16.5" customHeight="1">
      <c r="B178" s="28"/>
      <c r="C178" s="162" t="s">
        <v>348</v>
      </c>
      <c r="D178" s="162" t="s">
        <v>335</v>
      </c>
      <c r="E178" s="163" t="s">
        <v>410</v>
      </c>
      <c r="F178" s="164" t="s">
        <v>411</v>
      </c>
      <c r="G178" s="165" t="s">
        <v>412</v>
      </c>
      <c r="H178" s="166">
        <v>86.9</v>
      </c>
      <c r="I178" s="167"/>
      <c r="J178" s="168">
        <f>ROUND(I178*H178,2)</f>
        <v>0</v>
      </c>
      <c r="K178" s="169"/>
      <c r="L178" s="170"/>
      <c r="M178" s="171" t="s">
        <v>1</v>
      </c>
      <c r="N178" s="172" t="s">
        <v>38</v>
      </c>
      <c r="P178" s="155">
        <f>O178*H178</f>
        <v>0</v>
      </c>
      <c r="Q178" s="155">
        <v>3.8000000000000002E-4</v>
      </c>
      <c r="R178" s="155">
        <f>Q178*H178</f>
        <v>3.3022000000000003E-2</v>
      </c>
      <c r="S178" s="155">
        <v>0</v>
      </c>
      <c r="T178" s="156">
        <f>S178*H178</f>
        <v>0</v>
      </c>
      <c r="AR178" s="157" t="s">
        <v>373</v>
      </c>
      <c r="AT178" s="157" t="s">
        <v>335</v>
      </c>
      <c r="AU178" s="157" t="s">
        <v>82</v>
      </c>
      <c r="AY178" s="13" t="s">
        <v>271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3" t="s">
        <v>80</v>
      </c>
      <c r="BK178" s="158">
        <f>ROUND(I178*H178,2)</f>
        <v>0</v>
      </c>
      <c r="BL178" s="13" t="s">
        <v>348</v>
      </c>
      <c r="BM178" s="157" t="s">
        <v>2178</v>
      </c>
    </row>
    <row r="179" spans="2:65" s="1" customFormat="1" ht="10.199999999999999">
      <c r="B179" s="28"/>
      <c r="D179" s="159" t="s">
        <v>280</v>
      </c>
      <c r="F179" s="160" t="s">
        <v>414</v>
      </c>
      <c r="I179" s="119"/>
      <c r="L179" s="28"/>
      <c r="M179" s="161"/>
      <c r="T179" s="52"/>
      <c r="AT179" s="13" t="s">
        <v>280</v>
      </c>
      <c r="AU179" s="13" t="s">
        <v>82</v>
      </c>
    </row>
    <row r="180" spans="2:65" s="1" customFormat="1" ht="16.5" customHeight="1">
      <c r="B180" s="28"/>
      <c r="C180" s="162" t="s">
        <v>365</v>
      </c>
      <c r="D180" s="162" t="s">
        <v>335</v>
      </c>
      <c r="E180" s="163" t="s">
        <v>416</v>
      </c>
      <c r="F180" s="164" t="s">
        <v>417</v>
      </c>
      <c r="G180" s="165" t="s">
        <v>412</v>
      </c>
      <c r="H180" s="166">
        <v>170.5</v>
      </c>
      <c r="I180" s="167"/>
      <c r="J180" s="168">
        <f>ROUND(I180*H180,2)</f>
        <v>0</v>
      </c>
      <c r="K180" s="169"/>
      <c r="L180" s="170"/>
      <c r="M180" s="171" t="s">
        <v>1</v>
      </c>
      <c r="N180" s="172" t="s">
        <v>38</v>
      </c>
      <c r="P180" s="155">
        <f>O180*H180</f>
        <v>0</v>
      </c>
      <c r="Q180" s="155">
        <v>3.5E-4</v>
      </c>
      <c r="R180" s="155">
        <f>Q180*H180</f>
        <v>5.9674999999999999E-2</v>
      </c>
      <c r="S180" s="155">
        <v>0</v>
      </c>
      <c r="T180" s="156">
        <f>S180*H180</f>
        <v>0</v>
      </c>
      <c r="AR180" s="157" t="s">
        <v>373</v>
      </c>
      <c r="AT180" s="157" t="s">
        <v>335</v>
      </c>
      <c r="AU180" s="157" t="s">
        <v>82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348</v>
      </c>
      <c r="BM180" s="157" t="s">
        <v>2179</v>
      </c>
    </row>
    <row r="181" spans="2:65" s="1" customFormat="1" ht="10.199999999999999">
      <c r="B181" s="28"/>
      <c r="D181" s="159" t="s">
        <v>280</v>
      </c>
      <c r="F181" s="160" t="s">
        <v>417</v>
      </c>
      <c r="I181" s="119"/>
      <c r="L181" s="28"/>
      <c r="M181" s="161"/>
      <c r="T181" s="52"/>
      <c r="AT181" s="13" t="s">
        <v>280</v>
      </c>
      <c r="AU181" s="13" t="s">
        <v>82</v>
      </c>
    </row>
    <row r="182" spans="2:65" s="1" customFormat="1" ht="16.5" customHeight="1">
      <c r="B182" s="28"/>
      <c r="C182" s="162" t="s">
        <v>370</v>
      </c>
      <c r="D182" s="162" t="s">
        <v>335</v>
      </c>
      <c r="E182" s="163" t="s">
        <v>420</v>
      </c>
      <c r="F182" s="164" t="s">
        <v>421</v>
      </c>
      <c r="G182" s="165" t="s">
        <v>412</v>
      </c>
      <c r="H182" s="166">
        <v>90.2</v>
      </c>
      <c r="I182" s="167"/>
      <c r="J182" s="168">
        <f>ROUND(I182*H182,2)</f>
        <v>0</v>
      </c>
      <c r="K182" s="169"/>
      <c r="L182" s="170"/>
      <c r="M182" s="171" t="s">
        <v>1</v>
      </c>
      <c r="N182" s="172" t="s">
        <v>38</v>
      </c>
      <c r="P182" s="155">
        <f>O182*H182</f>
        <v>0</v>
      </c>
      <c r="Q182" s="155">
        <v>3.5E-4</v>
      </c>
      <c r="R182" s="155">
        <f>Q182*H182</f>
        <v>3.1570000000000001E-2</v>
      </c>
      <c r="S182" s="155">
        <v>0</v>
      </c>
      <c r="T182" s="156">
        <f>S182*H182</f>
        <v>0</v>
      </c>
      <c r="AR182" s="157" t="s">
        <v>373</v>
      </c>
      <c r="AT182" s="157" t="s">
        <v>335</v>
      </c>
      <c r="AU182" s="157" t="s">
        <v>82</v>
      </c>
      <c r="AY182" s="13" t="s">
        <v>271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3" t="s">
        <v>80</v>
      </c>
      <c r="BK182" s="158">
        <f>ROUND(I182*H182,2)</f>
        <v>0</v>
      </c>
      <c r="BL182" s="13" t="s">
        <v>348</v>
      </c>
      <c r="BM182" s="157" t="s">
        <v>2180</v>
      </c>
    </row>
    <row r="183" spans="2:65" s="1" customFormat="1" ht="10.199999999999999">
      <c r="B183" s="28"/>
      <c r="D183" s="159" t="s">
        <v>280</v>
      </c>
      <c r="F183" s="160" t="s">
        <v>421</v>
      </c>
      <c r="I183" s="119"/>
      <c r="L183" s="28"/>
      <c r="M183" s="161"/>
      <c r="T183" s="52"/>
      <c r="AT183" s="13" t="s">
        <v>280</v>
      </c>
      <c r="AU183" s="13" t="s">
        <v>82</v>
      </c>
    </row>
    <row r="184" spans="2:65" s="1" customFormat="1" ht="16.5" customHeight="1">
      <c r="B184" s="28"/>
      <c r="C184" s="162" t="s">
        <v>376</v>
      </c>
      <c r="D184" s="162" t="s">
        <v>335</v>
      </c>
      <c r="E184" s="163" t="s">
        <v>424</v>
      </c>
      <c r="F184" s="164" t="s">
        <v>425</v>
      </c>
      <c r="G184" s="165" t="s">
        <v>412</v>
      </c>
      <c r="H184" s="166">
        <v>91.3</v>
      </c>
      <c r="I184" s="167"/>
      <c r="J184" s="168">
        <f>ROUND(I184*H184,2)</f>
        <v>0</v>
      </c>
      <c r="K184" s="169"/>
      <c r="L184" s="170"/>
      <c r="M184" s="171" t="s">
        <v>1</v>
      </c>
      <c r="N184" s="172" t="s">
        <v>38</v>
      </c>
      <c r="P184" s="155">
        <f>O184*H184</f>
        <v>0</v>
      </c>
      <c r="Q184" s="155">
        <v>5.0000000000000001E-4</v>
      </c>
      <c r="R184" s="155">
        <f>Q184*H184</f>
        <v>4.5649999999999996E-2</v>
      </c>
      <c r="S184" s="155">
        <v>0</v>
      </c>
      <c r="T184" s="156">
        <f>S184*H184</f>
        <v>0</v>
      </c>
      <c r="AR184" s="157" t="s">
        <v>373</v>
      </c>
      <c r="AT184" s="157" t="s">
        <v>335</v>
      </c>
      <c r="AU184" s="157" t="s">
        <v>82</v>
      </c>
      <c r="AY184" s="13" t="s">
        <v>271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3" t="s">
        <v>80</v>
      </c>
      <c r="BK184" s="158">
        <f>ROUND(I184*H184,2)</f>
        <v>0</v>
      </c>
      <c r="BL184" s="13" t="s">
        <v>348</v>
      </c>
      <c r="BM184" s="157" t="s">
        <v>2181</v>
      </c>
    </row>
    <row r="185" spans="2:65" s="1" customFormat="1" ht="10.199999999999999">
      <c r="B185" s="28"/>
      <c r="D185" s="159" t="s">
        <v>280</v>
      </c>
      <c r="F185" s="160" t="s">
        <v>427</v>
      </c>
      <c r="I185" s="119"/>
      <c r="L185" s="28"/>
      <c r="M185" s="161"/>
      <c r="T185" s="52"/>
      <c r="AT185" s="13" t="s">
        <v>280</v>
      </c>
      <c r="AU185" s="13" t="s">
        <v>82</v>
      </c>
    </row>
    <row r="186" spans="2:65" s="1" customFormat="1" ht="16.5" customHeight="1">
      <c r="B186" s="28"/>
      <c r="C186" s="162" t="s">
        <v>381</v>
      </c>
      <c r="D186" s="162" t="s">
        <v>335</v>
      </c>
      <c r="E186" s="163" t="s">
        <v>429</v>
      </c>
      <c r="F186" s="164" t="s">
        <v>430</v>
      </c>
      <c r="G186" s="165" t="s">
        <v>338</v>
      </c>
      <c r="H186" s="166">
        <v>74.8</v>
      </c>
      <c r="I186" s="167"/>
      <c r="J186" s="168">
        <f>ROUND(I186*H186,2)</f>
        <v>0</v>
      </c>
      <c r="K186" s="169"/>
      <c r="L186" s="170"/>
      <c r="M186" s="171" t="s">
        <v>1</v>
      </c>
      <c r="N186" s="172" t="s">
        <v>38</v>
      </c>
      <c r="P186" s="155">
        <f>O186*H186</f>
        <v>0</v>
      </c>
      <c r="Q186" s="155">
        <v>4.0000000000000003E-5</v>
      </c>
      <c r="R186" s="155">
        <f>Q186*H186</f>
        <v>2.9920000000000003E-3</v>
      </c>
      <c r="S186" s="155">
        <v>0</v>
      </c>
      <c r="T186" s="156">
        <f>S186*H186</f>
        <v>0</v>
      </c>
      <c r="AR186" s="157" t="s">
        <v>373</v>
      </c>
      <c r="AT186" s="157" t="s">
        <v>335</v>
      </c>
      <c r="AU186" s="157" t="s">
        <v>82</v>
      </c>
      <c r="AY186" s="13" t="s">
        <v>271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3" t="s">
        <v>80</v>
      </c>
      <c r="BK186" s="158">
        <f>ROUND(I186*H186,2)</f>
        <v>0</v>
      </c>
      <c r="BL186" s="13" t="s">
        <v>348</v>
      </c>
      <c r="BM186" s="157" t="s">
        <v>2182</v>
      </c>
    </row>
    <row r="187" spans="2:65" s="1" customFormat="1" ht="10.199999999999999">
      <c r="B187" s="28"/>
      <c r="D187" s="159" t="s">
        <v>280</v>
      </c>
      <c r="F187" s="160" t="s">
        <v>430</v>
      </c>
      <c r="I187" s="119"/>
      <c r="L187" s="28"/>
      <c r="M187" s="161"/>
      <c r="T187" s="52"/>
      <c r="AT187" s="13" t="s">
        <v>280</v>
      </c>
      <c r="AU187" s="13" t="s">
        <v>82</v>
      </c>
    </row>
    <row r="188" spans="2:65" s="1" customFormat="1" ht="16.5" customHeight="1">
      <c r="B188" s="28"/>
      <c r="C188" s="162" t="s">
        <v>7</v>
      </c>
      <c r="D188" s="162" t="s">
        <v>335</v>
      </c>
      <c r="E188" s="163" t="s">
        <v>433</v>
      </c>
      <c r="F188" s="164" t="s">
        <v>434</v>
      </c>
      <c r="G188" s="165" t="s">
        <v>338</v>
      </c>
      <c r="H188" s="166">
        <v>74.8</v>
      </c>
      <c r="I188" s="167"/>
      <c r="J188" s="168">
        <f>ROUND(I188*H188,2)</f>
        <v>0</v>
      </c>
      <c r="K188" s="169"/>
      <c r="L188" s="170"/>
      <c r="M188" s="171" t="s">
        <v>1</v>
      </c>
      <c r="N188" s="172" t="s">
        <v>38</v>
      </c>
      <c r="P188" s="155">
        <f>O188*H188</f>
        <v>0</v>
      </c>
      <c r="Q188" s="155">
        <v>2.0000000000000002E-5</v>
      </c>
      <c r="R188" s="155">
        <f>Q188*H188</f>
        <v>1.4960000000000002E-3</v>
      </c>
      <c r="S188" s="155">
        <v>0</v>
      </c>
      <c r="T188" s="156">
        <f>S188*H188</f>
        <v>0</v>
      </c>
      <c r="AR188" s="157" t="s">
        <v>373</v>
      </c>
      <c r="AT188" s="157" t="s">
        <v>335</v>
      </c>
      <c r="AU188" s="157" t="s">
        <v>82</v>
      </c>
      <c r="AY188" s="13" t="s">
        <v>271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3" t="s">
        <v>80</v>
      </c>
      <c r="BK188" s="158">
        <f>ROUND(I188*H188,2)</f>
        <v>0</v>
      </c>
      <c r="BL188" s="13" t="s">
        <v>348</v>
      </c>
      <c r="BM188" s="157" t="s">
        <v>2183</v>
      </c>
    </row>
    <row r="189" spans="2:65" s="1" customFormat="1" ht="10.199999999999999">
      <c r="B189" s="28"/>
      <c r="D189" s="159" t="s">
        <v>280</v>
      </c>
      <c r="F189" s="160" t="s">
        <v>434</v>
      </c>
      <c r="I189" s="119"/>
      <c r="L189" s="28"/>
      <c r="M189" s="161"/>
      <c r="T189" s="52"/>
      <c r="AT189" s="13" t="s">
        <v>280</v>
      </c>
      <c r="AU189" s="13" t="s">
        <v>82</v>
      </c>
    </row>
    <row r="190" spans="2:65" s="11" customFormat="1" ht="22.8" customHeight="1">
      <c r="B190" s="134"/>
      <c r="D190" s="135" t="s">
        <v>72</v>
      </c>
      <c r="E190" s="144" t="s">
        <v>436</v>
      </c>
      <c r="F190" s="144" t="s">
        <v>437</v>
      </c>
      <c r="I190" s="137"/>
      <c r="J190" s="145">
        <f>BK190</f>
        <v>0</v>
      </c>
      <c r="L190" s="134"/>
      <c r="M190" s="139"/>
      <c r="P190" s="140">
        <f>SUM(P191:P216)</f>
        <v>0</v>
      </c>
      <c r="R190" s="140">
        <f>SUM(R191:R216)</f>
        <v>1.6444179199999998</v>
      </c>
      <c r="T190" s="141">
        <f>SUM(T191:T216)</f>
        <v>0</v>
      </c>
      <c r="AR190" s="135" t="s">
        <v>82</v>
      </c>
      <c r="AT190" s="142" t="s">
        <v>72</v>
      </c>
      <c r="AU190" s="142" t="s">
        <v>80</v>
      </c>
      <c r="AY190" s="135" t="s">
        <v>271</v>
      </c>
      <c r="BK190" s="143">
        <f>SUM(BK191:BK216)</f>
        <v>0</v>
      </c>
    </row>
    <row r="191" spans="2:65" s="1" customFormat="1" ht="21.75" customHeight="1">
      <c r="B191" s="28"/>
      <c r="C191" s="146" t="s">
        <v>390</v>
      </c>
      <c r="D191" s="146" t="s">
        <v>274</v>
      </c>
      <c r="E191" s="147" t="s">
        <v>438</v>
      </c>
      <c r="F191" s="148" t="s">
        <v>439</v>
      </c>
      <c r="G191" s="149" t="s">
        <v>277</v>
      </c>
      <c r="H191" s="150">
        <v>104.6</v>
      </c>
      <c r="I191" s="151"/>
      <c r="J191" s="152">
        <f>ROUND(I191*H191,2)</f>
        <v>0</v>
      </c>
      <c r="K191" s="153"/>
      <c r="L191" s="28"/>
      <c r="M191" s="154" t="s">
        <v>1</v>
      </c>
      <c r="N191" s="115" t="s">
        <v>38</v>
      </c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AR191" s="157" t="s">
        <v>348</v>
      </c>
      <c r="AT191" s="157" t="s">
        <v>274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2131</v>
      </c>
    </row>
    <row r="192" spans="2:65" s="1" customFormat="1" ht="19.2">
      <c r="B192" s="28"/>
      <c r="D192" s="159" t="s">
        <v>280</v>
      </c>
      <c r="F192" s="160" t="s">
        <v>441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" customFormat="1" ht="16.5" customHeight="1">
      <c r="B193" s="28"/>
      <c r="C193" s="146" t="s">
        <v>395</v>
      </c>
      <c r="D193" s="146" t="s">
        <v>274</v>
      </c>
      <c r="E193" s="147" t="s">
        <v>448</v>
      </c>
      <c r="F193" s="148" t="s">
        <v>449</v>
      </c>
      <c r="G193" s="149" t="s">
        <v>277</v>
      </c>
      <c r="H193" s="150">
        <v>104.6</v>
      </c>
      <c r="I193" s="151"/>
      <c r="J193" s="152">
        <f>ROUND(I193*H193,2)</f>
        <v>0</v>
      </c>
      <c r="K193" s="153"/>
      <c r="L193" s="28"/>
      <c r="M193" s="154" t="s">
        <v>1</v>
      </c>
      <c r="N193" s="115" t="s">
        <v>38</v>
      </c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AR193" s="157" t="s">
        <v>348</v>
      </c>
      <c r="AT193" s="157" t="s">
        <v>274</v>
      </c>
      <c r="AU193" s="157" t="s">
        <v>82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450</v>
      </c>
    </row>
    <row r="194" spans="2:65" s="1" customFormat="1" ht="10.199999999999999">
      <c r="B194" s="28"/>
      <c r="D194" s="159" t="s">
        <v>280</v>
      </c>
      <c r="F194" s="160" t="s">
        <v>451</v>
      </c>
      <c r="I194" s="119"/>
      <c r="L194" s="28"/>
      <c r="M194" s="161"/>
      <c r="T194" s="52"/>
      <c r="AT194" s="13" t="s">
        <v>280</v>
      </c>
      <c r="AU194" s="13" t="s">
        <v>82</v>
      </c>
    </row>
    <row r="195" spans="2:65" s="1" customFormat="1" ht="16.5" customHeight="1">
      <c r="B195" s="28"/>
      <c r="C195" s="146" t="s">
        <v>399</v>
      </c>
      <c r="D195" s="146" t="s">
        <v>274</v>
      </c>
      <c r="E195" s="147" t="s">
        <v>453</v>
      </c>
      <c r="F195" s="148" t="s">
        <v>454</v>
      </c>
      <c r="G195" s="149" t="s">
        <v>412</v>
      </c>
      <c r="H195" s="150">
        <v>104.6</v>
      </c>
      <c r="I195" s="151"/>
      <c r="J195" s="152">
        <f>ROUND(I195*H195,2)</f>
        <v>0</v>
      </c>
      <c r="K195" s="153"/>
      <c r="L195" s="28"/>
      <c r="M195" s="154" t="s">
        <v>1</v>
      </c>
      <c r="N195" s="115" t="s">
        <v>38</v>
      </c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AR195" s="157" t="s">
        <v>348</v>
      </c>
      <c r="AT195" s="157" t="s">
        <v>274</v>
      </c>
      <c r="AU195" s="157" t="s">
        <v>82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348</v>
      </c>
      <c r="BM195" s="157" t="s">
        <v>2132</v>
      </c>
    </row>
    <row r="196" spans="2:65" s="1" customFormat="1" ht="19.2">
      <c r="B196" s="28"/>
      <c r="D196" s="159" t="s">
        <v>280</v>
      </c>
      <c r="F196" s="160" t="s">
        <v>456</v>
      </c>
      <c r="I196" s="119"/>
      <c r="L196" s="28"/>
      <c r="M196" s="161"/>
      <c r="T196" s="52"/>
      <c r="AT196" s="13" t="s">
        <v>280</v>
      </c>
      <c r="AU196" s="13" t="s">
        <v>82</v>
      </c>
    </row>
    <row r="197" spans="2:65" s="1" customFormat="1" ht="16.5" customHeight="1">
      <c r="B197" s="28"/>
      <c r="C197" s="162" t="s">
        <v>404</v>
      </c>
      <c r="D197" s="162" t="s">
        <v>335</v>
      </c>
      <c r="E197" s="163" t="s">
        <v>458</v>
      </c>
      <c r="F197" s="164" t="s">
        <v>459</v>
      </c>
      <c r="G197" s="165" t="s">
        <v>412</v>
      </c>
      <c r="H197" s="166">
        <v>106.69199999999999</v>
      </c>
      <c r="I197" s="167"/>
      <c r="J197" s="168">
        <f>ROUND(I197*H197,2)</f>
        <v>0</v>
      </c>
      <c r="K197" s="169"/>
      <c r="L197" s="170"/>
      <c r="M197" s="171" t="s">
        <v>1</v>
      </c>
      <c r="N197" s="172" t="s">
        <v>38</v>
      </c>
      <c r="P197" s="155">
        <f>O197*H197</f>
        <v>0</v>
      </c>
      <c r="Q197" s="155">
        <v>5.0000000000000002E-5</v>
      </c>
      <c r="R197" s="155">
        <f>Q197*H197</f>
        <v>5.3346000000000001E-3</v>
      </c>
      <c r="S197" s="155">
        <v>0</v>
      </c>
      <c r="T197" s="156">
        <f>S197*H197</f>
        <v>0</v>
      </c>
      <c r="AR197" s="157" t="s">
        <v>373</v>
      </c>
      <c r="AT197" s="157" t="s">
        <v>335</v>
      </c>
      <c r="AU197" s="157" t="s">
        <v>82</v>
      </c>
      <c r="AY197" s="13" t="s">
        <v>271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3" t="s">
        <v>80</v>
      </c>
      <c r="BK197" s="158">
        <f>ROUND(I197*H197,2)</f>
        <v>0</v>
      </c>
      <c r="BL197" s="13" t="s">
        <v>348</v>
      </c>
      <c r="BM197" s="157" t="s">
        <v>2133</v>
      </c>
    </row>
    <row r="198" spans="2:65" s="1" customFormat="1" ht="10.199999999999999">
      <c r="B198" s="28"/>
      <c r="D198" s="159" t="s">
        <v>280</v>
      </c>
      <c r="F198" s="160" t="s">
        <v>459</v>
      </c>
      <c r="I198" s="119"/>
      <c r="L198" s="28"/>
      <c r="M198" s="161"/>
      <c r="T198" s="52"/>
      <c r="AT198" s="13" t="s">
        <v>280</v>
      </c>
      <c r="AU198" s="13" t="s">
        <v>82</v>
      </c>
    </row>
    <row r="199" spans="2:65" s="1" customFormat="1" ht="24.15" customHeight="1">
      <c r="B199" s="28"/>
      <c r="C199" s="146" t="s">
        <v>409</v>
      </c>
      <c r="D199" s="146" t="s">
        <v>274</v>
      </c>
      <c r="E199" s="147" t="s">
        <v>462</v>
      </c>
      <c r="F199" s="148" t="s">
        <v>463</v>
      </c>
      <c r="G199" s="149" t="s">
        <v>277</v>
      </c>
      <c r="H199" s="150">
        <v>104.6</v>
      </c>
      <c r="I199" s="151"/>
      <c r="J199" s="152">
        <f>ROUND(I199*H199,2)</f>
        <v>0</v>
      </c>
      <c r="K199" s="153"/>
      <c r="L199" s="28"/>
      <c r="M199" s="154" t="s">
        <v>1</v>
      </c>
      <c r="N199" s="115" t="s">
        <v>38</v>
      </c>
      <c r="P199" s="155">
        <f>O199*H199</f>
        <v>0</v>
      </c>
      <c r="Q199" s="155">
        <v>2.0000000000000001E-4</v>
      </c>
      <c r="R199" s="155">
        <f>Q199*H199</f>
        <v>2.0920000000000001E-2</v>
      </c>
      <c r="S199" s="155">
        <v>0</v>
      </c>
      <c r="T199" s="156">
        <f>S199*H199</f>
        <v>0</v>
      </c>
      <c r="AR199" s="157" t="s">
        <v>348</v>
      </c>
      <c r="AT199" s="157" t="s">
        <v>274</v>
      </c>
      <c r="AU199" s="157" t="s">
        <v>82</v>
      </c>
      <c r="AY199" s="13" t="s">
        <v>271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3" t="s">
        <v>80</v>
      </c>
      <c r="BK199" s="158">
        <f>ROUND(I199*H199,2)</f>
        <v>0</v>
      </c>
      <c r="BL199" s="13" t="s">
        <v>348</v>
      </c>
      <c r="BM199" s="157" t="s">
        <v>2134</v>
      </c>
    </row>
    <row r="200" spans="2:65" s="1" customFormat="1" ht="19.2">
      <c r="B200" s="28"/>
      <c r="D200" s="159" t="s">
        <v>280</v>
      </c>
      <c r="F200" s="160" t="s">
        <v>465</v>
      </c>
      <c r="I200" s="119"/>
      <c r="L200" s="28"/>
      <c r="M200" s="161"/>
      <c r="T200" s="52"/>
      <c r="AT200" s="13" t="s">
        <v>280</v>
      </c>
      <c r="AU200" s="13" t="s">
        <v>82</v>
      </c>
    </row>
    <row r="201" spans="2:65" s="1" customFormat="1" ht="37.799999999999997" customHeight="1">
      <c r="B201" s="28"/>
      <c r="C201" s="146" t="s">
        <v>415</v>
      </c>
      <c r="D201" s="146" t="s">
        <v>274</v>
      </c>
      <c r="E201" s="147" t="s">
        <v>467</v>
      </c>
      <c r="F201" s="148" t="s">
        <v>468</v>
      </c>
      <c r="G201" s="149" t="s">
        <v>277</v>
      </c>
      <c r="H201" s="150">
        <v>104.6</v>
      </c>
      <c r="I201" s="151"/>
      <c r="J201" s="152">
        <f>ROUND(I201*H201,2)</f>
        <v>0</v>
      </c>
      <c r="K201" s="153"/>
      <c r="L201" s="28"/>
      <c r="M201" s="154" t="s">
        <v>1</v>
      </c>
      <c r="N201" s="115" t="s">
        <v>38</v>
      </c>
      <c r="P201" s="155">
        <f>O201*H201</f>
        <v>0</v>
      </c>
      <c r="Q201" s="155">
        <v>1.4999999999999999E-2</v>
      </c>
      <c r="R201" s="155">
        <f>Q201*H201</f>
        <v>1.569</v>
      </c>
      <c r="S201" s="155">
        <v>0</v>
      </c>
      <c r="T201" s="156">
        <f>S201*H201</f>
        <v>0</v>
      </c>
      <c r="AR201" s="157" t="s">
        <v>348</v>
      </c>
      <c r="AT201" s="157" t="s">
        <v>274</v>
      </c>
      <c r="AU201" s="157" t="s">
        <v>82</v>
      </c>
      <c r="AY201" s="13" t="s">
        <v>271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3" t="s">
        <v>80</v>
      </c>
      <c r="BK201" s="158">
        <f>ROUND(I201*H201,2)</f>
        <v>0</v>
      </c>
      <c r="BL201" s="13" t="s">
        <v>348</v>
      </c>
      <c r="BM201" s="157" t="s">
        <v>469</v>
      </c>
    </row>
    <row r="202" spans="2:65" s="1" customFormat="1" ht="28.8">
      <c r="B202" s="28"/>
      <c r="D202" s="159" t="s">
        <v>280</v>
      </c>
      <c r="F202" s="160" t="s">
        <v>470</v>
      </c>
      <c r="I202" s="119"/>
      <c r="L202" s="28"/>
      <c r="M202" s="161"/>
      <c r="T202" s="52"/>
      <c r="AT202" s="13" t="s">
        <v>280</v>
      </c>
      <c r="AU202" s="13" t="s">
        <v>82</v>
      </c>
    </row>
    <row r="203" spans="2:65" s="1" customFormat="1" ht="66.75" customHeight="1">
      <c r="B203" s="28"/>
      <c r="C203" s="162" t="s">
        <v>419</v>
      </c>
      <c r="D203" s="162" t="s">
        <v>335</v>
      </c>
      <c r="E203" s="163" t="s">
        <v>477</v>
      </c>
      <c r="F203" s="164" t="s">
        <v>478</v>
      </c>
      <c r="G203" s="165" t="s">
        <v>277</v>
      </c>
      <c r="H203" s="166">
        <v>116</v>
      </c>
      <c r="I203" s="167"/>
      <c r="J203" s="168">
        <f>ROUND(I203*H203,2)</f>
        <v>0</v>
      </c>
      <c r="K203" s="169"/>
      <c r="L203" s="170"/>
      <c r="M203" s="171" t="s">
        <v>1</v>
      </c>
      <c r="N203" s="172" t="s">
        <v>38</v>
      </c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AR203" s="157" t="s">
        <v>306</v>
      </c>
      <c r="AT203" s="157" t="s">
        <v>335</v>
      </c>
      <c r="AU203" s="157" t="s">
        <v>82</v>
      </c>
      <c r="AY203" s="13" t="s">
        <v>271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3" t="s">
        <v>80</v>
      </c>
      <c r="BK203" s="158">
        <f>ROUND(I203*H203,2)</f>
        <v>0</v>
      </c>
      <c r="BL203" s="13" t="s">
        <v>306</v>
      </c>
      <c r="BM203" s="157" t="s">
        <v>479</v>
      </c>
    </row>
    <row r="204" spans="2:65" s="1" customFormat="1" ht="48">
      <c r="B204" s="28"/>
      <c r="D204" s="159" t="s">
        <v>280</v>
      </c>
      <c r="F204" s="160" t="s">
        <v>478</v>
      </c>
      <c r="I204" s="119"/>
      <c r="L204" s="28"/>
      <c r="M204" s="161"/>
      <c r="T204" s="52"/>
      <c r="AT204" s="13" t="s">
        <v>280</v>
      </c>
      <c r="AU204" s="13" t="s">
        <v>82</v>
      </c>
    </row>
    <row r="205" spans="2:65" s="1" customFormat="1" ht="16.5" customHeight="1">
      <c r="B205" s="28"/>
      <c r="C205" s="146" t="s">
        <v>423</v>
      </c>
      <c r="D205" s="146" t="s">
        <v>274</v>
      </c>
      <c r="E205" s="147" t="s">
        <v>486</v>
      </c>
      <c r="F205" s="148" t="s">
        <v>487</v>
      </c>
      <c r="G205" s="149" t="s">
        <v>277</v>
      </c>
      <c r="H205" s="150">
        <v>104.6</v>
      </c>
      <c r="I205" s="151"/>
      <c r="J205" s="152">
        <f>ROUND(I205*H205,2)</f>
        <v>0</v>
      </c>
      <c r="K205" s="153"/>
      <c r="L205" s="28"/>
      <c r="M205" s="154" t="s">
        <v>1</v>
      </c>
      <c r="N205" s="115" t="s">
        <v>38</v>
      </c>
      <c r="P205" s="155">
        <f>O205*H205</f>
        <v>0</v>
      </c>
      <c r="Q205" s="155">
        <v>2.9999999999999997E-4</v>
      </c>
      <c r="R205" s="155">
        <f>Q205*H205</f>
        <v>3.1379999999999998E-2</v>
      </c>
      <c r="S205" s="155">
        <v>0</v>
      </c>
      <c r="T205" s="156">
        <f>S205*H205</f>
        <v>0</v>
      </c>
      <c r="AR205" s="157" t="s">
        <v>348</v>
      </c>
      <c r="AT205" s="157" t="s">
        <v>274</v>
      </c>
      <c r="AU205" s="157" t="s">
        <v>82</v>
      </c>
      <c r="AY205" s="13" t="s">
        <v>271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3" t="s">
        <v>80</v>
      </c>
      <c r="BK205" s="158">
        <f>ROUND(I205*H205,2)</f>
        <v>0</v>
      </c>
      <c r="BL205" s="13" t="s">
        <v>348</v>
      </c>
      <c r="BM205" s="157" t="s">
        <v>488</v>
      </c>
    </row>
    <row r="206" spans="2:65" s="1" customFormat="1" ht="19.2">
      <c r="B206" s="28"/>
      <c r="D206" s="159" t="s">
        <v>280</v>
      </c>
      <c r="F206" s="160" t="s">
        <v>489</v>
      </c>
      <c r="I206" s="119"/>
      <c r="L206" s="28"/>
      <c r="M206" s="161"/>
      <c r="T206" s="52"/>
      <c r="AT206" s="13" t="s">
        <v>280</v>
      </c>
      <c r="AU206" s="13" t="s">
        <v>82</v>
      </c>
    </row>
    <row r="207" spans="2:65" s="1" customFormat="1" ht="16.5" customHeight="1">
      <c r="B207" s="28"/>
      <c r="C207" s="162" t="s">
        <v>428</v>
      </c>
      <c r="D207" s="162" t="s">
        <v>335</v>
      </c>
      <c r="E207" s="163" t="s">
        <v>491</v>
      </c>
      <c r="F207" s="164" t="s">
        <v>492</v>
      </c>
      <c r="G207" s="165" t="s">
        <v>412</v>
      </c>
      <c r="H207" s="166">
        <v>77.605999999999995</v>
      </c>
      <c r="I207" s="167"/>
      <c r="J207" s="168">
        <f>ROUND(I207*H207,2)</f>
        <v>0</v>
      </c>
      <c r="K207" s="169"/>
      <c r="L207" s="170"/>
      <c r="M207" s="171" t="s">
        <v>1</v>
      </c>
      <c r="N207" s="172" t="s">
        <v>38</v>
      </c>
      <c r="P207" s="155">
        <f>O207*H207</f>
        <v>0</v>
      </c>
      <c r="Q207" s="155">
        <v>2.2000000000000001E-4</v>
      </c>
      <c r="R207" s="155">
        <f>Q207*H207</f>
        <v>1.7073319999999999E-2</v>
      </c>
      <c r="S207" s="155">
        <v>0</v>
      </c>
      <c r="T207" s="156">
        <f>S207*H207</f>
        <v>0</v>
      </c>
      <c r="AR207" s="157" t="s">
        <v>373</v>
      </c>
      <c r="AT207" s="157" t="s">
        <v>335</v>
      </c>
      <c r="AU207" s="157" t="s">
        <v>82</v>
      </c>
      <c r="AY207" s="13" t="s">
        <v>271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3" t="s">
        <v>80</v>
      </c>
      <c r="BK207" s="158">
        <f>ROUND(I207*H207,2)</f>
        <v>0</v>
      </c>
      <c r="BL207" s="13" t="s">
        <v>348</v>
      </c>
      <c r="BM207" s="157" t="s">
        <v>493</v>
      </c>
    </row>
    <row r="208" spans="2:65" s="1" customFormat="1" ht="10.199999999999999">
      <c r="B208" s="28"/>
      <c r="D208" s="159" t="s">
        <v>280</v>
      </c>
      <c r="F208" s="160" t="s">
        <v>492</v>
      </c>
      <c r="I208" s="119"/>
      <c r="L208" s="28"/>
      <c r="M208" s="161"/>
      <c r="T208" s="52"/>
      <c r="AT208" s="13" t="s">
        <v>280</v>
      </c>
      <c r="AU208" s="13" t="s">
        <v>82</v>
      </c>
    </row>
    <row r="209" spans="2:65" s="1" customFormat="1" ht="24.15" customHeight="1">
      <c r="B209" s="28"/>
      <c r="C209" s="146" t="s">
        <v>432</v>
      </c>
      <c r="D209" s="146" t="s">
        <v>274</v>
      </c>
      <c r="E209" s="147" t="s">
        <v>495</v>
      </c>
      <c r="F209" s="148" t="s">
        <v>496</v>
      </c>
      <c r="G209" s="149" t="s">
        <v>412</v>
      </c>
      <c r="H209" s="150">
        <v>45</v>
      </c>
      <c r="I209" s="151"/>
      <c r="J209" s="152">
        <f>ROUND(I209*H209,2)</f>
        <v>0</v>
      </c>
      <c r="K209" s="153"/>
      <c r="L209" s="28"/>
      <c r="M209" s="154" t="s">
        <v>1</v>
      </c>
      <c r="N209" s="115" t="s">
        <v>38</v>
      </c>
      <c r="P209" s="155">
        <f>O209*H209</f>
        <v>0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AR209" s="157" t="s">
        <v>348</v>
      </c>
      <c r="AT209" s="157" t="s">
        <v>274</v>
      </c>
      <c r="AU209" s="157" t="s">
        <v>82</v>
      </c>
      <c r="AY209" s="13" t="s">
        <v>271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3" t="s">
        <v>80</v>
      </c>
      <c r="BK209" s="158">
        <f>ROUND(I209*H209,2)</f>
        <v>0</v>
      </c>
      <c r="BL209" s="13" t="s">
        <v>348</v>
      </c>
      <c r="BM209" s="157" t="s">
        <v>497</v>
      </c>
    </row>
    <row r="210" spans="2:65" s="1" customFormat="1" ht="10.199999999999999">
      <c r="B210" s="28"/>
      <c r="D210" s="159" t="s">
        <v>280</v>
      </c>
      <c r="F210" s="160" t="s">
        <v>498</v>
      </c>
      <c r="I210" s="119"/>
      <c r="L210" s="28"/>
      <c r="M210" s="161"/>
      <c r="T210" s="52"/>
      <c r="AT210" s="13" t="s">
        <v>280</v>
      </c>
      <c r="AU210" s="13" t="s">
        <v>82</v>
      </c>
    </row>
    <row r="211" spans="2:65" s="1" customFormat="1" ht="16.5" customHeight="1">
      <c r="B211" s="28"/>
      <c r="C211" s="146" t="s">
        <v>373</v>
      </c>
      <c r="D211" s="146" t="s">
        <v>274</v>
      </c>
      <c r="E211" s="147" t="s">
        <v>500</v>
      </c>
      <c r="F211" s="148" t="s">
        <v>501</v>
      </c>
      <c r="G211" s="149" t="s">
        <v>412</v>
      </c>
      <c r="H211" s="150">
        <v>71</v>
      </c>
      <c r="I211" s="151"/>
      <c r="J211" s="152">
        <f>ROUND(I211*H211,2)</f>
        <v>0</v>
      </c>
      <c r="K211" s="153"/>
      <c r="L211" s="28"/>
      <c r="M211" s="154" t="s">
        <v>1</v>
      </c>
      <c r="N211" s="115" t="s">
        <v>38</v>
      </c>
      <c r="P211" s="155">
        <f>O211*H211</f>
        <v>0</v>
      </c>
      <c r="Q211" s="155">
        <v>1.0000000000000001E-5</v>
      </c>
      <c r="R211" s="155">
        <f>Q211*H211</f>
        <v>7.1000000000000002E-4</v>
      </c>
      <c r="S211" s="155">
        <v>0</v>
      </c>
      <c r="T211" s="156">
        <f>S211*H211</f>
        <v>0</v>
      </c>
      <c r="AR211" s="157" t="s">
        <v>348</v>
      </c>
      <c r="AT211" s="157" t="s">
        <v>274</v>
      </c>
      <c r="AU211" s="157" t="s">
        <v>82</v>
      </c>
      <c r="AY211" s="13" t="s">
        <v>271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3" t="s">
        <v>80</v>
      </c>
      <c r="BK211" s="158">
        <f>ROUND(I211*H211,2)</f>
        <v>0</v>
      </c>
      <c r="BL211" s="13" t="s">
        <v>348</v>
      </c>
      <c r="BM211" s="157" t="s">
        <v>502</v>
      </c>
    </row>
    <row r="212" spans="2:65" s="1" customFormat="1" ht="10.199999999999999">
      <c r="B212" s="28"/>
      <c r="D212" s="159" t="s">
        <v>280</v>
      </c>
      <c r="F212" s="160" t="s">
        <v>503</v>
      </c>
      <c r="I212" s="119"/>
      <c r="L212" s="28"/>
      <c r="M212" s="161"/>
      <c r="T212" s="52"/>
      <c r="AT212" s="13" t="s">
        <v>280</v>
      </c>
      <c r="AU212" s="13" t="s">
        <v>82</v>
      </c>
    </row>
    <row r="213" spans="2:65" s="1" customFormat="1" ht="24.15" customHeight="1">
      <c r="B213" s="28"/>
      <c r="C213" s="146" t="s">
        <v>442</v>
      </c>
      <c r="D213" s="146" t="s">
        <v>274</v>
      </c>
      <c r="E213" s="147" t="s">
        <v>505</v>
      </c>
      <c r="F213" s="148" t="s">
        <v>506</v>
      </c>
      <c r="G213" s="149" t="s">
        <v>277</v>
      </c>
      <c r="H213" s="150">
        <v>104.6</v>
      </c>
      <c r="I213" s="151"/>
      <c r="J213" s="152">
        <f>ROUND(I213*H213,2)</f>
        <v>0</v>
      </c>
      <c r="K213" s="153"/>
      <c r="L213" s="28"/>
      <c r="M213" s="154" t="s">
        <v>1</v>
      </c>
      <c r="N213" s="115" t="s">
        <v>38</v>
      </c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AR213" s="157" t="s">
        <v>348</v>
      </c>
      <c r="AT213" s="157" t="s">
        <v>274</v>
      </c>
      <c r="AU213" s="157" t="s">
        <v>82</v>
      </c>
      <c r="AY213" s="13" t="s">
        <v>271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3" t="s">
        <v>80</v>
      </c>
      <c r="BK213" s="158">
        <f>ROUND(I213*H213,2)</f>
        <v>0</v>
      </c>
      <c r="BL213" s="13" t="s">
        <v>348</v>
      </c>
      <c r="BM213" s="157" t="s">
        <v>507</v>
      </c>
    </row>
    <row r="214" spans="2:65" s="1" customFormat="1" ht="19.2">
      <c r="B214" s="28"/>
      <c r="D214" s="159" t="s">
        <v>280</v>
      </c>
      <c r="F214" s="160" t="s">
        <v>508</v>
      </c>
      <c r="I214" s="119"/>
      <c r="L214" s="28"/>
      <c r="M214" s="161"/>
      <c r="T214" s="52"/>
      <c r="AT214" s="13" t="s">
        <v>280</v>
      </c>
      <c r="AU214" s="13" t="s">
        <v>82</v>
      </c>
    </row>
    <row r="215" spans="2:65" s="1" customFormat="1" ht="16.5" customHeight="1">
      <c r="B215" s="28"/>
      <c r="C215" s="146" t="s">
        <v>447</v>
      </c>
      <c r="D215" s="146" t="s">
        <v>274</v>
      </c>
      <c r="E215" s="147" t="s">
        <v>2135</v>
      </c>
      <c r="F215" s="148" t="s">
        <v>2136</v>
      </c>
      <c r="G215" s="149" t="s">
        <v>277</v>
      </c>
      <c r="H215" s="150">
        <v>104.6</v>
      </c>
      <c r="I215" s="151"/>
      <c r="J215" s="152">
        <f>ROUND(I215*H215,2)</f>
        <v>0</v>
      </c>
      <c r="K215" s="153"/>
      <c r="L215" s="28"/>
      <c r="M215" s="154" t="s">
        <v>1</v>
      </c>
      <c r="N215" s="115" t="s">
        <v>38</v>
      </c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AR215" s="157" t="s">
        <v>306</v>
      </c>
      <c r="AT215" s="157" t="s">
        <v>274</v>
      </c>
      <c r="AU215" s="157" t="s">
        <v>82</v>
      </c>
      <c r="AY215" s="13" t="s">
        <v>271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3" t="s">
        <v>80</v>
      </c>
      <c r="BK215" s="158">
        <f>ROUND(I215*H215,2)</f>
        <v>0</v>
      </c>
      <c r="BL215" s="13" t="s">
        <v>306</v>
      </c>
      <c r="BM215" s="157" t="s">
        <v>2137</v>
      </c>
    </row>
    <row r="216" spans="2:65" s="1" customFormat="1" ht="10.199999999999999">
      <c r="B216" s="28"/>
      <c r="D216" s="159" t="s">
        <v>280</v>
      </c>
      <c r="F216" s="160" t="s">
        <v>2136</v>
      </c>
      <c r="I216" s="119"/>
      <c r="L216" s="28"/>
      <c r="M216" s="161"/>
      <c r="T216" s="52"/>
      <c r="AT216" s="13" t="s">
        <v>280</v>
      </c>
      <c r="AU216" s="13" t="s">
        <v>82</v>
      </c>
    </row>
    <row r="217" spans="2:65" s="11" customFormat="1" ht="22.8" customHeight="1">
      <c r="B217" s="134"/>
      <c r="D217" s="135" t="s">
        <v>72</v>
      </c>
      <c r="E217" s="144" t="s">
        <v>539</v>
      </c>
      <c r="F217" s="144" t="s">
        <v>540</v>
      </c>
      <c r="I217" s="137"/>
      <c r="J217" s="145">
        <f>BK217</f>
        <v>0</v>
      </c>
      <c r="L217" s="134"/>
      <c r="M217" s="139"/>
      <c r="P217" s="140">
        <f>SUM(P218:P227)</f>
        <v>0</v>
      </c>
      <c r="R217" s="140">
        <f>SUM(R218:R227)</f>
        <v>1.4400000000000003E-3</v>
      </c>
      <c r="T217" s="141">
        <f>SUM(T218:T227)</f>
        <v>0</v>
      </c>
      <c r="AR217" s="135" t="s">
        <v>82</v>
      </c>
      <c r="AT217" s="142" t="s">
        <v>72</v>
      </c>
      <c r="AU217" s="142" t="s">
        <v>80</v>
      </c>
      <c r="AY217" s="135" t="s">
        <v>271</v>
      </c>
      <c r="BK217" s="143">
        <f>SUM(BK218:BK227)</f>
        <v>0</v>
      </c>
    </row>
    <row r="218" spans="2:65" s="1" customFormat="1" ht="24.15" customHeight="1">
      <c r="B218" s="28"/>
      <c r="C218" s="146" t="s">
        <v>452</v>
      </c>
      <c r="D218" s="146" t="s">
        <v>274</v>
      </c>
      <c r="E218" s="147" t="s">
        <v>552</v>
      </c>
      <c r="F218" s="148" t="s">
        <v>553</v>
      </c>
      <c r="G218" s="149" t="s">
        <v>412</v>
      </c>
      <c r="H218" s="150">
        <v>12</v>
      </c>
      <c r="I218" s="151"/>
      <c r="J218" s="152">
        <f>ROUND(I218*H218,2)</f>
        <v>0</v>
      </c>
      <c r="K218" s="153"/>
      <c r="L218" s="28"/>
      <c r="M218" s="154" t="s">
        <v>1</v>
      </c>
      <c r="N218" s="115" t="s">
        <v>38</v>
      </c>
      <c r="P218" s="155">
        <f>O218*H218</f>
        <v>0</v>
      </c>
      <c r="Q218" s="155">
        <v>2.0000000000000002E-5</v>
      </c>
      <c r="R218" s="155">
        <f>Q218*H218</f>
        <v>2.4000000000000003E-4</v>
      </c>
      <c r="S218" s="155">
        <v>0</v>
      </c>
      <c r="T218" s="156">
        <f>S218*H218</f>
        <v>0</v>
      </c>
      <c r="AR218" s="157" t="s">
        <v>348</v>
      </c>
      <c r="AT218" s="157" t="s">
        <v>274</v>
      </c>
      <c r="AU218" s="157" t="s">
        <v>82</v>
      </c>
      <c r="AY218" s="13" t="s">
        <v>271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3" t="s">
        <v>80</v>
      </c>
      <c r="BK218" s="158">
        <f>ROUND(I218*H218,2)</f>
        <v>0</v>
      </c>
      <c r="BL218" s="13" t="s">
        <v>348</v>
      </c>
      <c r="BM218" s="157" t="s">
        <v>2138</v>
      </c>
    </row>
    <row r="219" spans="2:65" s="1" customFormat="1" ht="28.8">
      <c r="B219" s="28"/>
      <c r="D219" s="159" t="s">
        <v>280</v>
      </c>
      <c r="F219" s="160" t="s">
        <v>555</v>
      </c>
      <c r="I219" s="119"/>
      <c r="L219" s="28"/>
      <c r="M219" s="161"/>
      <c r="T219" s="52"/>
      <c r="AT219" s="13" t="s">
        <v>280</v>
      </c>
      <c r="AU219" s="13" t="s">
        <v>82</v>
      </c>
    </row>
    <row r="220" spans="2:65" s="1" customFormat="1" ht="24.15" customHeight="1">
      <c r="B220" s="28"/>
      <c r="C220" s="146" t="s">
        <v>457</v>
      </c>
      <c r="D220" s="146" t="s">
        <v>274</v>
      </c>
      <c r="E220" s="147" t="s">
        <v>567</v>
      </c>
      <c r="F220" s="148" t="s">
        <v>568</v>
      </c>
      <c r="G220" s="149" t="s">
        <v>412</v>
      </c>
      <c r="H220" s="150">
        <v>12</v>
      </c>
      <c r="I220" s="151"/>
      <c r="J220" s="152">
        <f>ROUND(I220*H220,2)</f>
        <v>0</v>
      </c>
      <c r="K220" s="153"/>
      <c r="L220" s="28"/>
      <c r="M220" s="154" t="s">
        <v>1</v>
      </c>
      <c r="N220" s="115" t="s">
        <v>38</v>
      </c>
      <c r="P220" s="155">
        <f>O220*H220</f>
        <v>0</v>
      </c>
      <c r="Q220" s="155">
        <v>4.0000000000000003E-5</v>
      </c>
      <c r="R220" s="155">
        <f>Q220*H220</f>
        <v>4.8000000000000007E-4</v>
      </c>
      <c r="S220" s="155">
        <v>0</v>
      </c>
      <c r="T220" s="156">
        <f>S220*H220</f>
        <v>0</v>
      </c>
      <c r="AR220" s="157" t="s">
        <v>348</v>
      </c>
      <c r="AT220" s="157" t="s">
        <v>274</v>
      </c>
      <c r="AU220" s="157" t="s">
        <v>82</v>
      </c>
      <c r="AY220" s="13" t="s">
        <v>271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3" t="s">
        <v>80</v>
      </c>
      <c r="BK220" s="158">
        <f>ROUND(I220*H220,2)</f>
        <v>0</v>
      </c>
      <c r="BL220" s="13" t="s">
        <v>348</v>
      </c>
      <c r="BM220" s="157" t="s">
        <v>2139</v>
      </c>
    </row>
    <row r="221" spans="2:65" s="1" customFormat="1" ht="19.2">
      <c r="B221" s="28"/>
      <c r="D221" s="159" t="s">
        <v>280</v>
      </c>
      <c r="F221" s="160" t="s">
        <v>570</v>
      </c>
      <c r="I221" s="119"/>
      <c r="L221" s="28"/>
      <c r="M221" s="161"/>
      <c r="T221" s="52"/>
      <c r="AT221" s="13" t="s">
        <v>280</v>
      </c>
      <c r="AU221" s="13" t="s">
        <v>82</v>
      </c>
    </row>
    <row r="222" spans="2:65" s="1" customFormat="1" ht="21.75" customHeight="1">
      <c r="B222" s="28"/>
      <c r="C222" s="146" t="s">
        <v>461</v>
      </c>
      <c r="D222" s="146" t="s">
        <v>274</v>
      </c>
      <c r="E222" s="147" t="s">
        <v>572</v>
      </c>
      <c r="F222" s="148" t="s">
        <v>573</v>
      </c>
      <c r="G222" s="149" t="s">
        <v>412</v>
      </c>
      <c r="H222" s="150">
        <v>12</v>
      </c>
      <c r="I222" s="151"/>
      <c r="J222" s="152">
        <f>ROUND(I222*H222,2)</f>
        <v>0</v>
      </c>
      <c r="K222" s="153"/>
      <c r="L222" s="28"/>
      <c r="M222" s="154" t="s">
        <v>1</v>
      </c>
      <c r="N222" s="115" t="s">
        <v>38</v>
      </c>
      <c r="P222" s="155">
        <f>O222*H222</f>
        <v>0</v>
      </c>
      <c r="Q222" s="155">
        <v>6.0000000000000002E-5</v>
      </c>
      <c r="R222" s="155">
        <f>Q222*H222</f>
        <v>7.2000000000000005E-4</v>
      </c>
      <c r="S222" s="155">
        <v>0</v>
      </c>
      <c r="T222" s="156">
        <f>S222*H222</f>
        <v>0</v>
      </c>
      <c r="AR222" s="157" t="s">
        <v>348</v>
      </c>
      <c r="AT222" s="157" t="s">
        <v>274</v>
      </c>
      <c r="AU222" s="157" t="s">
        <v>82</v>
      </c>
      <c r="AY222" s="13" t="s">
        <v>271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3" t="s">
        <v>80</v>
      </c>
      <c r="BK222" s="158">
        <f>ROUND(I222*H222,2)</f>
        <v>0</v>
      </c>
      <c r="BL222" s="13" t="s">
        <v>348</v>
      </c>
      <c r="BM222" s="157" t="s">
        <v>2140</v>
      </c>
    </row>
    <row r="223" spans="2:65" s="1" customFormat="1" ht="19.2">
      <c r="B223" s="28"/>
      <c r="D223" s="159" t="s">
        <v>280</v>
      </c>
      <c r="F223" s="160" t="s">
        <v>575</v>
      </c>
      <c r="I223" s="119"/>
      <c r="L223" s="28"/>
      <c r="M223" s="161"/>
      <c r="T223" s="52"/>
      <c r="AT223" s="13" t="s">
        <v>280</v>
      </c>
      <c r="AU223" s="13" t="s">
        <v>82</v>
      </c>
    </row>
    <row r="224" spans="2:65" s="1" customFormat="1" ht="24.15" customHeight="1">
      <c r="B224" s="28"/>
      <c r="C224" s="146" t="s">
        <v>466</v>
      </c>
      <c r="D224" s="146" t="s">
        <v>274</v>
      </c>
      <c r="E224" s="147" t="s">
        <v>2141</v>
      </c>
      <c r="F224" s="148" t="s">
        <v>2142</v>
      </c>
      <c r="G224" s="149" t="s">
        <v>277</v>
      </c>
      <c r="H224" s="150">
        <v>52</v>
      </c>
      <c r="I224" s="151"/>
      <c r="J224" s="152">
        <f>ROUND(I224*H224,2)</f>
        <v>0</v>
      </c>
      <c r="K224" s="153"/>
      <c r="L224" s="28"/>
      <c r="M224" s="154" t="s">
        <v>1</v>
      </c>
      <c r="N224" s="115" t="s">
        <v>38</v>
      </c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AR224" s="157" t="s">
        <v>306</v>
      </c>
      <c r="AT224" s="157" t="s">
        <v>274</v>
      </c>
      <c r="AU224" s="157" t="s">
        <v>82</v>
      </c>
      <c r="AY224" s="13" t="s">
        <v>271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3" t="s">
        <v>80</v>
      </c>
      <c r="BK224" s="158">
        <f>ROUND(I224*H224,2)</f>
        <v>0</v>
      </c>
      <c r="BL224" s="13" t="s">
        <v>306</v>
      </c>
      <c r="BM224" s="157" t="s">
        <v>2143</v>
      </c>
    </row>
    <row r="225" spans="2:65" s="1" customFormat="1" ht="19.2">
      <c r="B225" s="28"/>
      <c r="D225" s="159" t="s">
        <v>280</v>
      </c>
      <c r="F225" s="160" t="s">
        <v>2142</v>
      </c>
      <c r="I225" s="119"/>
      <c r="L225" s="28"/>
      <c r="M225" s="161"/>
      <c r="T225" s="52"/>
      <c r="AT225" s="13" t="s">
        <v>280</v>
      </c>
      <c r="AU225" s="13" t="s">
        <v>82</v>
      </c>
    </row>
    <row r="226" spans="2:65" s="1" customFormat="1" ht="16.5" customHeight="1">
      <c r="B226" s="28"/>
      <c r="C226" s="146" t="s">
        <v>471</v>
      </c>
      <c r="D226" s="146" t="s">
        <v>274</v>
      </c>
      <c r="E226" s="147" t="s">
        <v>577</v>
      </c>
      <c r="F226" s="148" t="s">
        <v>578</v>
      </c>
      <c r="G226" s="149" t="s">
        <v>692</v>
      </c>
      <c r="H226" s="150">
        <v>6</v>
      </c>
      <c r="I226" s="151"/>
      <c r="J226" s="152">
        <f>ROUND(I226*H226,2)</f>
        <v>0</v>
      </c>
      <c r="K226" s="153"/>
      <c r="L226" s="28"/>
      <c r="M226" s="154" t="s">
        <v>1</v>
      </c>
      <c r="N226" s="115" t="s">
        <v>38</v>
      </c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AR226" s="157" t="s">
        <v>306</v>
      </c>
      <c r="AT226" s="157" t="s">
        <v>274</v>
      </c>
      <c r="AU226" s="157" t="s">
        <v>82</v>
      </c>
      <c r="AY226" s="13" t="s">
        <v>271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3" t="s">
        <v>80</v>
      </c>
      <c r="BK226" s="158">
        <f>ROUND(I226*H226,2)</f>
        <v>0</v>
      </c>
      <c r="BL226" s="13" t="s">
        <v>306</v>
      </c>
      <c r="BM226" s="157" t="s">
        <v>2144</v>
      </c>
    </row>
    <row r="227" spans="2:65" s="1" customFormat="1" ht="28.8">
      <c r="B227" s="28"/>
      <c r="D227" s="159" t="s">
        <v>280</v>
      </c>
      <c r="F227" s="160" t="s">
        <v>2200</v>
      </c>
      <c r="I227" s="119"/>
      <c r="L227" s="28"/>
      <c r="M227" s="161"/>
      <c r="T227" s="52"/>
      <c r="AT227" s="13" t="s">
        <v>280</v>
      </c>
      <c r="AU227" s="13" t="s">
        <v>82</v>
      </c>
    </row>
    <row r="228" spans="2:65" s="11" customFormat="1" ht="22.8" customHeight="1">
      <c r="B228" s="134"/>
      <c r="D228" s="135" t="s">
        <v>72</v>
      </c>
      <c r="E228" s="144" t="s">
        <v>580</v>
      </c>
      <c r="F228" s="144" t="s">
        <v>581</v>
      </c>
      <c r="I228" s="137"/>
      <c r="J228" s="145">
        <f>BK228</f>
        <v>0</v>
      </c>
      <c r="L228" s="134"/>
      <c r="M228" s="139"/>
      <c r="P228" s="140">
        <f>SUM(P229:P246)</f>
        <v>0</v>
      </c>
      <c r="R228" s="140">
        <f>SUM(R229:R246)</f>
        <v>0.189</v>
      </c>
      <c r="T228" s="141">
        <f>SUM(T229:T246)</f>
        <v>4.1849999999999998E-2</v>
      </c>
      <c r="AR228" s="135" t="s">
        <v>82</v>
      </c>
      <c r="AT228" s="142" t="s">
        <v>72</v>
      </c>
      <c r="AU228" s="142" t="s">
        <v>80</v>
      </c>
      <c r="AY228" s="135" t="s">
        <v>271</v>
      </c>
      <c r="BK228" s="143">
        <f>SUM(BK229:BK246)</f>
        <v>0</v>
      </c>
    </row>
    <row r="229" spans="2:65" s="1" customFormat="1" ht="24.15" customHeight="1">
      <c r="B229" s="28"/>
      <c r="C229" s="146" t="s">
        <v>476</v>
      </c>
      <c r="D229" s="146" t="s">
        <v>274</v>
      </c>
      <c r="E229" s="147" t="s">
        <v>582</v>
      </c>
      <c r="F229" s="148" t="s">
        <v>583</v>
      </c>
      <c r="G229" s="149" t="s">
        <v>277</v>
      </c>
      <c r="H229" s="150">
        <v>187</v>
      </c>
      <c r="I229" s="151"/>
      <c r="J229" s="152">
        <f>ROUND(I229*H229,2)</f>
        <v>0</v>
      </c>
      <c r="K229" s="153"/>
      <c r="L229" s="28"/>
      <c r="M229" s="154" t="s">
        <v>1</v>
      </c>
      <c r="N229" s="115" t="s">
        <v>38</v>
      </c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AR229" s="157" t="s">
        <v>348</v>
      </c>
      <c r="AT229" s="157" t="s">
        <v>274</v>
      </c>
      <c r="AU229" s="157" t="s">
        <v>82</v>
      </c>
      <c r="AY229" s="13" t="s">
        <v>271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3" t="s">
        <v>80</v>
      </c>
      <c r="BK229" s="158">
        <f>ROUND(I229*H229,2)</f>
        <v>0</v>
      </c>
      <c r="BL229" s="13" t="s">
        <v>348</v>
      </c>
      <c r="BM229" s="157" t="s">
        <v>584</v>
      </c>
    </row>
    <row r="230" spans="2:65" s="1" customFormat="1" ht="10.199999999999999">
      <c r="B230" s="28"/>
      <c r="D230" s="159" t="s">
        <v>280</v>
      </c>
      <c r="F230" s="160" t="s">
        <v>585</v>
      </c>
      <c r="I230" s="119"/>
      <c r="L230" s="28"/>
      <c r="M230" s="161"/>
      <c r="T230" s="52"/>
      <c r="AT230" s="13" t="s">
        <v>280</v>
      </c>
      <c r="AU230" s="13" t="s">
        <v>82</v>
      </c>
    </row>
    <row r="231" spans="2:65" s="1" customFormat="1" ht="16.5" customHeight="1">
      <c r="B231" s="28"/>
      <c r="C231" s="146" t="s">
        <v>480</v>
      </c>
      <c r="D231" s="146" t="s">
        <v>274</v>
      </c>
      <c r="E231" s="147" t="s">
        <v>587</v>
      </c>
      <c r="F231" s="148" t="s">
        <v>588</v>
      </c>
      <c r="G231" s="149" t="s">
        <v>277</v>
      </c>
      <c r="H231" s="150">
        <v>135</v>
      </c>
      <c r="I231" s="151"/>
      <c r="J231" s="152">
        <f>ROUND(I231*H231,2)</f>
        <v>0</v>
      </c>
      <c r="K231" s="153"/>
      <c r="L231" s="28"/>
      <c r="M231" s="154" t="s">
        <v>1</v>
      </c>
      <c r="N231" s="115" t="s">
        <v>38</v>
      </c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AR231" s="157" t="s">
        <v>348</v>
      </c>
      <c r="AT231" s="157" t="s">
        <v>274</v>
      </c>
      <c r="AU231" s="157" t="s">
        <v>82</v>
      </c>
      <c r="AY231" s="13" t="s">
        <v>271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3" t="s">
        <v>80</v>
      </c>
      <c r="BK231" s="158">
        <f>ROUND(I231*H231,2)</f>
        <v>0</v>
      </c>
      <c r="BL231" s="13" t="s">
        <v>348</v>
      </c>
      <c r="BM231" s="157" t="s">
        <v>589</v>
      </c>
    </row>
    <row r="232" spans="2:65" s="1" customFormat="1" ht="10.199999999999999">
      <c r="B232" s="28"/>
      <c r="D232" s="159" t="s">
        <v>280</v>
      </c>
      <c r="F232" s="160" t="s">
        <v>590</v>
      </c>
      <c r="I232" s="119"/>
      <c r="L232" s="28"/>
      <c r="M232" s="161"/>
      <c r="T232" s="52"/>
      <c r="AT232" s="13" t="s">
        <v>280</v>
      </c>
      <c r="AU232" s="13" t="s">
        <v>82</v>
      </c>
    </row>
    <row r="233" spans="2:65" s="1" customFormat="1" ht="16.5" customHeight="1">
      <c r="B233" s="28"/>
      <c r="C233" s="146" t="s">
        <v>485</v>
      </c>
      <c r="D233" s="146" t="s">
        <v>274</v>
      </c>
      <c r="E233" s="147" t="s">
        <v>592</v>
      </c>
      <c r="F233" s="148" t="s">
        <v>593</v>
      </c>
      <c r="G233" s="149" t="s">
        <v>277</v>
      </c>
      <c r="H233" s="150">
        <v>135</v>
      </c>
      <c r="I233" s="151"/>
      <c r="J233" s="152">
        <f>ROUND(I233*H233,2)</f>
        <v>0</v>
      </c>
      <c r="K233" s="153"/>
      <c r="L233" s="28"/>
      <c r="M233" s="154" t="s">
        <v>1</v>
      </c>
      <c r="N233" s="115" t="s">
        <v>38</v>
      </c>
      <c r="P233" s="155">
        <f>O233*H233</f>
        <v>0</v>
      </c>
      <c r="Q233" s="155">
        <v>1E-3</v>
      </c>
      <c r="R233" s="155">
        <f>Q233*H233</f>
        <v>0.13500000000000001</v>
      </c>
      <c r="S233" s="155">
        <v>3.1E-4</v>
      </c>
      <c r="T233" s="156">
        <f>S233*H233</f>
        <v>4.1849999999999998E-2</v>
      </c>
      <c r="AR233" s="157" t="s">
        <v>348</v>
      </c>
      <c r="AT233" s="157" t="s">
        <v>274</v>
      </c>
      <c r="AU233" s="157" t="s">
        <v>82</v>
      </c>
      <c r="AY233" s="13" t="s">
        <v>271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3" t="s">
        <v>80</v>
      </c>
      <c r="BK233" s="158">
        <f>ROUND(I233*H233,2)</f>
        <v>0</v>
      </c>
      <c r="BL233" s="13" t="s">
        <v>348</v>
      </c>
      <c r="BM233" s="157" t="s">
        <v>594</v>
      </c>
    </row>
    <row r="234" spans="2:65" s="1" customFormat="1" ht="10.199999999999999">
      <c r="B234" s="28"/>
      <c r="D234" s="159" t="s">
        <v>280</v>
      </c>
      <c r="F234" s="160" t="s">
        <v>595</v>
      </c>
      <c r="I234" s="119"/>
      <c r="L234" s="28"/>
      <c r="M234" s="161"/>
      <c r="T234" s="52"/>
      <c r="AT234" s="13" t="s">
        <v>280</v>
      </c>
      <c r="AU234" s="13" t="s">
        <v>82</v>
      </c>
    </row>
    <row r="235" spans="2:65" s="1" customFormat="1" ht="24.15" customHeight="1">
      <c r="B235" s="28"/>
      <c r="C235" s="146" t="s">
        <v>490</v>
      </c>
      <c r="D235" s="146" t="s">
        <v>274</v>
      </c>
      <c r="E235" s="147" t="s">
        <v>597</v>
      </c>
      <c r="F235" s="148" t="s">
        <v>598</v>
      </c>
      <c r="G235" s="149" t="s">
        <v>277</v>
      </c>
      <c r="H235" s="150">
        <v>135</v>
      </c>
      <c r="I235" s="151"/>
      <c r="J235" s="152">
        <f>ROUND(I235*H235,2)</f>
        <v>0</v>
      </c>
      <c r="K235" s="153"/>
      <c r="L235" s="28"/>
      <c r="M235" s="154" t="s">
        <v>1</v>
      </c>
      <c r="N235" s="115" t="s">
        <v>38</v>
      </c>
      <c r="P235" s="155">
        <f>O235*H235</f>
        <v>0</v>
      </c>
      <c r="Q235" s="155">
        <v>2.0000000000000001E-4</v>
      </c>
      <c r="R235" s="155">
        <f>Q235*H235</f>
        <v>2.7E-2</v>
      </c>
      <c r="S235" s="155">
        <v>0</v>
      </c>
      <c r="T235" s="156">
        <f>S235*H235</f>
        <v>0</v>
      </c>
      <c r="AR235" s="157" t="s">
        <v>348</v>
      </c>
      <c r="AT235" s="157" t="s">
        <v>274</v>
      </c>
      <c r="AU235" s="157" t="s">
        <v>82</v>
      </c>
      <c r="AY235" s="13" t="s">
        <v>271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3" t="s">
        <v>80</v>
      </c>
      <c r="BK235" s="158">
        <f>ROUND(I235*H235,2)</f>
        <v>0</v>
      </c>
      <c r="BL235" s="13" t="s">
        <v>348</v>
      </c>
      <c r="BM235" s="157" t="s">
        <v>599</v>
      </c>
    </row>
    <row r="236" spans="2:65" s="1" customFormat="1" ht="19.2">
      <c r="B236" s="28"/>
      <c r="D236" s="159" t="s">
        <v>280</v>
      </c>
      <c r="F236" s="160" t="s">
        <v>600</v>
      </c>
      <c r="I236" s="119"/>
      <c r="L236" s="28"/>
      <c r="M236" s="161"/>
      <c r="T236" s="52"/>
      <c r="AT236" s="13" t="s">
        <v>280</v>
      </c>
      <c r="AU236" s="13" t="s">
        <v>82</v>
      </c>
    </row>
    <row r="237" spans="2:65" s="1" customFormat="1" ht="16.5" customHeight="1">
      <c r="B237" s="28"/>
      <c r="C237" s="146" t="s">
        <v>494</v>
      </c>
      <c r="D237" s="146" t="s">
        <v>274</v>
      </c>
      <c r="E237" s="147" t="s">
        <v>602</v>
      </c>
      <c r="F237" s="148" t="s">
        <v>603</v>
      </c>
      <c r="G237" s="149" t="s">
        <v>277</v>
      </c>
      <c r="H237" s="150">
        <v>135</v>
      </c>
      <c r="I237" s="151"/>
      <c r="J237" s="152">
        <f>ROUND(I237*H237,2)</f>
        <v>0</v>
      </c>
      <c r="K237" s="153"/>
      <c r="L237" s="28"/>
      <c r="M237" s="154" t="s">
        <v>1</v>
      </c>
      <c r="N237" s="115" t="s">
        <v>38</v>
      </c>
      <c r="P237" s="155">
        <f>O237*H237</f>
        <v>0</v>
      </c>
      <c r="Q237" s="155">
        <v>0</v>
      </c>
      <c r="R237" s="155">
        <f>Q237*H237</f>
        <v>0</v>
      </c>
      <c r="S237" s="155">
        <v>0</v>
      </c>
      <c r="T237" s="156">
        <f>S237*H237</f>
        <v>0</v>
      </c>
      <c r="AR237" s="157" t="s">
        <v>306</v>
      </c>
      <c r="AT237" s="157" t="s">
        <v>274</v>
      </c>
      <c r="AU237" s="157" t="s">
        <v>82</v>
      </c>
      <c r="AY237" s="13" t="s">
        <v>271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3" t="s">
        <v>80</v>
      </c>
      <c r="BK237" s="158">
        <f>ROUND(I237*H237,2)</f>
        <v>0</v>
      </c>
      <c r="BL237" s="13" t="s">
        <v>306</v>
      </c>
      <c r="BM237" s="157" t="s">
        <v>604</v>
      </c>
    </row>
    <row r="238" spans="2:65" s="1" customFormat="1" ht="10.199999999999999">
      <c r="B238" s="28"/>
      <c r="D238" s="159" t="s">
        <v>280</v>
      </c>
      <c r="F238" s="160" t="s">
        <v>603</v>
      </c>
      <c r="I238" s="119"/>
      <c r="L238" s="28"/>
      <c r="M238" s="161"/>
      <c r="T238" s="52"/>
      <c r="AT238" s="13" t="s">
        <v>280</v>
      </c>
      <c r="AU238" s="13" t="s">
        <v>82</v>
      </c>
    </row>
    <row r="239" spans="2:65" s="1" customFormat="1" ht="24.15" customHeight="1">
      <c r="B239" s="28"/>
      <c r="C239" s="146" t="s">
        <v>499</v>
      </c>
      <c r="D239" s="146" t="s">
        <v>274</v>
      </c>
      <c r="E239" s="147" t="s">
        <v>597</v>
      </c>
      <c r="F239" s="148" t="s">
        <v>598</v>
      </c>
      <c r="G239" s="149" t="s">
        <v>277</v>
      </c>
      <c r="H239" s="150">
        <v>135</v>
      </c>
      <c r="I239" s="151"/>
      <c r="J239" s="152">
        <f>ROUND(I239*H239,2)</f>
        <v>0</v>
      </c>
      <c r="K239" s="153"/>
      <c r="L239" s="28"/>
      <c r="M239" s="154" t="s">
        <v>1</v>
      </c>
      <c r="N239" s="115" t="s">
        <v>38</v>
      </c>
      <c r="P239" s="155">
        <f>O239*H239</f>
        <v>0</v>
      </c>
      <c r="Q239" s="155">
        <v>2.0000000000000001E-4</v>
      </c>
      <c r="R239" s="155">
        <f>Q239*H239</f>
        <v>2.7E-2</v>
      </c>
      <c r="S239" s="155">
        <v>0</v>
      </c>
      <c r="T239" s="156">
        <f>S239*H239</f>
        <v>0</v>
      </c>
      <c r="AR239" s="157" t="s">
        <v>348</v>
      </c>
      <c r="AT239" s="157" t="s">
        <v>274</v>
      </c>
      <c r="AU239" s="157" t="s">
        <v>82</v>
      </c>
      <c r="AY239" s="13" t="s">
        <v>271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3" t="s">
        <v>80</v>
      </c>
      <c r="BK239" s="158">
        <f>ROUND(I239*H239,2)</f>
        <v>0</v>
      </c>
      <c r="BL239" s="13" t="s">
        <v>348</v>
      </c>
      <c r="BM239" s="157" t="s">
        <v>606</v>
      </c>
    </row>
    <row r="240" spans="2:65" s="1" customFormat="1" ht="19.2">
      <c r="B240" s="28"/>
      <c r="D240" s="159" t="s">
        <v>280</v>
      </c>
      <c r="F240" s="160" t="s">
        <v>600</v>
      </c>
      <c r="I240" s="119"/>
      <c r="L240" s="28"/>
      <c r="M240" s="161"/>
      <c r="T240" s="52"/>
      <c r="AT240" s="13" t="s">
        <v>280</v>
      </c>
      <c r="AU240" s="13" t="s">
        <v>82</v>
      </c>
    </row>
    <row r="241" spans="2:65" s="1" customFormat="1" ht="24.15" customHeight="1">
      <c r="B241" s="28"/>
      <c r="C241" s="146" t="s">
        <v>504</v>
      </c>
      <c r="D241" s="146" t="s">
        <v>274</v>
      </c>
      <c r="E241" s="147" t="s">
        <v>608</v>
      </c>
      <c r="F241" s="148" t="s">
        <v>609</v>
      </c>
      <c r="G241" s="149" t="s">
        <v>277</v>
      </c>
      <c r="H241" s="150">
        <v>135</v>
      </c>
      <c r="I241" s="151"/>
      <c r="J241" s="152">
        <f>ROUND(I241*H241,2)</f>
        <v>0</v>
      </c>
      <c r="K241" s="153"/>
      <c r="L241" s="28"/>
      <c r="M241" s="154" t="s">
        <v>1</v>
      </c>
      <c r="N241" s="115" t="s">
        <v>38</v>
      </c>
      <c r="P241" s="155">
        <f>O241*H241</f>
        <v>0</v>
      </c>
      <c r="Q241" s="155">
        <v>0</v>
      </c>
      <c r="R241" s="155">
        <f>Q241*H241</f>
        <v>0</v>
      </c>
      <c r="S241" s="155">
        <v>0</v>
      </c>
      <c r="T241" s="156">
        <f>S241*H241</f>
        <v>0</v>
      </c>
      <c r="AR241" s="157" t="s">
        <v>306</v>
      </c>
      <c r="AT241" s="157" t="s">
        <v>274</v>
      </c>
      <c r="AU241" s="157" t="s">
        <v>82</v>
      </c>
      <c r="AY241" s="13" t="s">
        <v>271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3" t="s">
        <v>80</v>
      </c>
      <c r="BK241" s="158">
        <f>ROUND(I241*H241,2)</f>
        <v>0</v>
      </c>
      <c r="BL241" s="13" t="s">
        <v>306</v>
      </c>
      <c r="BM241" s="157" t="s">
        <v>2145</v>
      </c>
    </row>
    <row r="242" spans="2:65" s="1" customFormat="1" ht="19.2">
      <c r="B242" s="28"/>
      <c r="D242" s="159" t="s">
        <v>280</v>
      </c>
      <c r="F242" s="160" t="s">
        <v>609</v>
      </c>
      <c r="I242" s="119"/>
      <c r="L242" s="28"/>
      <c r="M242" s="161"/>
      <c r="T242" s="52"/>
      <c r="AT242" s="13" t="s">
        <v>280</v>
      </c>
      <c r="AU242" s="13" t="s">
        <v>82</v>
      </c>
    </row>
    <row r="243" spans="2:65" s="1" customFormat="1" ht="16.5" customHeight="1">
      <c r="B243" s="28"/>
      <c r="C243" s="146" t="s">
        <v>511</v>
      </c>
      <c r="D243" s="146" t="s">
        <v>274</v>
      </c>
      <c r="E243" s="147" t="s">
        <v>612</v>
      </c>
      <c r="F243" s="148" t="s">
        <v>613</v>
      </c>
      <c r="G243" s="149" t="s">
        <v>301</v>
      </c>
      <c r="H243" s="150">
        <v>1</v>
      </c>
      <c r="I243" s="151"/>
      <c r="J243" s="152">
        <f>ROUND(I243*H243,2)</f>
        <v>0</v>
      </c>
      <c r="K243" s="153"/>
      <c r="L243" s="28"/>
      <c r="M243" s="154" t="s">
        <v>1</v>
      </c>
      <c r="N243" s="115" t="s">
        <v>38</v>
      </c>
      <c r="P243" s="155">
        <f>O243*H243</f>
        <v>0</v>
      </c>
      <c r="Q243" s="155">
        <v>0</v>
      </c>
      <c r="R243" s="155">
        <f>Q243*H243</f>
        <v>0</v>
      </c>
      <c r="S243" s="155">
        <v>0</v>
      </c>
      <c r="T243" s="156">
        <f>S243*H243</f>
        <v>0</v>
      </c>
      <c r="AR243" s="157" t="s">
        <v>306</v>
      </c>
      <c r="AT243" s="157" t="s">
        <v>274</v>
      </c>
      <c r="AU243" s="157" t="s">
        <v>82</v>
      </c>
      <c r="AY243" s="13" t="s">
        <v>271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3" t="s">
        <v>80</v>
      </c>
      <c r="BK243" s="158">
        <f>ROUND(I243*H243,2)</f>
        <v>0</v>
      </c>
      <c r="BL243" s="13" t="s">
        <v>306</v>
      </c>
      <c r="BM243" s="157" t="s">
        <v>614</v>
      </c>
    </row>
    <row r="244" spans="2:65" s="1" customFormat="1" ht="10.199999999999999">
      <c r="B244" s="28"/>
      <c r="D244" s="159" t="s">
        <v>280</v>
      </c>
      <c r="F244" s="160" t="s">
        <v>613</v>
      </c>
      <c r="I244" s="119"/>
      <c r="L244" s="28"/>
      <c r="M244" s="161"/>
      <c r="T244" s="52"/>
      <c r="AT244" s="13" t="s">
        <v>280</v>
      </c>
      <c r="AU244" s="13" t="s">
        <v>82</v>
      </c>
    </row>
    <row r="245" spans="2:65" s="1" customFormat="1" ht="16.5" customHeight="1">
      <c r="B245" s="28"/>
      <c r="C245" s="146" t="s">
        <v>516</v>
      </c>
      <c r="D245" s="146" t="s">
        <v>274</v>
      </c>
      <c r="E245" s="147" t="s">
        <v>616</v>
      </c>
      <c r="F245" s="148" t="s">
        <v>617</v>
      </c>
      <c r="G245" s="149" t="s">
        <v>301</v>
      </c>
      <c r="H245" s="150">
        <v>1</v>
      </c>
      <c r="I245" s="151"/>
      <c r="J245" s="152">
        <f>ROUND(I245*H245,2)</f>
        <v>0</v>
      </c>
      <c r="K245" s="153"/>
      <c r="L245" s="28"/>
      <c r="M245" s="154" t="s">
        <v>1</v>
      </c>
      <c r="N245" s="115" t="s">
        <v>38</v>
      </c>
      <c r="P245" s="155">
        <f>O245*H245</f>
        <v>0</v>
      </c>
      <c r="Q245" s="155">
        <v>0</v>
      </c>
      <c r="R245" s="155">
        <f>Q245*H245</f>
        <v>0</v>
      </c>
      <c r="S245" s="155">
        <v>0</v>
      </c>
      <c r="T245" s="156">
        <f>S245*H245</f>
        <v>0</v>
      </c>
      <c r="AR245" s="157" t="s">
        <v>306</v>
      </c>
      <c r="AT245" s="157" t="s">
        <v>274</v>
      </c>
      <c r="AU245" s="157" t="s">
        <v>82</v>
      </c>
      <c r="AY245" s="13" t="s">
        <v>271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3" t="s">
        <v>80</v>
      </c>
      <c r="BK245" s="158">
        <f>ROUND(I245*H245,2)</f>
        <v>0</v>
      </c>
      <c r="BL245" s="13" t="s">
        <v>306</v>
      </c>
      <c r="BM245" s="157" t="s">
        <v>618</v>
      </c>
    </row>
    <row r="246" spans="2:65" s="1" customFormat="1" ht="10.199999999999999">
      <c r="B246" s="28"/>
      <c r="D246" s="159" t="s">
        <v>280</v>
      </c>
      <c r="F246" s="160" t="s">
        <v>617</v>
      </c>
      <c r="I246" s="119"/>
      <c r="L246" s="28"/>
      <c r="M246" s="161"/>
      <c r="T246" s="52"/>
      <c r="AT246" s="13" t="s">
        <v>280</v>
      </c>
      <c r="AU246" s="13" t="s">
        <v>82</v>
      </c>
    </row>
    <row r="247" spans="2:65" s="11" customFormat="1" ht="25.95" customHeight="1">
      <c r="B247" s="134"/>
      <c r="D247" s="135" t="s">
        <v>72</v>
      </c>
      <c r="E247" s="136" t="s">
        <v>619</v>
      </c>
      <c r="F247" s="136" t="s">
        <v>620</v>
      </c>
      <c r="I247" s="137"/>
      <c r="J247" s="138">
        <f>BK247</f>
        <v>0</v>
      </c>
      <c r="L247" s="134"/>
      <c r="M247" s="139"/>
      <c r="P247" s="140">
        <f>P248</f>
        <v>0</v>
      </c>
      <c r="R247" s="140">
        <f>R248</f>
        <v>0</v>
      </c>
      <c r="T247" s="141">
        <f>T248</f>
        <v>1.5E-3</v>
      </c>
      <c r="AR247" s="135" t="s">
        <v>278</v>
      </c>
      <c r="AT247" s="142" t="s">
        <v>72</v>
      </c>
      <c r="AU247" s="142" t="s">
        <v>73</v>
      </c>
      <c r="AY247" s="135" t="s">
        <v>271</v>
      </c>
      <c r="BK247" s="143">
        <f>BK248</f>
        <v>0</v>
      </c>
    </row>
    <row r="248" spans="2:65" s="11" customFormat="1" ht="22.8" customHeight="1">
      <c r="B248" s="134"/>
      <c r="D248" s="135" t="s">
        <v>72</v>
      </c>
      <c r="E248" s="144" t="s">
        <v>621</v>
      </c>
      <c r="F248" s="144" t="s">
        <v>620</v>
      </c>
      <c r="I248" s="137"/>
      <c r="J248" s="145">
        <f>BK248</f>
        <v>0</v>
      </c>
      <c r="L248" s="134"/>
      <c r="M248" s="139"/>
      <c r="P248" s="140">
        <f>SUM(P249:P256)</f>
        <v>0</v>
      </c>
      <c r="R248" s="140">
        <f>SUM(R249:R256)</f>
        <v>0</v>
      </c>
      <c r="T248" s="141">
        <f>SUM(T249:T256)</f>
        <v>1.5E-3</v>
      </c>
      <c r="AR248" s="135" t="s">
        <v>278</v>
      </c>
      <c r="AT248" s="142" t="s">
        <v>72</v>
      </c>
      <c r="AU248" s="142" t="s">
        <v>80</v>
      </c>
      <c r="AY248" s="135" t="s">
        <v>271</v>
      </c>
      <c r="BK248" s="143">
        <f>SUM(BK249:BK256)</f>
        <v>0</v>
      </c>
    </row>
    <row r="249" spans="2:65" s="1" customFormat="1" ht="24.15" customHeight="1">
      <c r="B249" s="28"/>
      <c r="C249" s="146" t="s">
        <v>521</v>
      </c>
      <c r="D249" s="146" t="s">
        <v>274</v>
      </c>
      <c r="E249" s="147" t="s">
        <v>2201</v>
      </c>
      <c r="F249" s="148" t="s">
        <v>2202</v>
      </c>
      <c r="G249" s="149" t="s">
        <v>692</v>
      </c>
      <c r="H249" s="150">
        <v>2</v>
      </c>
      <c r="I249" s="151"/>
      <c r="J249" s="152">
        <f>ROUND(I249*H249,2)</f>
        <v>0</v>
      </c>
      <c r="K249" s="153"/>
      <c r="L249" s="28"/>
      <c r="M249" s="154" t="s">
        <v>1</v>
      </c>
      <c r="N249" s="115" t="s">
        <v>38</v>
      </c>
      <c r="P249" s="155">
        <f>O249*H249</f>
        <v>0</v>
      </c>
      <c r="Q249" s="155">
        <v>0</v>
      </c>
      <c r="R249" s="155">
        <f>Q249*H249</f>
        <v>0</v>
      </c>
      <c r="S249" s="155">
        <v>0</v>
      </c>
      <c r="T249" s="156">
        <f>S249*H249</f>
        <v>0</v>
      </c>
      <c r="AR249" s="157" t="s">
        <v>306</v>
      </c>
      <c r="AT249" s="157" t="s">
        <v>274</v>
      </c>
      <c r="AU249" s="157" t="s">
        <v>82</v>
      </c>
      <c r="AY249" s="13" t="s">
        <v>271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3" t="s">
        <v>80</v>
      </c>
      <c r="BK249" s="158">
        <f>ROUND(I249*H249,2)</f>
        <v>0</v>
      </c>
      <c r="BL249" s="13" t="s">
        <v>306</v>
      </c>
      <c r="BM249" s="157" t="s">
        <v>2203</v>
      </c>
    </row>
    <row r="250" spans="2:65" s="1" customFormat="1" ht="38.4">
      <c r="B250" s="28"/>
      <c r="D250" s="159" t="s">
        <v>280</v>
      </c>
      <c r="F250" s="160" t="s">
        <v>2204</v>
      </c>
      <c r="I250" s="119"/>
      <c r="L250" s="28"/>
      <c r="M250" s="161"/>
      <c r="T250" s="52"/>
      <c r="AT250" s="13" t="s">
        <v>280</v>
      </c>
      <c r="AU250" s="13" t="s">
        <v>82</v>
      </c>
    </row>
    <row r="251" spans="2:65" s="1" customFormat="1" ht="16.5" customHeight="1">
      <c r="B251" s="28"/>
      <c r="C251" s="146" t="s">
        <v>526</v>
      </c>
      <c r="D251" s="146" t="s">
        <v>274</v>
      </c>
      <c r="E251" s="147" t="s">
        <v>1611</v>
      </c>
      <c r="F251" s="148" t="s">
        <v>1612</v>
      </c>
      <c r="G251" s="149" t="s">
        <v>301</v>
      </c>
      <c r="H251" s="150">
        <v>1</v>
      </c>
      <c r="I251" s="151"/>
      <c r="J251" s="152">
        <f>ROUND(I251*H251,2)</f>
        <v>0</v>
      </c>
      <c r="K251" s="153"/>
      <c r="L251" s="28"/>
      <c r="M251" s="154" t="s">
        <v>1</v>
      </c>
      <c r="N251" s="115" t="s">
        <v>38</v>
      </c>
      <c r="P251" s="155">
        <f>O251*H251</f>
        <v>0</v>
      </c>
      <c r="Q251" s="155">
        <v>0</v>
      </c>
      <c r="R251" s="155">
        <f>Q251*H251</f>
        <v>0</v>
      </c>
      <c r="S251" s="155">
        <v>0</v>
      </c>
      <c r="T251" s="156">
        <f>S251*H251</f>
        <v>0</v>
      </c>
      <c r="AR251" s="157" t="s">
        <v>306</v>
      </c>
      <c r="AT251" s="157" t="s">
        <v>274</v>
      </c>
      <c r="AU251" s="157" t="s">
        <v>82</v>
      </c>
      <c r="AY251" s="13" t="s">
        <v>271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3" t="s">
        <v>80</v>
      </c>
      <c r="BK251" s="158">
        <f>ROUND(I251*H251,2)</f>
        <v>0</v>
      </c>
      <c r="BL251" s="13" t="s">
        <v>306</v>
      </c>
      <c r="BM251" s="157" t="s">
        <v>2189</v>
      </c>
    </row>
    <row r="252" spans="2:65" s="1" customFormat="1" ht="10.199999999999999">
      <c r="B252" s="28"/>
      <c r="D252" s="159" t="s">
        <v>280</v>
      </c>
      <c r="F252" s="160" t="s">
        <v>1612</v>
      </c>
      <c r="I252" s="119"/>
      <c r="L252" s="28"/>
      <c r="M252" s="161"/>
      <c r="T252" s="52"/>
      <c r="AT252" s="13" t="s">
        <v>280</v>
      </c>
      <c r="AU252" s="13" t="s">
        <v>82</v>
      </c>
    </row>
    <row r="253" spans="2:65" s="1" customFormat="1" ht="24.15" customHeight="1">
      <c r="B253" s="28"/>
      <c r="C253" s="146" t="s">
        <v>530</v>
      </c>
      <c r="D253" s="146" t="s">
        <v>274</v>
      </c>
      <c r="E253" s="147" t="s">
        <v>1607</v>
      </c>
      <c r="F253" s="148" t="s">
        <v>1608</v>
      </c>
      <c r="G253" s="149" t="s">
        <v>692</v>
      </c>
      <c r="H253" s="150">
        <v>1</v>
      </c>
      <c r="I253" s="151"/>
      <c r="J253" s="152">
        <f>ROUND(I253*H253,2)</f>
        <v>0</v>
      </c>
      <c r="K253" s="153"/>
      <c r="L253" s="28"/>
      <c r="M253" s="154" t="s">
        <v>1</v>
      </c>
      <c r="N253" s="115" t="s">
        <v>38</v>
      </c>
      <c r="P253" s="155">
        <f>O253*H253</f>
        <v>0</v>
      </c>
      <c r="Q253" s="155">
        <v>0</v>
      </c>
      <c r="R253" s="155">
        <f>Q253*H253</f>
        <v>0</v>
      </c>
      <c r="S253" s="155">
        <v>0</v>
      </c>
      <c r="T253" s="156">
        <f>S253*H253</f>
        <v>0</v>
      </c>
      <c r="AR253" s="157" t="s">
        <v>306</v>
      </c>
      <c r="AT253" s="157" t="s">
        <v>274</v>
      </c>
      <c r="AU253" s="157" t="s">
        <v>82</v>
      </c>
      <c r="AY253" s="13" t="s">
        <v>271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3" t="s">
        <v>80</v>
      </c>
      <c r="BK253" s="158">
        <f>ROUND(I253*H253,2)</f>
        <v>0</v>
      </c>
      <c r="BL253" s="13" t="s">
        <v>306</v>
      </c>
      <c r="BM253" s="157" t="s">
        <v>2191</v>
      </c>
    </row>
    <row r="254" spans="2:65" s="1" customFormat="1" ht="28.8">
      <c r="B254" s="28"/>
      <c r="D254" s="159" t="s">
        <v>280</v>
      </c>
      <c r="F254" s="160" t="s">
        <v>1610</v>
      </c>
      <c r="I254" s="119"/>
      <c r="L254" s="28"/>
      <c r="M254" s="161"/>
      <c r="T254" s="52"/>
      <c r="AT254" s="13" t="s">
        <v>280</v>
      </c>
      <c r="AU254" s="13" t="s">
        <v>82</v>
      </c>
    </row>
    <row r="255" spans="2:65" s="1" customFormat="1" ht="21.75" customHeight="1">
      <c r="B255" s="28"/>
      <c r="C255" s="146" t="s">
        <v>535</v>
      </c>
      <c r="D255" s="146" t="s">
        <v>274</v>
      </c>
      <c r="E255" s="147" t="s">
        <v>2193</v>
      </c>
      <c r="F255" s="148" t="s">
        <v>2194</v>
      </c>
      <c r="G255" s="149" t="s">
        <v>338</v>
      </c>
      <c r="H255" s="150">
        <v>2</v>
      </c>
      <c r="I255" s="151"/>
      <c r="J255" s="152">
        <f>ROUND(I255*H255,2)</f>
        <v>0</v>
      </c>
      <c r="K255" s="153"/>
      <c r="L255" s="28"/>
      <c r="M255" s="154" t="s">
        <v>1</v>
      </c>
      <c r="N255" s="115" t="s">
        <v>38</v>
      </c>
      <c r="P255" s="155">
        <f>O255*H255</f>
        <v>0</v>
      </c>
      <c r="Q255" s="155">
        <v>0</v>
      </c>
      <c r="R255" s="155">
        <f>Q255*H255</f>
        <v>0</v>
      </c>
      <c r="S255" s="155">
        <v>7.5000000000000002E-4</v>
      </c>
      <c r="T255" s="156">
        <f>S255*H255</f>
        <v>1.5E-3</v>
      </c>
      <c r="AR255" s="157" t="s">
        <v>306</v>
      </c>
      <c r="AT255" s="157" t="s">
        <v>274</v>
      </c>
      <c r="AU255" s="157" t="s">
        <v>82</v>
      </c>
      <c r="AY255" s="13" t="s">
        <v>271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3" t="s">
        <v>80</v>
      </c>
      <c r="BK255" s="158">
        <f>ROUND(I255*H255,2)</f>
        <v>0</v>
      </c>
      <c r="BL255" s="13" t="s">
        <v>306</v>
      </c>
      <c r="BM255" s="157" t="s">
        <v>2205</v>
      </c>
    </row>
    <row r="256" spans="2:65" s="1" customFormat="1" ht="19.2">
      <c r="B256" s="28"/>
      <c r="D256" s="159" t="s">
        <v>280</v>
      </c>
      <c r="F256" s="160" t="s">
        <v>2196</v>
      </c>
      <c r="I256" s="119"/>
      <c r="L256" s="28"/>
      <c r="M256" s="173"/>
      <c r="N256" s="174"/>
      <c r="O256" s="174"/>
      <c r="P256" s="174"/>
      <c r="Q256" s="174"/>
      <c r="R256" s="174"/>
      <c r="S256" s="174"/>
      <c r="T256" s="175"/>
      <c r="AT256" s="13" t="s">
        <v>280</v>
      </c>
      <c r="AU256" s="13" t="s">
        <v>82</v>
      </c>
    </row>
    <row r="257" spans="2:12" s="1" customFormat="1" ht="6.9" customHeight="1">
      <c r="B257" s="40"/>
      <c r="C257" s="41"/>
      <c r="D257" s="41"/>
      <c r="E257" s="41"/>
      <c r="F257" s="41"/>
      <c r="G257" s="41"/>
      <c r="H257" s="41"/>
      <c r="I257" s="41"/>
      <c r="J257" s="41"/>
      <c r="K257" s="41"/>
      <c r="L257" s="28"/>
    </row>
  </sheetData>
  <sheetProtection algorithmName="SHA-512" hashValue="aKs40xwlwelF3sP7KJvWwCbfBxRZdZ3PXXt88dh1oSE2OiKOFOO44888rYFVgCI36UFxye+ewRMFx8ybg4slmg==" saltValue="V11vMkvJ6dia/9A73dP4li61uNQlt6AZXxWwEmVZU5kpKlQaSBN/BOdebSGWnfNhGR/6+D5rrk6s7bzKXrct9Q==" spinCount="100000" sheet="1" objects="1" scenarios="1" formatColumns="0" formatRows="0" autoFilter="0"/>
  <autoFilter ref="C140:K256" xr:uid="{00000000-0009-0000-0000-00001A000000}"/>
  <mergeCells count="17">
    <mergeCell ref="E133:H133"/>
    <mergeCell ref="L2:V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97"/>
  <sheetViews>
    <sheetView showGridLines="0" topLeftCell="A93" workbookViewId="0">
      <selection activeCell="D113" sqref="D113:F113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189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2118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2206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J108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ROUND((SUM(BE108:BE115) + SUM(BE137:BE196)),  2)</f>
        <v>0</v>
      </c>
      <c r="I37" s="94">
        <v>0.21</v>
      </c>
      <c r="J37" s="82">
        <f>ROUND(((SUM(BE108:BE115) + SUM(BE137:BE196))*I37),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ROUND((SUM(BF108:BF115) + SUM(BF137:BF196)),  2)</f>
        <v>0</v>
      </c>
      <c r="I38" s="94">
        <v>0.12</v>
      </c>
      <c r="J38" s="82">
        <f>ROUND(((SUM(BF108:BF115) + SUM(BF137:BF196))*I38),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ROUND((SUM(BG108:BG115) + SUM(BG137:BG196)),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ROUND((SUM(BH108:BH115) + SUM(BH137:BH196)),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ROUND((SUM(BI108:BI115) + SUM(BI137:BI196)),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2118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61.16.2 - chodba 3. NP - elektro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65" s="1" customFormat="1" ht="10.35" customHeight="1">
      <c r="B97" s="28"/>
      <c r="L97" s="28"/>
    </row>
    <row r="98" spans="2:65" s="1" customFormat="1" ht="22.8" customHeight="1">
      <c r="B98" s="28"/>
      <c r="C98" s="105" t="s">
        <v>233</v>
      </c>
      <c r="J98" s="62">
        <f>J137</f>
        <v>0</v>
      </c>
      <c r="L98" s="28"/>
      <c r="AU98" s="13" t="s">
        <v>234</v>
      </c>
    </row>
    <row r="99" spans="2:65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J138</f>
        <v>0</v>
      </c>
      <c r="L99" s="106"/>
    </row>
    <row r="100" spans="2:65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J139</f>
        <v>0</v>
      </c>
      <c r="L100" s="110"/>
    </row>
    <row r="101" spans="2:65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J144</f>
        <v>0</v>
      </c>
      <c r="L101" s="110"/>
    </row>
    <row r="102" spans="2:65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J151</f>
        <v>0</v>
      </c>
      <c r="L102" s="110"/>
    </row>
    <row r="103" spans="2:65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J160</f>
        <v>0</v>
      </c>
      <c r="L103" s="106"/>
    </row>
    <row r="104" spans="2:65" s="9" customFormat="1" ht="19.95" customHeight="1">
      <c r="B104" s="110"/>
      <c r="D104" s="111" t="s">
        <v>628</v>
      </c>
      <c r="E104" s="112"/>
      <c r="F104" s="112"/>
      <c r="G104" s="112"/>
      <c r="H104" s="112"/>
      <c r="I104" s="112"/>
      <c r="J104" s="113">
        <f>J161</f>
        <v>0</v>
      </c>
      <c r="L104" s="110"/>
    </row>
    <row r="105" spans="2:65" s="9" customFormat="1" ht="14.85" customHeight="1">
      <c r="B105" s="110"/>
      <c r="D105" s="111" t="s">
        <v>631</v>
      </c>
      <c r="E105" s="112"/>
      <c r="F105" s="112"/>
      <c r="G105" s="112"/>
      <c r="H105" s="112"/>
      <c r="I105" s="112"/>
      <c r="J105" s="113">
        <f>J162</f>
        <v>0</v>
      </c>
      <c r="L105" s="110"/>
    </row>
    <row r="106" spans="2:65" s="1" customFormat="1" ht="21.75" customHeight="1">
      <c r="B106" s="28"/>
      <c r="L106" s="28"/>
    </row>
    <row r="107" spans="2:65" s="1" customFormat="1" ht="6.9" customHeight="1">
      <c r="B107" s="28"/>
      <c r="L107" s="28"/>
    </row>
    <row r="108" spans="2:65" s="1" customFormat="1" ht="29.25" customHeight="1">
      <c r="B108" s="28"/>
      <c r="C108" s="105" t="s">
        <v>249</v>
      </c>
      <c r="J108" s="114">
        <f>ROUND(J109 + J110 + J111 + J112 + J113 + J114,2)</f>
        <v>0</v>
      </c>
      <c r="L108" s="28"/>
      <c r="N108" s="115" t="s">
        <v>37</v>
      </c>
    </row>
    <row r="109" spans="2:65" s="1" customFormat="1" ht="18" customHeight="1">
      <c r="B109" s="28"/>
      <c r="D109" s="222" t="s">
        <v>250</v>
      </c>
      <c r="E109" s="223"/>
      <c r="F109" s="223"/>
      <c r="J109" s="117">
        <v>0</v>
      </c>
      <c r="L109" s="118"/>
      <c r="M109" s="119"/>
      <c r="N109" s="120" t="s">
        <v>38</v>
      </c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21" t="s">
        <v>251</v>
      </c>
      <c r="AZ109" s="119"/>
      <c r="BA109" s="119"/>
      <c r="BB109" s="119"/>
      <c r="BC109" s="119"/>
      <c r="BD109" s="119"/>
      <c r="BE109" s="122">
        <f t="shared" ref="BE109:BE114" si="0">IF(N109="základní",J109,0)</f>
        <v>0</v>
      </c>
      <c r="BF109" s="122">
        <f t="shared" ref="BF109:BF114" si="1">IF(N109="snížená",J109,0)</f>
        <v>0</v>
      </c>
      <c r="BG109" s="122">
        <f t="shared" ref="BG109:BG114" si="2">IF(N109="zákl. přenesená",J109,0)</f>
        <v>0</v>
      </c>
      <c r="BH109" s="122">
        <f t="shared" ref="BH109:BH114" si="3">IF(N109="sníž. přenesená",J109,0)</f>
        <v>0</v>
      </c>
      <c r="BI109" s="122">
        <f t="shared" ref="BI109:BI114" si="4">IF(N109="nulová",J109,0)</f>
        <v>0</v>
      </c>
      <c r="BJ109" s="121" t="s">
        <v>80</v>
      </c>
      <c r="BK109" s="119"/>
      <c r="BL109" s="119"/>
      <c r="BM109" s="119"/>
    </row>
    <row r="110" spans="2:65" s="1" customFormat="1" ht="18" customHeight="1">
      <c r="B110" s="28"/>
      <c r="D110" s="222" t="s">
        <v>252</v>
      </c>
      <c r="E110" s="223"/>
      <c r="F110" s="223"/>
      <c r="J110" s="117">
        <v>0</v>
      </c>
      <c r="L110" s="118"/>
      <c r="M110" s="119"/>
      <c r="N110" s="120" t="s">
        <v>38</v>
      </c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21" t="s">
        <v>251</v>
      </c>
      <c r="AZ110" s="119"/>
      <c r="BA110" s="119"/>
      <c r="BB110" s="119"/>
      <c r="BC110" s="119"/>
      <c r="BD110" s="119"/>
      <c r="BE110" s="122">
        <f t="shared" si="0"/>
        <v>0</v>
      </c>
      <c r="BF110" s="122">
        <f t="shared" si="1"/>
        <v>0</v>
      </c>
      <c r="BG110" s="122">
        <f t="shared" si="2"/>
        <v>0</v>
      </c>
      <c r="BH110" s="122">
        <f t="shared" si="3"/>
        <v>0</v>
      </c>
      <c r="BI110" s="122">
        <f t="shared" si="4"/>
        <v>0</v>
      </c>
      <c r="BJ110" s="121" t="s">
        <v>80</v>
      </c>
      <c r="BK110" s="119"/>
      <c r="BL110" s="119"/>
      <c r="BM110" s="119"/>
    </row>
    <row r="111" spans="2:65" s="1" customFormat="1" ht="18" customHeight="1">
      <c r="B111" s="28"/>
      <c r="D111" s="222" t="s">
        <v>2429</v>
      </c>
      <c r="E111" s="223"/>
      <c r="F111" s="223"/>
      <c r="J111" s="117">
        <v>0</v>
      </c>
      <c r="L111" s="118"/>
      <c r="M111" s="119"/>
      <c r="N111" s="120" t="s">
        <v>38</v>
      </c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1" t="s">
        <v>251</v>
      </c>
      <c r="AZ111" s="119"/>
      <c r="BA111" s="119"/>
      <c r="BB111" s="119"/>
      <c r="BC111" s="119"/>
      <c r="BD111" s="119"/>
      <c r="BE111" s="122">
        <f t="shared" si="0"/>
        <v>0</v>
      </c>
      <c r="BF111" s="122">
        <f t="shared" si="1"/>
        <v>0</v>
      </c>
      <c r="BG111" s="122">
        <f t="shared" si="2"/>
        <v>0</v>
      </c>
      <c r="BH111" s="122">
        <f t="shared" si="3"/>
        <v>0</v>
      </c>
      <c r="BI111" s="122">
        <f t="shared" si="4"/>
        <v>0</v>
      </c>
      <c r="BJ111" s="121" t="s">
        <v>80</v>
      </c>
      <c r="BK111" s="119"/>
      <c r="BL111" s="119"/>
      <c r="BM111" s="119"/>
    </row>
    <row r="112" spans="2:65" s="1" customFormat="1" ht="18" customHeight="1">
      <c r="B112" s="28"/>
      <c r="D112" s="222" t="s">
        <v>2427</v>
      </c>
      <c r="E112" s="223"/>
      <c r="F112" s="223"/>
      <c r="J112" s="117">
        <v>0</v>
      </c>
      <c r="L112" s="118"/>
      <c r="M112" s="119"/>
      <c r="N112" s="120" t="s">
        <v>38</v>
      </c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21" t="s">
        <v>251</v>
      </c>
      <c r="AZ112" s="119"/>
      <c r="BA112" s="119"/>
      <c r="BB112" s="119"/>
      <c r="BC112" s="119"/>
      <c r="BD112" s="119"/>
      <c r="BE112" s="122">
        <f t="shared" si="0"/>
        <v>0</v>
      </c>
      <c r="BF112" s="122">
        <f t="shared" si="1"/>
        <v>0</v>
      </c>
      <c r="BG112" s="122">
        <f t="shared" si="2"/>
        <v>0</v>
      </c>
      <c r="BH112" s="122">
        <f t="shared" si="3"/>
        <v>0</v>
      </c>
      <c r="BI112" s="122">
        <f t="shared" si="4"/>
        <v>0</v>
      </c>
      <c r="BJ112" s="121" t="s">
        <v>80</v>
      </c>
      <c r="BK112" s="119"/>
      <c r="BL112" s="119"/>
      <c r="BM112" s="119"/>
    </row>
    <row r="113" spans="2:65" s="1" customFormat="1" ht="18" customHeight="1">
      <c r="B113" s="28"/>
      <c r="D113" s="222" t="s">
        <v>2430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si="0"/>
        <v>0</v>
      </c>
      <c r="BF113" s="122">
        <f t="shared" si="1"/>
        <v>0</v>
      </c>
      <c r="BG113" s="122">
        <f t="shared" si="2"/>
        <v>0</v>
      </c>
      <c r="BH113" s="122">
        <f t="shared" si="3"/>
        <v>0</v>
      </c>
      <c r="BI113" s="122">
        <f t="shared" si="4"/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116" t="s">
        <v>253</v>
      </c>
      <c r="J114" s="117">
        <f>ROUND(J32*T114,2)</f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254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0.199999999999999">
      <c r="B115" s="28"/>
      <c r="L115" s="28"/>
    </row>
    <row r="116" spans="2:65" s="1" customFormat="1" ht="29.25" customHeight="1">
      <c r="B116" s="28"/>
      <c r="C116" s="123" t="s">
        <v>255</v>
      </c>
      <c r="D116" s="95"/>
      <c r="E116" s="95"/>
      <c r="F116" s="95"/>
      <c r="G116" s="95"/>
      <c r="H116" s="95"/>
      <c r="I116" s="95"/>
      <c r="J116" s="124">
        <f>ROUND(J98+J108,2)</f>
        <v>0</v>
      </c>
      <c r="K116" s="95"/>
      <c r="L116" s="28"/>
    </row>
    <row r="117" spans="2:65" s="1" customFormat="1" ht="6.9" customHeight="1"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28"/>
    </row>
    <row r="121" spans="2:65" s="1" customFormat="1" ht="6.9" customHeight="1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28"/>
    </row>
    <row r="122" spans="2:65" s="1" customFormat="1" ht="24.9" customHeight="1">
      <c r="B122" s="28"/>
      <c r="C122" s="17" t="s">
        <v>256</v>
      </c>
      <c r="L122" s="28"/>
    </row>
    <row r="123" spans="2:65" s="1" customFormat="1" ht="6.9" customHeight="1">
      <c r="B123" s="28"/>
      <c r="L123" s="28"/>
    </row>
    <row r="124" spans="2:65" s="1" customFormat="1" ht="12" customHeight="1">
      <c r="B124" s="28"/>
      <c r="C124" s="23" t="s">
        <v>16</v>
      </c>
      <c r="L124" s="28"/>
    </row>
    <row r="125" spans="2:65" s="1" customFormat="1" ht="26.25" customHeight="1">
      <c r="B125" s="28"/>
      <c r="E125" s="218" t="str">
        <f>E7</f>
        <v>Rekonstrukce silno a slaboproudé instalace, dobudování WC pro imobilní aj., ZŠ Ivanovice na Hané, ul. Tyršova 218/4</v>
      </c>
      <c r="F125" s="219"/>
      <c r="G125" s="219"/>
      <c r="H125" s="219"/>
      <c r="L125" s="28"/>
    </row>
    <row r="126" spans="2:65" ht="12" customHeight="1">
      <c r="B126" s="16"/>
      <c r="C126" s="23" t="s">
        <v>224</v>
      </c>
      <c r="L126" s="16"/>
    </row>
    <row r="127" spans="2:65" s="1" customFormat="1" ht="16.5" customHeight="1">
      <c r="B127" s="28"/>
      <c r="E127" s="218" t="s">
        <v>2118</v>
      </c>
      <c r="F127" s="220"/>
      <c r="G127" s="220"/>
      <c r="H127" s="220"/>
      <c r="L127" s="28"/>
    </row>
    <row r="128" spans="2:65" s="1" customFormat="1" ht="12" customHeight="1">
      <c r="B128" s="28"/>
      <c r="C128" s="23" t="s">
        <v>226</v>
      </c>
      <c r="L128" s="28"/>
    </row>
    <row r="129" spans="2:65" s="1" customFormat="1" ht="16.5" customHeight="1">
      <c r="B129" s="28"/>
      <c r="E129" s="200" t="str">
        <f>E11</f>
        <v>61.16.2 - chodba 3. NP - elektro</v>
      </c>
      <c r="F129" s="220"/>
      <c r="G129" s="220"/>
      <c r="H129" s="220"/>
      <c r="L129" s="28"/>
    </row>
    <row r="130" spans="2:65" s="1" customFormat="1" ht="6.9" customHeight="1">
      <c r="B130" s="28"/>
      <c r="L130" s="28"/>
    </row>
    <row r="131" spans="2:65" s="1" customFormat="1" ht="12" customHeight="1">
      <c r="B131" s="28"/>
      <c r="C131" s="23" t="s">
        <v>20</v>
      </c>
      <c r="F131" s="21" t="str">
        <f>F14</f>
        <v>ZŠ Ivanovice na Hané, okres Vyškov p. o.</v>
      </c>
      <c r="I131" s="23" t="s">
        <v>22</v>
      </c>
      <c r="J131" s="48" t="str">
        <f>IF(J14="","",J14)</f>
        <v>xx.xx.xxxx</v>
      </c>
      <c r="L131" s="28"/>
    </row>
    <row r="132" spans="2:65" s="1" customFormat="1" ht="6.9" customHeight="1">
      <c r="B132" s="28"/>
      <c r="L132" s="28"/>
    </row>
    <row r="133" spans="2:65" s="1" customFormat="1" ht="15.15" customHeight="1">
      <c r="B133" s="28"/>
      <c r="C133" s="23" t="s">
        <v>23</v>
      </c>
      <c r="F133" s="21" t="str">
        <f>E17</f>
        <v xml:space="preserve"> </v>
      </c>
      <c r="I133" s="23" t="s">
        <v>29</v>
      </c>
      <c r="J133" s="26" t="str">
        <f>E23</f>
        <v xml:space="preserve"> </v>
      </c>
      <c r="L133" s="28"/>
    </row>
    <row r="134" spans="2:65" s="1" customFormat="1" ht="15.15" customHeight="1">
      <c r="B134" s="28"/>
      <c r="C134" s="23" t="s">
        <v>27</v>
      </c>
      <c r="F134" s="21" t="str">
        <f>IF(E20="","",E20)</f>
        <v>Vyplň údaj</v>
      </c>
      <c r="I134" s="23" t="s">
        <v>31</v>
      </c>
      <c r="J134" s="26" t="str">
        <f>E26</f>
        <v xml:space="preserve"> </v>
      </c>
      <c r="L134" s="28"/>
    </row>
    <row r="135" spans="2:65" s="1" customFormat="1" ht="10.35" customHeight="1">
      <c r="B135" s="28"/>
      <c r="L135" s="28"/>
    </row>
    <row r="136" spans="2:65" s="10" customFormat="1" ht="29.25" customHeight="1">
      <c r="B136" s="125"/>
      <c r="C136" s="126" t="s">
        <v>257</v>
      </c>
      <c r="D136" s="127" t="s">
        <v>58</v>
      </c>
      <c r="E136" s="127" t="s">
        <v>54</v>
      </c>
      <c r="F136" s="127" t="s">
        <v>55</v>
      </c>
      <c r="G136" s="127" t="s">
        <v>258</v>
      </c>
      <c r="H136" s="127" t="s">
        <v>259</v>
      </c>
      <c r="I136" s="127" t="s">
        <v>260</v>
      </c>
      <c r="J136" s="128" t="s">
        <v>232</v>
      </c>
      <c r="K136" s="129" t="s">
        <v>261</v>
      </c>
      <c r="L136" s="125"/>
      <c r="M136" s="55" t="s">
        <v>1</v>
      </c>
      <c r="N136" s="56" t="s">
        <v>37</v>
      </c>
      <c r="O136" s="56" t="s">
        <v>262</v>
      </c>
      <c r="P136" s="56" t="s">
        <v>263</v>
      </c>
      <c r="Q136" s="56" t="s">
        <v>264</v>
      </c>
      <c r="R136" s="56" t="s">
        <v>265</v>
      </c>
      <c r="S136" s="56" t="s">
        <v>266</v>
      </c>
      <c r="T136" s="57" t="s">
        <v>267</v>
      </c>
    </row>
    <row r="137" spans="2:65" s="1" customFormat="1" ht="22.8" customHeight="1">
      <c r="B137" s="28"/>
      <c r="C137" s="60" t="s">
        <v>268</v>
      </c>
      <c r="J137" s="130">
        <f>BK137</f>
        <v>0</v>
      </c>
      <c r="L137" s="28"/>
      <c r="M137" s="58"/>
      <c r="N137" s="49"/>
      <c r="O137" s="49"/>
      <c r="P137" s="131">
        <f>P138+P160</f>
        <v>0</v>
      </c>
      <c r="Q137" s="49"/>
      <c r="R137" s="131">
        <f>R138+R160</f>
        <v>2.9739999999999996E-2</v>
      </c>
      <c r="S137" s="49"/>
      <c r="T137" s="132">
        <f>T138+T160</f>
        <v>2.4050000000000002E-2</v>
      </c>
      <c r="AT137" s="13" t="s">
        <v>72</v>
      </c>
      <c r="AU137" s="13" t="s">
        <v>234</v>
      </c>
      <c r="BK137" s="133">
        <f>BK138+BK160</f>
        <v>0</v>
      </c>
    </row>
    <row r="138" spans="2:65" s="11" customFormat="1" ht="25.95" customHeight="1">
      <c r="B138" s="134"/>
      <c r="D138" s="135" t="s">
        <v>72</v>
      </c>
      <c r="E138" s="136" t="s">
        <v>269</v>
      </c>
      <c r="F138" s="136" t="s">
        <v>270</v>
      </c>
      <c r="I138" s="137"/>
      <c r="J138" s="138">
        <f>BK138</f>
        <v>0</v>
      </c>
      <c r="L138" s="134"/>
      <c r="M138" s="139"/>
      <c r="P138" s="140">
        <f>P139+P144+P151</f>
        <v>0</v>
      </c>
      <c r="R138" s="140">
        <f>R139+R144+R151</f>
        <v>0</v>
      </c>
      <c r="T138" s="141">
        <f>T139+T144+T151</f>
        <v>0</v>
      </c>
      <c r="AR138" s="135" t="s">
        <v>80</v>
      </c>
      <c r="AT138" s="142" t="s">
        <v>72</v>
      </c>
      <c r="AU138" s="142" t="s">
        <v>73</v>
      </c>
      <c r="AY138" s="135" t="s">
        <v>271</v>
      </c>
      <c r="BK138" s="143">
        <f>BK139+BK144+BK151</f>
        <v>0</v>
      </c>
    </row>
    <row r="139" spans="2:65" s="11" customFormat="1" ht="22.8" customHeight="1">
      <c r="B139" s="134"/>
      <c r="D139" s="135" t="s">
        <v>72</v>
      </c>
      <c r="E139" s="144" t="s">
        <v>272</v>
      </c>
      <c r="F139" s="144" t="s">
        <v>273</v>
      </c>
      <c r="I139" s="137"/>
      <c r="J139" s="145">
        <f>BK139</f>
        <v>0</v>
      </c>
      <c r="L139" s="134"/>
      <c r="M139" s="139"/>
      <c r="P139" s="140">
        <f>SUM(P140:P143)</f>
        <v>0</v>
      </c>
      <c r="R139" s="140">
        <f>SUM(R140:R143)</f>
        <v>0</v>
      </c>
      <c r="T139" s="141">
        <f>SUM(T140:T143)</f>
        <v>0</v>
      </c>
      <c r="AR139" s="135" t="s">
        <v>80</v>
      </c>
      <c r="AT139" s="142" t="s">
        <v>72</v>
      </c>
      <c r="AU139" s="142" t="s">
        <v>80</v>
      </c>
      <c r="AY139" s="135" t="s">
        <v>271</v>
      </c>
      <c r="BK139" s="143">
        <f>SUM(BK140:BK143)</f>
        <v>0</v>
      </c>
    </row>
    <row r="140" spans="2:65" s="1" customFormat="1" ht="24.15" customHeight="1">
      <c r="B140" s="28"/>
      <c r="C140" s="146" t="s">
        <v>80</v>
      </c>
      <c r="D140" s="146" t="s">
        <v>274</v>
      </c>
      <c r="E140" s="147" t="s">
        <v>637</v>
      </c>
      <c r="F140" s="148" t="s">
        <v>638</v>
      </c>
      <c r="G140" s="149" t="s">
        <v>639</v>
      </c>
      <c r="H140" s="150">
        <v>10</v>
      </c>
      <c r="I140" s="151"/>
      <c r="J140" s="152">
        <f>ROUND(I140*H140,2)</f>
        <v>0</v>
      </c>
      <c r="K140" s="153"/>
      <c r="L140" s="28"/>
      <c r="M140" s="154" t="s">
        <v>1</v>
      </c>
      <c r="N140" s="115" t="s">
        <v>38</v>
      </c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AR140" s="157" t="s">
        <v>278</v>
      </c>
      <c r="AT140" s="157" t="s">
        <v>274</v>
      </c>
      <c r="AU140" s="157" t="s">
        <v>82</v>
      </c>
      <c r="AY140" s="13" t="s">
        <v>271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3" t="s">
        <v>80</v>
      </c>
      <c r="BK140" s="158">
        <f>ROUND(I140*H140,2)</f>
        <v>0</v>
      </c>
      <c r="BL140" s="13" t="s">
        <v>278</v>
      </c>
      <c r="BM140" s="157" t="s">
        <v>640</v>
      </c>
    </row>
    <row r="141" spans="2:65" s="1" customFormat="1" ht="19.2">
      <c r="B141" s="28"/>
      <c r="D141" s="159" t="s">
        <v>280</v>
      </c>
      <c r="F141" s="160" t="s">
        <v>641</v>
      </c>
      <c r="I141" s="119"/>
      <c r="L141" s="28"/>
      <c r="M141" s="161"/>
      <c r="T141" s="52"/>
      <c r="AT141" s="13" t="s">
        <v>280</v>
      </c>
      <c r="AU141" s="13" t="s">
        <v>82</v>
      </c>
    </row>
    <row r="142" spans="2:65" s="1" customFormat="1" ht="24.15" customHeight="1">
      <c r="B142" s="28"/>
      <c r="C142" s="146" t="s">
        <v>82</v>
      </c>
      <c r="D142" s="146" t="s">
        <v>274</v>
      </c>
      <c r="E142" s="147" t="s">
        <v>642</v>
      </c>
      <c r="F142" s="148" t="s">
        <v>643</v>
      </c>
      <c r="G142" s="149" t="s">
        <v>639</v>
      </c>
      <c r="H142" s="150">
        <v>40</v>
      </c>
      <c r="I142" s="151"/>
      <c r="J142" s="152">
        <f>ROUND(I142*H142,2)</f>
        <v>0</v>
      </c>
      <c r="K142" s="153"/>
      <c r="L142" s="28"/>
      <c r="M142" s="154" t="s">
        <v>1</v>
      </c>
      <c r="N142" s="115" t="s">
        <v>38</v>
      </c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AR142" s="157" t="s">
        <v>278</v>
      </c>
      <c r="AT142" s="157" t="s">
        <v>274</v>
      </c>
      <c r="AU142" s="157" t="s">
        <v>82</v>
      </c>
      <c r="AY142" s="13" t="s">
        <v>271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3" t="s">
        <v>80</v>
      </c>
      <c r="BK142" s="158">
        <f>ROUND(I142*H142,2)</f>
        <v>0</v>
      </c>
      <c r="BL142" s="13" t="s">
        <v>278</v>
      </c>
      <c r="BM142" s="157" t="s">
        <v>644</v>
      </c>
    </row>
    <row r="143" spans="2:65" s="1" customFormat="1" ht="28.8">
      <c r="B143" s="28"/>
      <c r="D143" s="159" t="s">
        <v>280</v>
      </c>
      <c r="F143" s="160" t="s">
        <v>645</v>
      </c>
      <c r="I143" s="119"/>
      <c r="L143" s="28"/>
      <c r="M143" s="161"/>
      <c r="T143" s="52"/>
      <c r="AT143" s="13" t="s">
        <v>280</v>
      </c>
      <c r="AU143" s="13" t="s">
        <v>82</v>
      </c>
    </row>
    <row r="144" spans="2:65" s="11" customFormat="1" ht="22.8" customHeight="1">
      <c r="B144" s="134"/>
      <c r="D144" s="135" t="s">
        <v>72</v>
      </c>
      <c r="E144" s="144" t="s">
        <v>292</v>
      </c>
      <c r="F144" s="144" t="s">
        <v>293</v>
      </c>
      <c r="I144" s="137"/>
      <c r="J144" s="145">
        <f>BK144</f>
        <v>0</v>
      </c>
      <c r="L144" s="134"/>
      <c r="M144" s="139"/>
      <c r="P144" s="140">
        <f>SUM(P145:P150)</f>
        <v>0</v>
      </c>
      <c r="R144" s="140">
        <f>SUM(R145:R150)</f>
        <v>0</v>
      </c>
      <c r="T144" s="141">
        <f>SUM(T145:T150)</f>
        <v>0</v>
      </c>
      <c r="AR144" s="135" t="s">
        <v>80</v>
      </c>
      <c r="AT144" s="142" t="s">
        <v>72</v>
      </c>
      <c r="AU144" s="142" t="s">
        <v>80</v>
      </c>
      <c r="AY144" s="135" t="s">
        <v>271</v>
      </c>
      <c r="BK144" s="143">
        <f>SUM(BK145:BK150)</f>
        <v>0</v>
      </c>
    </row>
    <row r="145" spans="2:65" s="1" customFormat="1" ht="33" customHeight="1">
      <c r="B145" s="28"/>
      <c r="C145" s="146" t="s">
        <v>272</v>
      </c>
      <c r="D145" s="146" t="s">
        <v>274</v>
      </c>
      <c r="E145" s="147" t="s">
        <v>646</v>
      </c>
      <c r="F145" s="148" t="s">
        <v>647</v>
      </c>
      <c r="G145" s="149" t="s">
        <v>338</v>
      </c>
      <c r="H145" s="150">
        <v>1</v>
      </c>
      <c r="I145" s="151"/>
      <c r="J145" s="152">
        <f>ROUND(I145*H145,2)</f>
        <v>0</v>
      </c>
      <c r="K145" s="153"/>
      <c r="L145" s="28"/>
      <c r="M145" s="154" t="s">
        <v>1</v>
      </c>
      <c r="N145" s="115" t="s">
        <v>38</v>
      </c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AR145" s="157" t="s">
        <v>278</v>
      </c>
      <c r="AT145" s="157" t="s">
        <v>274</v>
      </c>
      <c r="AU145" s="157" t="s">
        <v>82</v>
      </c>
      <c r="AY145" s="13" t="s">
        <v>271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3" t="s">
        <v>80</v>
      </c>
      <c r="BK145" s="158">
        <f>ROUND(I145*H145,2)</f>
        <v>0</v>
      </c>
      <c r="BL145" s="13" t="s">
        <v>278</v>
      </c>
      <c r="BM145" s="157" t="s">
        <v>648</v>
      </c>
    </row>
    <row r="146" spans="2:65" s="1" customFormat="1" ht="28.8">
      <c r="B146" s="28"/>
      <c r="D146" s="159" t="s">
        <v>280</v>
      </c>
      <c r="F146" s="160" t="s">
        <v>649</v>
      </c>
      <c r="I146" s="119"/>
      <c r="L146" s="28"/>
      <c r="M146" s="161"/>
      <c r="T146" s="52"/>
      <c r="AT146" s="13" t="s">
        <v>280</v>
      </c>
      <c r="AU146" s="13" t="s">
        <v>82</v>
      </c>
    </row>
    <row r="147" spans="2:65" s="1" customFormat="1" ht="33" customHeight="1">
      <c r="B147" s="28"/>
      <c r="C147" s="146" t="s">
        <v>278</v>
      </c>
      <c r="D147" s="146" t="s">
        <v>274</v>
      </c>
      <c r="E147" s="147" t="s">
        <v>654</v>
      </c>
      <c r="F147" s="148" t="s">
        <v>655</v>
      </c>
      <c r="G147" s="149" t="s">
        <v>338</v>
      </c>
      <c r="H147" s="150">
        <v>1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278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278</v>
      </c>
      <c r="BM147" s="157" t="s">
        <v>656</v>
      </c>
    </row>
    <row r="148" spans="2:65" s="1" customFormat="1" ht="28.8">
      <c r="B148" s="28"/>
      <c r="D148" s="159" t="s">
        <v>280</v>
      </c>
      <c r="F148" s="160" t="s">
        <v>657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" customFormat="1" ht="33" customHeight="1">
      <c r="B149" s="28"/>
      <c r="C149" s="146" t="s">
        <v>298</v>
      </c>
      <c r="D149" s="146" t="s">
        <v>274</v>
      </c>
      <c r="E149" s="147" t="s">
        <v>690</v>
      </c>
      <c r="F149" s="148" t="s">
        <v>691</v>
      </c>
      <c r="G149" s="149" t="s">
        <v>692</v>
      </c>
      <c r="H149" s="150">
        <v>20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278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693</v>
      </c>
    </row>
    <row r="150" spans="2:65" s="1" customFormat="1" ht="19.2">
      <c r="B150" s="28"/>
      <c r="D150" s="159" t="s">
        <v>280</v>
      </c>
      <c r="F150" s="160" t="s">
        <v>691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1" customFormat="1" ht="22.8" customHeight="1">
      <c r="B151" s="134"/>
      <c r="D151" s="135" t="s">
        <v>72</v>
      </c>
      <c r="E151" s="144" t="s">
        <v>318</v>
      </c>
      <c r="F151" s="144" t="s">
        <v>319</v>
      </c>
      <c r="I151" s="137"/>
      <c r="J151" s="145">
        <f>BK151</f>
        <v>0</v>
      </c>
      <c r="L151" s="134"/>
      <c r="M151" s="139"/>
      <c r="P151" s="140">
        <f>SUM(P152:P159)</f>
        <v>0</v>
      </c>
      <c r="R151" s="140">
        <f>SUM(R152:R159)</f>
        <v>0</v>
      </c>
      <c r="T151" s="141">
        <f>SUM(T152:T159)</f>
        <v>0</v>
      </c>
      <c r="AR151" s="135" t="s">
        <v>80</v>
      </c>
      <c r="AT151" s="142" t="s">
        <v>72</v>
      </c>
      <c r="AU151" s="142" t="s">
        <v>80</v>
      </c>
      <c r="AY151" s="135" t="s">
        <v>271</v>
      </c>
      <c r="BK151" s="143">
        <f>SUM(BK152:BK159)</f>
        <v>0</v>
      </c>
    </row>
    <row r="152" spans="2:65" s="1" customFormat="1" ht="24.15" customHeight="1">
      <c r="B152" s="28"/>
      <c r="C152" s="146" t="s">
        <v>282</v>
      </c>
      <c r="D152" s="146" t="s">
        <v>274</v>
      </c>
      <c r="E152" s="147" t="s">
        <v>320</v>
      </c>
      <c r="F152" s="148" t="s">
        <v>321</v>
      </c>
      <c r="G152" s="149" t="s">
        <v>322</v>
      </c>
      <c r="H152" s="150">
        <v>2.4E-2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694</v>
      </c>
    </row>
    <row r="153" spans="2:65" s="1" customFormat="1" ht="28.8">
      <c r="B153" s="28"/>
      <c r="D153" s="159" t="s">
        <v>280</v>
      </c>
      <c r="F153" s="160" t="s">
        <v>324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24.15" customHeight="1">
      <c r="B154" s="28"/>
      <c r="C154" s="146" t="s">
        <v>308</v>
      </c>
      <c r="D154" s="146" t="s">
        <v>274</v>
      </c>
      <c r="E154" s="147" t="s">
        <v>326</v>
      </c>
      <c r="F154" s="148" t="s">
        <v>327</v>
      </c>
      <c r="G154" s="149" t="s">
        <v>322</v>
      </c>
      <c r="H154" s="150">
        <v>2.4E-2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695</v>
      </c>
    </row>
    <row r="155" spans="2:65" s="1" customFormat="1" ht="19.2">
      <c r="B155" s="28"/>
      <c r="D155" s="159" t="s">
        <v>280</v>
      </c>
      <c r="F155" s="160" t="s">
        <v>329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" customFormat="1" ht="24.15" customHeight="1">
      <c r="B156" s="28"/>
      <c r="C156" s="146" t="s">
        <v>314</v>
      </c>
      <c r="D156" s="146" t="s">
        <v>274</v>
      </c>
      <c r="E156" s="147" t="s">
        <v>696</v>
      </c>
      <c r="F156" s="148" t="s">
        <v>697</v>
      </c>
      <c r="G156" s="149" t="s">
        <v>322</v>
      </c>
      <c r="H156" s="150">
        <v>40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278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278</v>
      </c>
      <c r="BM156" s="157" t="s">
        <v>698</v>
      </c>
    </row>
    <row r="157" spans="2:65" s="1" customFormat="1" ht="28.8">
      <c r="B157" s="28"/>
      <c r="D157" s="159" t="s">
        <v>280</v>
      </c>
      <c r="F157" s="160" t="s">
        <v>699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49.05" customHeight="1">
      <c r="B158" s="28"/>
      <c r="C158" s="146" t="s">
        <v>292</v>
      </c>
      <c r="D158" s="146" t="s">
        <v>274</v>
      </c>
      <c r="E158" s="147" t="s">
        <v>700</v>
      </c>
      <c r="F158" s="148" t="s">
        <v>701</v>
      </c>
      <c r="G158" s="149" t="s">
        <v>322</v>
      </c>
      <c r="H158" s="150">
        <v>2.4E-2</v>
      </c>
      <c r="I158" s="151"/>
      <c r="J158" s="152">
        <f>ROUND(I158*H158,2)</f>
        <v>0</v>
      </c>
      <c r="K158" s="153"/>
      <c r="L158" s="28"/>
      <c r="M158" s="154" t="s">
        <v>1</v>
      </c>
      <c r="N158" s="115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AR158" s="157" t="s">
        <v>278</v>
      </c>
      <c r="AT158" s="157" t="s">
        <v>274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702</v>
      </c>
    </row>
    <row r="159" spans="2:65" s="1" customFormat="1" ht="38.4">
      <c r="B159" s="28"/>
      <c r="D159" s="159" t="s">
        <v>280</v>
      </c>
      <c r="F159" s="160" t="s">
        <v>703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1" customFormat="1" ht="25.95" customHeight="1">
      <c r="B160" s="134"/>
      <c r="D160" s="135" t="s">
        <v>72</v>
      </c>
      <c r="E160" s="136" t="s">
        <v>341</v>
      </c>
      <c r="F160" s="136" t="s">
        <v>342</v>
      </c>
      <c r="I160" s="137"/>
      <c r="J160" s="138">
        <f>BK160</f>
        <v>0</v>
      </c>
      <c r="L160" s="134"/>
      <c r="M160" s="139"/>
      <c r="P160" s="140">
        <f>P161</f>
        <v>0</v>
      </c>
      <c r="R160" s="140">
        <f>R161</f>
        <v>2.9739999999999996E-2</v>
      </c>
      <c r="T160" s="141">
        <f>T161</f>
        <v>2.4050000000000002E-2</v>
      </c>
      <c r="AR160" s="135" t="s">
        <v>82</v>
      </c>
      <c r="AT160" s="142" t="s">
        <v>72</v>
      </c>
      <c r="AU160" s="142" t="s">
        <v>73</v>
      </c>
      <c r="AY160" s="135" t="s">
        <v>271</v>
      </c>
      <c r="BK160" s="143">
        <f>BK161</f>
        <v>0</v>
      </c>
    </row>
    <row r="161" spans="2:65" s="11" customFormat="1" ht="22.8" customHeight="1">
      <c r="B161" s="134"/>
      <c r="D161" s="135" t="s">
        <v>72</v>
      </c>
      <c r="E161" s="144" t="s">
        <v>704</v>
      </c>
      <c r="F161" s="144" t="s">
        <v>705</v>
      </c>
      <c r="I161" s="137"/>
      <c r="J161" s="145">
        <f>BK161</f>
        <v>0</v>
      </c>
      <c r="L161" s="134"/>
      <c r="M161" s="139"/>
      <c r="P161" s="140">
        <f>P162</f>
        <v>0</v>
      </c>
      <c r="R161" s="140">
        <f>R162</f>
        <v>2.9739999999999996E-2</v>
      </c>
      <c r="T161" s="141">
        <f>T162</f>
        <v>2.4050000000000002E-2</v>
      </c>
      <c r="AR161" s="135" t="s">
        <v>82</v>
      </c>
      <c r="AT161" s="142" t="s">
        <v>72</v>
      </c>
      <c r="AU161" s="142" t="s">
        <v>80</v>
      </c>
      <c r="AY161" s="135" t="s">
        <v>271</v>
      </c>
      <c r="BK161" s="143">
        <f>BK162</f>
        <v>0</v>
      </c>
    </row>
    <row r="162" spans="2:65" s="11" customFormat="1" ht="20.85" customHeight="1">
      <c r="B162" s="134"/>
      <c r="D162" s="135" t="s">
        <v>72</v>
      </c>
      <c r="E162" s="144" t="s">
        <v>1063</v>
      </c>
      <c r="F162" s="144" t="s">
        <v>1064</v>
      </c>
      <c r="I162" s="137"/>
      <c r="J162" s="145">
        <f>BK162</f>
        <v>0</v>
      </c>
      <c r="L162" s="134"/>
      <c r="M162" s="139"/>
      <c r="P162" s="140">
        <f>SUM(P163:P196)</f>
        <v>0</v>
      </c>
      <c r="R162" s="140">
        <f>SUM(R163:R196)</f>
        <v>2.9739999999999996E-2</v>
      </c>
      <c r="T162" s="141">
        <f>SUM(T163:T196)</f>
        <v>2.4050000000000002E-2</v>
      </c>
      <c r="AR162" s="135" t="s">
        <v>82</v>
      </c>
      <c r="AT162" s="142" t="s">
        <v>72</v>
      </c>
      <c r="AU162" s="142" t="s">
        <v>82</v>
      </c>
      <c r="AY162" s="135" t="s">
        <v>271</v>
      </c>
      <c r="BK162" s="143">
        <f>SUM(BK163:BK196)</f>
        <v>0</v>
      </c>
    </row>
    <row r="163" spans="2:65" s="1" customFormat="1" ht="33" customHeight="1">
      <c r="B163" s="28"/>
      <c r="C163" s="146" t="s">
        <v>325</v>
      </c>
      <c r="D163" s="146" t="s">
        <v>274</v>
      </c>
      <c r="E163" s="147" t="s">
        <v>1072</v>
      </c>
      <c r="F163" s="148" t="s">
        <v>1073</v>
      </c>
      <c r="G163" s="149" t="s">
        <v>338</v>
      </c>
      <c r="H163" s="150">
        <v>8</v>
      </c>
      <c r="I163" s="151"/>
      <c r="J163" s="152">
        <f>ROUND(I163*H163,2)</f>
        <v>0</v>
      </c>
      <c r="K163" s="153"/>
      <c r="L163" s="28"/>
      <c r="M163" s="154" t="s">
        <v>1</v>
      </c>
      <c r="N163" s="115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348</v>
      </c>
      <c r="AT163" s="157" t="s">
        <v>274</v>
      </c>
      <c r="AU163" s="157" t="s">
        <v>272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348</v>
      </c>
      <c r="BM163" s="157" t="s">
        <v>1074</v>
      </c>
    </row>
    <row r="164" spans="2:65" s="1" customFormat="1" ht="57.6">
      <c r="B164" s="28"/>
      <c r="D164" s="159" t="s">
        <v>280</v>
      </c>
      <c r="F164" s="160" t="s">
        <v>1075</v>
      </c>
      <c r="I164" s="119"/>
      <c r="L164" s="28"/>
      <c r="M164" s="161"/>
      <c r="T164" s="52"/>
      <c r="AT164" s="13" t="s">
        <v>280</v>
      </c>
      <c r="AU164" s="13" t="s">
        <v>272</v>
      </c>
    </row>
    <row r="165" spans="2:65" s="1" customFormat="1" ht="76.349999999999994" customHeight="1">
      <c r="B165" s="28"/>
      <c r="C165" s="162" t="s">
        <v>330</v>
      </c>
      <c r="D165" s="162" t="s">
        <v>335</v>
      </c>
      <c r="E165" s="163" t="s">
        <v>1539</v>
      </c>
      <c r="F165" s="164" t="s">
        <v>1540</v>
      </c>
      <c r="G165" s="165" t="s">
        <v>338</v>
      </c>
      <c r="H165" s="166">
        <v>8</v>
      </c>
      <c r="I165" s="167"/>
      <c r="J165" s="168">
        <f>ROUND(I165*H165,2)</f>
        <v>0</v>
      </c>
      <c r="K165" s="169"/>
      <c r="L165" s="170"/>
      <c r="M165" s="171" t="s">
        <v>1</v>
      </c>
      <c r="N165" s="172" t="s">
        <v>38</v>
      </c>
      <c r="P165" s="155">
        <f>O165*H165</f>
        <v>0</v>
      </c>
      <c r="Q165" s="155">
        <v>2.5500000000000002E-3</v>
      </c>
      <c r="R165" s="155">
        <f>Q165*H165</f>
        <v>2.0400000000000001E-2</v>
      </c>
      <c r="S165" s="155">
        <v>0</v>
      </c>
      <c r="T165" s="156">
        <f>S165*H165</f>
        <v>0</v>
      </c>
      <c r="AR165" s="157" t="s">
        <v>373</v>
      </c>
      <c r="AT165" s="157" t="s">
        <v>335</v>
      </c>
      <c r="AU165" s="157" t="s">
        <v>272</v>
      </c>
      <c r="AY165" s="13" t="s">
        <v>271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3" t="s">
        <v>80</v>
      </c>
      <c r="BK165" s="158">
        <f>ROUND(I165*H165,2)</f>
        <v>0</v>
      </c>
      <c r="BL165" s="13" t="s">
        <v>348</v>
      </c>
      <c r="BM165" s="157" t="s">
        <v>1541</v>
      </c>
    </row>
    <row r="166" spans="2:65" s="1" customFormat="1" ht="96">
      <c r="B166" s="28"/>
      <c r="D166" s="159" t="s">
        <v>280</v>
      </c>
      <c r="F166" s="160" t="s">
        <v>1542</v>
      </c>
      <c r="I166" s="119"/>
      <c r="L166" s="28"/>
      <c r="M166" s="161"/>
      <c r="T166" s="52"/>
      <c r="AT166" s="13" t="s">
        <v>280</v>
      </c>
      <c r="AU166" s="13" t="s">
        <v>272</v>
      </c>
    </row>
    <row r="167" spans="2:65" s="1" customFormat="1" ht="24.15" customHeight="1">
      <c r="B167" s="28"/>
      <c r="C167" s="146" t="s">
        <v>8</v>
      </c>
      <c r="D167" s="146" t="s">
        <v>274</v>
      </c>
      <c r="E167" s="147" t="s">
        <v>1082</v>
      </c>
      <c r="F167" s="148" t="s">
        <v>1083</v>
      </c>
      <c r="G167" s="149" t="s">
        <v>338</v>
      </c>
      <c r="H167" s="150">
        <v>8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AR167" s="157" t="s">
        <v>348</v>
      </c>
      <c r="AT167" s="157" t="s">
        <v>274</v>
      </c>
      <c r="AU167" s="157" t="s">
        <v>272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348</v>
      </c>
      <c r="BM167" s="157" t="s">
        <v>1084</v>
      </c>
    </row>
    <row r="168" spans="2:65" s="1" customFormat="1" ht="38.4">
      <c r="B168" s="28"/>
      <c r="D168" s="159" t="s">
        <v>280</v>
      </c>
      <c r="F168" s="160" t="s">
        <v>1085</v>
      </c>
      <c r="I168" s="119"/>
      <c r="L168" s="28"/>
      <c r="M168" s="161"/>
      <c r="T168" s="52"/>
      <c r="AT168" s="13" t="s">
        <v>280</v>
      </c>
      <c r="AU168" s="13" t="s">
        <v>272</v>
      </c>
    </row>
    <row r="169" spans="2:65" s="1" customFormat="1" ht="24.15" customHeight="1">
      <c r="B169" s="28"/>
      <c r="C169" s="162" t="s">
        <v>345</v>
      </c>
      <c r="D169" s="162" t="s">
        <v>335</v>
      </c>
      <c r="E169" s="163" t="s">
        <v>1087</v>
      </c>
      <c r="F169" s="164" t="s">
        <v>1088</v>
      </c>
      <c r="G169" s="165" t="s">
        <v>338</v>
      </c>
      <c r="H169" s="166">
        <v>8</v>
      </c>
      <c r="I169" s="167"/>
      <c r="J169" s="168">
        <f>ROUND(I169*H169,2)</f>
        <v>0</v>
      </c>
      <c r="K169" s="169"/>
      <c r="L169" s="170"/>
      <c r="M169" s="171" t="s">
        <v>1</v>
      </c>
      <c r="N169" s="172" t="s">
        <v>38</v>
      </c>
      <c r="P169" s="155">
        <f>O169*H169</f>
        <v>0</v>
      </c>
      <c r="Q169" s="155">
        <v>1.4999999999999999E-4</v>
      </c>
      <c r="R169" s="155">
        <f>Q169*H169</f>
        <v>1.1999999999999999E-3</v>
      </c>
      <c r="S169" s="155">
        <v>0</v>
      </c>
      <c r="T169" s="156">
        <f>S169*H169</f>
        <v>0</v>
      </c>
      <c r="AR169" s="157" t="s">
        <v>373</v>
      </c>
      <c r="AT169" s="157" t="s">
        <v>335</v>
      </c>
      <c r="AU169" s="157" t="s">
        <v>272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348</v>
      </c>
      <c r="BM169" s="157" t="s">
        <v>1089</v>
      </c>
    </row>
    <row r="170" spans="2:65" s="1" customFormat="1" ht="19.2">
      <c r="B170" s="28"/>
      <c r="D170" s="159" t="s">
        <v>280</v>
      </c>
      <c r="F170" s="160" t="s">
        <v>1088</v>
      </c>
      <c r="I170" s="119"/>
      <c r="L170" s="28"/>
      <c r="M170" s="161"/>
      <c r="T170" s="52"/>
      <c r="AT170" s="13" t="s">
        <v>280</v>
      </c>
      <c r="AU170" s="13" t="s">
        <v>272</v>
      </c>
    </row>
    <row r="171" spans="2:65" s="1" customFormat="1" ht="37.799999999999997" customHeight="1">
      <c r="B171" s="28"/>
      <c r="C171" s="146" t="s">
        <v>351</v>
      </c>
      <c r="D171" s="146" t="s">
        <v>274</v>
      </c>
      <c r="E171" s="147" t="s">
        <v>2147</v>
      </c>
      <c r="F171" s="148" t="s">
        <v>2148</v>
      </c>
      <c r="G171" s="149" t="s">
        <v>338</v>
      </c>
      <c r="H171" s="150">
        <v>4</v>
      </c>
      <c r="I171" s="151"/>
      <c r="J171" s="152">
        <f>ROUND(I171*H171,2)</f>
        <v>0</v>
      </c>
      <c r="K171" s="153"/>
      <c r="L171" s="28"/>
      <c r="M171" s="154" t="s">
        <v>1</v>
      </c>
      <c r="N171" s="115" t="s">
        <v>38</v>
      </c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AR171" s="157" t="s">
        <v>348</v>
      </c>
      <c r="AT171" s="157" t="s">
        <v>274</v>
      </c>
      <c r="AU171" s="157" t="s">
        <v>272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348</v>
      </c>
      <c r="BM171" s="157" t="s">
        <v>2149</v>
      </c>
    </row>
    <row r="172" spans="2:65" s="1" customFormat="1" ht="28.8">
      <c r="B172" s="28"/>
      <c r="D172" s="159" t="s">
        <v>280</v>
      </c>
      <c r="F172" s="160" t="s">
        <v>2150</v>
      </c>
      <c r="I172" s="119"/>
      <c r="L172" s="28"/>
      <c r="M172" s="161"/>
      <c r="T172" s="52"/>
      <c r="AT172" s="13" t="s">
        <v>280</v>
      </c>
      <c r="AU172" s="13" t="s">
        <v>272</v>
      </c>
    </row>
    <row r="173" spans="2:65" s="1" customFormat="1" ht="24.15" customHeight="1">
      <c r="B173" s="28"/>
      <c r="C173" s="146" t="s">
        <v>356</v>
      </c>
      <c r="D173" s="146" t="s">
        <v>274</v>
      </c>
      <c r="E173" s="147" t="s">
        <v>1706</v>
      </c>
      <c r="F173" s="148" t="s">
        <v>1707</v>
      </c>
      <c r="G173" s="149" t="s">
        <v>338</v>
      </c>
      <c r="H173" s="150">
        <v>2</v>
      </c>
      <c r="I173" s="151"/>
      <c r="J173" s="152">
        <f>ROUND(I173*H173,2)</f>
        <v>0</v>
      </c>
      <c r="K173" s="153"/>
      <c r="L173" s="28"/>
      <c r="M173" s="154" t="s">
        <v>1</v>
      </c>
      <c r="N173" s="115" t="s">
        <v>38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AR173" s="157" t="s">
        <v>348</v>
      </c>
      <c r="AT173" s="157" t="s">
        <v>274</v>
      </c>
      <c r="AU173" s="157" t="s">
        <v>272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348</v>
      </c>
      <c r="BM173" s="157" t="s">
        <v>1708</v>
      </c>
    </row>
    <row r="174" spans="2:65" s="1" customFormat="1" ht="28.8">
      <c r="B174" s="28"/>
      <c r="D174" s="159" t="s">
        <v>280</v>
      </c>
      <c r="F174" s="160" t="s">
        <v>1709</v>
      </c>
      <c r="I174" s="119"/>
      <c r="L174" s="28"/>
      <c r="M174" s="161"/>
      <c r="T174" s="52"/>
      <c r="AT174" s="13" t="s">
        <v>280</v>
      </c>
      <c r="AU174" s="13" t="s">
        <v>272</v>
      </c>
    </row>
    <row r="175" spans="2:65" s="1" customFormat="1" ht="24.15" customHeight="1">
      <c r="B175" s="28"/>
      <c r="C175" s="162" t="s">
        <v>348</v>
      </c>
      <c r="D175" s="162" t="s">
        <v>335</v>
      </c>
      <c r="E175" s="163" t="s">
        <v>1710</v>
      </c>
      <c r="F175" s="164" t="s">
        <v>1711</v>
      </c>
      <c r="G175" s="165" t="s">
        <v>338</v>
      </c>
      <c r="H175" s="166">
        <v>2</v>
      </c>
      <c r="I175" s="167"/>
      <c r="J175" s="168">
        <f>ROUND(I175*H175,2)</f>
        <v>0</v>
      </c>
      <c r="K175" s="169"/>
      <c r="L175" s="170"/>
      <c r="M175" s="171" t="s">
        <v>1</v>
      </c>
      <c r="N175" s="172" t="s">
        <v>38</v>
      </c>
      <c r="P175" s="155">
        <f>O175*H175</f>
        <v>0</v>
      </c>
      <c r="Q175" s="155">
        <v>4.0000000000000003E-5</v>
      </c>
      <c r="R175" s="155">
        <f>Q175*H175</f>
        <v>8.0000000000000007E-5</v>
      </c>
      <c r="S175" s="155">
        <v>0</v>
      </c>
      <c r="T175" s="156">
        <f>S175*H175</f>
        <v>0</v>
      </c>
      <c r="AR175" s="157" t="s">
        <v>373</v>
      </c>
      <c r="AT175" s="157" t="s">
        <v>335</v>
      </c>
      <c r="AU175" s="157" t="s">
        <v>272</v>
      </c>
      <c r="AY175" s="13" t="s">
        <v>271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3" t="s">
        <v>80</v>
      </c>
      <c r="BK175" s="158">
        <f>ROUND(I175*H175,2)</f>
        <v>0</v>
      </c>
      <c r="BL175" s="13" t="s">
        <v>348</v>
      </c>
      <c r="BM175" s="157" t="s">
        <v>1712</v>
      </c>
    </row>
    <row r="176" spans="2:65" s="1" customFormat="1" ht="10.199999999999999">
      <c r="B176" s="28"/>
      <c r="D176" s="159" t="s">
        <v>280</v>
      </c>
      <c r="F176" s="160" t="s">
        <v>1711</v>
      </c>
      <c r="I176" s="119"/>
      <c r="L176" s="28"/>
      <c r="M176" s="161"/>
      <c r="T176" s="52"/>
      <c r="AT176" s="13" t="s">
        <v>280</v>
      </c>
      <c r="AU176" s="13" t="s">
        <v>272</v>
      </c>
    </row>
    <row r="177" spans="2:65" s="1" customFormat="1" ht="24.15" customHeight="1">
      <c r="B177" s="28"/>
      <c r="C177" s="146" t="s">
        <v>365</v>
      </c>
      <c r="D177" s="146" t="s">
        <v>274</v>
      </c>
      <c r="E177" s="147" t="s">
        <v>2151</v>
      </c>
      <c r="F177" s="148" t="s">
        <v>2152</v>
      </c>
      <c r="G177" s="149" t="s">
        <v>338</v>
      </c>
      <c r="H177" s="150">
        <v>2</v>
      </c>
      <c r="I177" s="151"/>
      <c r="J177" s="152">
        <f>ROUND(I177*H177,2)</f>
        <v>0</v>
      </c>
      <c r="K177" s="153"/>
      <c r="L177" s="28"/>
      <c r="M177" s="154" t="s">
        <v>1</v>
      </c>
      <c r="N177" s="115" t="s">
        <v>38</v>
      </c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AR177" s="157" t="s">
        <v>348</v>
      </c>
      <c r="AT177" s="157" t="s">
        <v>274</v>
      </c>
      <c r="AU177" s="157" t="s">
        <v>272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348</v>
      </c>
      <c r="BM177" s="157" t="s">
        <v>2153</v>
      </c>
    </row>
    <row r="178" spans="2:65" s="1" customFormat="1" ht="28.8">
      <c r="B178" s="28"/>
      <c r="D178" s="159" t="s">
        <v>280</v>
      </c>
      <c r="F178" s="160" t="s">
        <v>2154</v>
      </c>
      <c r="I178" s="119"/>
      <c r="L178" s="28"/>
      <c r="M178" s="161"/>
      <c r="T178" s="52"/>
      <c r="AT178" s="13" t="s">
        <v>280</v>
      </c>
      <c r="AU178" s="13" t="s">
        <v>272</v>
      </c>
    </row>
    <row r="179" spans="2:65" s="1" customFormat="1" ht="24.15" customHeight="1">
      <c r="B179" s="28"/>
      <c r="C179" s="162" t="s">
        <v>370</v>
      </c>
      <c r="D179" s="162" t="s">
        <v>335</v>
      </c>
      <c r="E179" s="163" t="s">
        <v>2155</v>
      </c>
      <c r="F179" s="164" t="s">
        <v>2156</v>
      </c>
      <c r="G179" s="165" t="s">
        <v>338</v>
      </c>
      <c r="H179" s="166">
        <v>2</v>
      </c>
      <c r="I179" s="167"/>
      <c r="J179" s="168">
        <f>ROUND(I179*H179,2)</f>
        <v>0</v>
      </c>
      <c r="K179" s="169"/>
      <c r="L179" s="170"/>
      <c r="M179" s="171" t="s">
        <v>1</v>
      </c>
      <c r="N179" s="172" t="s">
        <v>38</v>
      </c>
      <c r="P179" s="155">
        <f>O179*H179</f>
        <v>0</v>
      </c>
      <c r="Q179" s="155">
        <v>6.0000000000000002E-5</v>
      </c>
      <c r="R179" s="155">
        <f>Q179*H179</f>
        <v>1.2E-4</v>
      </c>
      <c r="S179" s="155">
        <v>0</v>
      </c>
      <c r="T179" s="156">
        <f>S179*H179</f>
        <v>0</v>
      </c>
      <c r="AR179" s="157" t="s">
        <v>373</v>
      </c>
      <c r="AT179" s="157" t="s">
        <v>335</v>
      </c>
      <c r="AU179" s="157" t="s">
        <v>272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348</v>
      </c>
      <c r="BM179" s="157" t="s">
        <v>2157</v>
      </c>
    </row>
    <row r="180" spans="2:65" s="1" customFormat="1" ht="10.199999999999999">
      <c r="B180" s="28"/>
      <c r="D180" s="159" t="s">
        <v>280</v>
      </c>
      <c r="F180" s="160" t="s">
        <v>2156</v>
      </c>
      <c r="I180" s="119"/>
      <c r="L180" s="28"/>
      <c r="M180" s="161"/>
      <c r="T180" s="52"/>
      <c r="AT180" s="13" t="s">
        <v>280</v>
      </c>
      <c r="AU180" s="13" t="s">
        <v>272</v>
      </c>
    </row>
    <row r="181" spans="2:65" s="1" customFormat="1" ht="24.15" customHeight="1">
      <c r="B181" s="28"/>
      <c r="C181" s="162" t="s">
        <v>376</v>
      </c>
      <c r="D181" s="162" t="s">
        <v>335</v>
      </c>
      <c r="E181" s="163" t="s">
        <v>1311</v>
      </c>
      <c r="F181" s="164" t="s">
        <v>1312</v>
      </c>
      <c r="G181" s="165" t="s">
        <v>338</v>
      </c>
      <c r="H181" s="166">
        <v>4</v>
      </c>
      <c r="I181" s="167"/>
      <c r="J181" s="168">
        <f>ROUND(I181*H181,2)</f>
        <v>0</v>
      </c>
      <c r="K181" s="169"/>
      <c r="L181" s="170"/>
      <c r="M181" s="171" t="s">
        <v>1</v>
      </c>
      <c r="N181" s="172" t="s">
        <v>38</v>
      </c>
      <c r="P181" s="155">
        <f>O181*H181</f>
        <v>0</v>
      </c>
      <c r="Q181" s="155">
        <v>1.0000000000000001E-5</v>
      </c>
      <c r="R181" s="155">
        <f>Q181*H181</f>
        <v>4.0000000000000003E-5</v>
      </c>
      <c r="S181" s="155">
        <v>0</v>
      </c>
      <c r="T181" s="156">
        <f>S181*H181</f>
        <v>0</v>
      </c>
      <c r="AR181" s="157" t="s">
        <v>373</v>
      </c>
      <c r="AT181" s="157" t="s">
        <v>335</v>
      </c>
      <c r="AU181" s="157" t="s">
        <v>272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348</v>
      </c>
      <c r="BM181" s="157" t="s">
        <v>1550</v>
      </c>
    </row>
    <row r="182" spans="2:65" s="1" customFormat="1" ht="10.199999999999999">
      <c r="B182" s="28"/>
      <c r="D182" s="159" t="s">
        <v>280</v>
      </c>
      <c r="F182" s="160" t="s">
        <v>1312</v>
      </c>
      <c r="I182" s="119"/>
      <c r="L182" s="28"/>
      <c r="M182" s="161"/>
      <c r="T182" s="52"/>
      <c r="AT182" s="13" t="s">
        <v>280</v>
      </c>
      <c r="AU182" s="13" t="s">
        <v>272</v>
      </c>
    </row>
    <row r="183" spans="2:65" s="1" customFormat="1" ht="24.15" customHeight="1">
      <c r="B183" s="28"/>
      <c r="C183" s="146" t="s">
        <v>381</v>
      </c>
      <c r="D183" s="146" t="s">
        <v>274</v>
      </c>
      <c r="E183" s="147" t="s">
        <v>1104</v>
      </c>
      <c r="F183" s="148" t="s">
        <v>1105</v>
      </c>
      <c r="G183" s="149" t="s">
        <v>412</v>
      </c>
      <c r="H183" s="150">
        <v>40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AR183" s="157" t="s">
        <v>348</v>
      </c>
      <c r="AT183" s="157" t="s">
        <v>274</v>
      </c>
      <c r="AU183" s="157" t="s">
        <v>272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1106</v>
      </c>
    </row>
    <row r="184" spans="2:65" s="1" customFormat="1" ht="28.8">
      <c r="B184" s="28"/>
      <c r="D184" s="159" t="s">
        <v>280</v>
      </c>
      <c r="F184" s="160" t="s">
        <v>1107</v>
      </c>
      <c r="I184" s="119"/>
      <c r="L184" s="28"/>
      <c r="M184" s="161"/>
      <c r="T184" s="52"/>
      <c r="AT184" s="13" t="s">
        <v>280</v>
      </c>
      <c r="AU184" s="13" t="s">
        <v>272</v>
      </c>
    </row>
    <row r="185" spans="2:65" s="1" customFormat="1" ht="24.15" customHeight="1">
      <c r="B185" s="28"/>
      <c r="C185" s="162" t="s">
        <v>7</v>
      </c>
      <c r="D185" s="162" t="s">
        <v>335</v>
      </c>
      <c r="E185" s="163" t="s">
        <v>1109</v>
      </c>
      <c r="F185" s="164" t="s">
        <v>1110</v>
      </c>
      <c r="G185" s="165" t="s">
        <v>412</v>
      </c>
      <c r="H185" s="166">
        <v>40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38</v>
      </c>
      <c r="P185" s="155">
        <f>O185*H185</f>
        <v>0</v>
      </c>
      <c r="Q185" s="155">
        <v>1.2E-4</v>
      </c>
      <c r="R185" s="155">
        <f>Q185*H185</f>
        <v>4.8000000000000004E-3</v>
      </c>
      <c r="S185" s="155">
        <v>0</v>
      </c>
      <c r="T185" s="156">
        <f>S185*H185</f>
        <v>0</v>
      </c>
      <c r="AR185" s="157" t="s">
        <v>373</v>
      </c>
      <c r="AT185" s="157" t="s">
        <v>335</v>
      </c>
      <c r="AU185" s="157" t="s">
        <v>272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348</v>
      </c>
      <c r="BM185" s="157" t="s">
        <v>1111</v>
      </c>
    </row>
    <row r="186" spans="2:65" s="1" customFormat="1" ht="19.2">
      <c r="B186" s="28"/>
      <c r="D186" s="159" t="s">
        <v>280</v>
      </c>
      <c r="F186" s="160" t="s">
        <v>1110</v>
      </c>
      <c r="I186" s="119"/>
      <c r="L186" s="28"/>
      <c r="M186" s="161"/>
      <c r="T186" s="52"/>
      <c r="AT186" s="13" t="s">
        <v>280</v>
      </c>
      <c r="AU186" s="13" t="s">
        <v>272</v>
      </c>
    </row>
    <row r="187" spans="2:65" s="1" customFormat="1" ht="24.15" customHeight="1">
      <c r="B187" s="28"/>
      <c r="C187" s="146" t="s">
        <v>390</v>
      </c>
      <c r="D187" s="146" t="s">
        <v>274</v>
      </c>
      <c r="E187" s="147" t="s">
        <v>953</v>
      </c>
      <c r="F187" s="148" t="s">
        <v>954</v>
      </c>
      <c r="G187" s="149" t="s">
        <v>338</v>
      </c>
      <c r="H187" s="150">
        <v>20</v>
      </c>
      <c r="I187" s="151"/>
      <c r="J187" s="152">
        <f>ROUND(I187*H187,2)</f>
        <v>0</v>
      </c>
      <c r="K187" s="153"/>
      <c r="L187" s="28"/>
      <c r="M187" s="154" t="s">
        <v>1</v>
      </c>
      <c r="N187" s="115" t="s">
        <v>38</v>
      </c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AR187" s="157" t="s">
        <v>348</v>
      </c>
      <c r="AT187" s="157" t="s">
        <v>274</v>
      </c>
      <c r="AU187" s="157" t="s">
        <v>272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1113</v>
      </c>
    </row>
    <row r="188" spans="2:65" s="1" customFormat="1" ht="19.2">
      <c r="B188" s="28"/>
      <c r="D188" s="159" t="s">
        <v>280</v>
      </c>
      <c r="F188" s="160" t="s">
        <v>956</v>
      </c>
      <c r="I188" s="119"/>
      <c r="L188" s="28"/>
      <c r="M188" s="161"/>
      <c r="T188" s="52"/>
      <c r="AT188" s="13" t="s">
        <v>280</v>
      </c>
      <c r="AU188" s="13" t="s">
        <v>272</v>
      </c>
    </row>
    <row r="189" spans="2:65" s="1" customFormat="1" ht="16.5" customHeight="1">
      <c r="B189" s="28"/>
      <c r="C189" s="162" t="s">
        <v>395</v>
      </c>
      <c r="D189" s="162" t="s">
        <v>335</v>
      </c>
      <c r="E189" s="163" t="s">
        <v>958</v>
      </c>
      <c r="F189" s="164" t="s">
        <v>959</v>
      </c>
      <c r="G189" s="165" t="s">
        <v>338</v>
      </c>
      <c r="H189" s="166">
        <v>20</v>
      </c>
      <c r="I189" s="167"/>
      <c r="J189" s="168">
        <f>ROUND(I189*H189,2)</f>
        <v>0</v>
      </c>
      <c r="K189" s="169"/>
      <c r="L189" s="170"/>
      <c r="M189" s="171" t="s">
        <v>1</v>
      </c>
      <c r="N189" s="172" t="s">
        <v>38</v>
      </c>
      <c r="P189" s="155">
        <f>O189*H189</f>
        <v>0</v>
      </c>
      <c r="Q189" s="155">
        <v>9.0000000000000006E-5</v>
      </c>
      <c r="R189" s="155">
        <f>Q189*H189</f>
        <v>1.8000000000000002E-3</v>
      </c>
      <c r="S189" s="155">
        <v>0</v>
      </c>
      <c r="T189" s="156">
        <f>S189*H189</f>
        <v>0</v>
      </c>
      <c r="AR189" s="157" t="s">
        <v>373</v>
      </c>
      <c r="AT189" s="157" t="s">
        <v>335</v>
      </c>
      <c r="AU189" s="157" t="s">
        <v>272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1115</v>
      </c>
    </row>
    <row r="190" spans="2:65" s="1" customFormat="1" ht="10.199999999999999">
      <c r="B190" s="28"/>
      <c r="D190" s="159" t="s">
        <v>280</v>
      </c>
      <c r="F190" s="160" t="s">
        <v>959</v>
      </c>
      <c r="I190" s="119"/>
      <c r="L190" s="28"/>
      <c r="M190" s="161"/>
      <c r="T190" s="52"/>
      <c r="AT190" s="13" t="s">
        <v>280</v>
      </c>
      <c r="AU190" s="13" t="s">
        <v>272</v>
      </c>
    </row>
    <row r="191" spans="2:65" s="1" customFormat="1" ht="24.15" customHeight="1">
      <c r="B191" s="28"/>
      <c r="C191" s="146" t="s">
        <v>399</v>
      </c>
      <c r="D191" s="146" t="s">
        <v>274</v>
      </c>
      <c r="E191" s="147" t="s">
        <v>1117</v>
      </c>
      <c r="F191" s="148" t="s">
        <v>1118</v>
      </c>
      <c r="G191" s="149" t="s">
        <v>338</v>
      </c>
      <c r="H191" s="150">
        <v>8</v>
      </c>
      <c r="I191" s="151"/>
      <c r="J191" s="152">
        <f>ROUND(I191*H191,2)</f>
        <v>0</v>
      </c>
      <c r="K191" s="153"/>
      <c r="L191" s="28"/>
      <c r="M191" s="154" t="s">
        <v>1</v>
      </c>
      <c r="N191" s="115" t="s">
        <v>38</v>
      </c>
      <c r="P191" s="155">
        <f>O191*H191</f>
        <v>0</v>
      </c>
      <c r="Q191" s="155">
        <v>0</v>
      </c>
      <c r="R191" s="155">
        <f>Q191*H191</f>
        <v>0</v>
      </c>
      <c r="S191" s="155">
        <v>3.0000000000000001E-3</v>
      </c>
      <c r="T191" s="156">
        <f>S191*H191</f>
        <v>2.4E-2</v>
      </c>
      <c r="AR191" s="157" t="s">
        <v>348</v>
      </c>
      <c r="AT191" s="157" t="s">
        <v>274</v>
      </c>
      <c r="AU191" s="157" t="s">
        <v>272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1119</v>
      </c>
    </row>
    <row r="192" spans="2:65" s="1" customFormat="1" ht="48">
      <c r="B192" s="28"/>
      <c r="D192" s="159" t="s">
        <v>280</v>
      </c>
      <c r="F192" s="160" t="s">
        <v>1120</v>
      </c>
      <c r="I192" s="119"/>
      <c r="L192" s="28"/>
      <c r="M192" s="161"/>
      <c r="T192" s="52"/>
      <c r="AT192" s="13" t="s">
        <v>280</v>
      </c>
      <c r="AU192" s="13" t="s">
        <v>272</v>
      </c>
    </row>
    <row r="193" spans="2:65" s="1" customFormat="1" ht="44.25" customHeight="1">
      <c r="B193" s="28"/>
      <c r="C193" s="146" t="s">
        <v>404</v>
      </c>
      <c r="D193" s="146" t="s">
        <v>274</v>
      </c>
      <c r="E193" s="147" t="s">
        <v>2158</v>
      </c>
      <c r="F193" s="148" t="s">
        <v>2159</v>
      </c>
      <c r="G193" s="149" t="s">
        <v>338</v>
      </c>
      <c r="H193" s="150">
        <v>1</v>
      </c>
      <c r="I193" s="151"/>
      <c r="J193" s="152">
        <f>ROUND(I193*H193,2)</f>
        <v>0</v>
      </c>
      <c r="K193" s="153"/>
      <c r="L193" s="28"/>
      <c r="M193" s="154" t="s">
        <v>1</v>
      </c>
      <c r="N193" s="115" t="s">
        <v>38</v>
      </c>
      <c r="P193" s="155">
        <f>O193*H193</f>
        <v>0</v>
      </c>
      <c r="Q193" s="155">
        <v>0</v>
      </c>
      <c r="R193" s="155">
        <f>Q193*H193</f>
        <v>0</v>
      </c>
      <c r="S193" s="155">
        <v>5.0000000000000002E-5</v>
      </c>
      <c r="T193" s="156">
        <f>S193*H193</f>
        <v>5.0000000000000002E-5</v>
      </c>
      <c r="AR193" s="157" t="s">
        <v>348</v>
      </c>
      <c r="AT193" s="157" t="s">
        <v>274</v>
      </c>
      <c r="AU193" s="157" t="s">
        <v>272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2160</v>
      </c>
    </row>
    <row r="194" spans="2:65" s="1" customFormat="1" ht="28.8">
      <c r="B194" s="28"/>
      <c r="D194" s="159" t="s">
        <v>280</v>
      </c>
      <c r="F194" s="160" t="s">
        <v>2161</v>
      </c>
      <c r="I194" s="119"/>
      <c r="L194" s="28"/>
      <c r="M194" s="161"/>
      <c r="T194" s="52"/>
      <c r="AT194" s="13" t="s">
        <v>280</v>
      </c>
      <c r="AU194" s="13" t="s">
        <v>272</v>
      </c>
    </row>
    <row r="195" spans="2:65" s="1" customFormat="1" ht="24.15" customHeight="1">
      <c r="B195" s="28"/>
      <c r="C195" s="162" t="s">
        <v>409</v>
      </c>
      <c r="D195" s="162" t="s">
        <v>335</v>
      </c>
      <c r="E195" s="163" t="s">
        <v>2162</v>
      </c>
      <c r="F195" s="164" t="s">
        <v>2163</v>
      </c>
      <c r="G195" s="165" t="s">
        <v>338</v>
      </c>
      <c r="H195" s="166">
        <v>1</v>
      </c>
      <c r="I195" s="167"/>
      <c r="J195" s="168">
        <f>ROUND(I195*H195,2)</f>
        <v>0</v>
      </c>
      <c r="K195" s="169"/>
      <c r="L195" s="170"/>
      <c r="M195" s="171" t="s">
        <v>1</v>
      </c>
      <c r="N195" s="172" t="s">
        <v>38</v>
      </c>
      <c r="P195" s="155">
        <f>O195*H195</f>
        <v>0</v>
      </c>
      <c r="Q195" s="155">
        <v>1.2999999999999999E-3</v>
      </c>
      <c r="R195" s="155">
        <f>Q195*H195</f>
        <v>1.2999999999999999E-3</v>
      </c>
      <c r="S195" s="155">
        <v>0</v>
      </c>
      <c r="T195" s="156">
        <f>S195*H195</f>
        <v>0</v>
      </c>
      <c r="AR195" s="157" t="s">
        <v>373</v>
      </c>
      <c r="AT195" s="157" t="s">
        <v>335</v>
      </c>
      <c r="AU195" s="157" t="s">
        <v>272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348</v>
      </c>
      <c r="BM195" s="157" t="s">
        <v>2164</v>
      </c>
    </row>
    <row r="196" spans="2:65" s="1" customFormat="1" ht="19.2">
      <c r="B196" s="28"/>
      <c r="D196" s="159" t="s">
        <v>280</v>
      </c>
      <c r="F196" s="160" t="s">
        <v>2165</v>
      </c>
      <c r="I196" s="119"/>
      <c r="L196" s="28"/>
      <c r="M196" s="173"/>
      <c r="N196" s="174"/>
      <c r="O196" s="174"/>
      <c r="P196" s="174"/>
      <c r="Q196" s="174"/>
      <c r="R196" s="174"/>
      <c r="S196" s="174"/>
      <c r="T196" s="175"/>
      <c r="AT196" s="13" t="s">
        <v>280</v>
      </c>
      <c r="AU196" s="13" t="s">
        <v>272</v>
      </c>
    </row>
    <row r="197" spans="2:65" s="1" customFormat="1" ht="6.9" customHeight="1">
      <c r="B197" s="40"/>
      <c r="C197" s="41"/>
      <c r="D197" s="41"/>
      <c r="E197" s="41"/>
      <c r="F197" s="41"/>
      <c r="G197" s="41"/>
      <c r="H197" s="41"/>
      <c r="I197" s="41"/>
      <c r="J197" s="41"/>
      <c r="K197" s="41"/>
      <c r="L197" s="28"/>
    </row>
  </sheetData>
  <sheetProtection algorithmName="SHA-512" hashValue="VPQGu4VyxGpUjcbp04trxiLFQR7xsPcY31YIZecb/2lpG+SJSaBnPMIJfYzhusCR7tthlpAmg3A8hyAQ6o3GlA==" saltValue="NSs6RjzybBS+BPITKxDLsuwX2/Fyws4mp7XieuojYIeUratSAYol3GTgE1/DXkS9tDQHwDunjVCgoe9NFwgBWg==" spinCount="100000" sheet="1" objects="1" scenarios="1" formatColumns="0" formatRows="0" autoFilter="0"/>
  <autoFilter ref="C136:K196" xr:uid="{00000000-0009-0000-0000-00001B000000}"/>
  <mergeCells count="17"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243"/>
  <sheetViews>
    <sheetView showGridLines="0" topLeftCell="A93" workbookViewId="0">
      <selection activeCell="D115" sqref="D115:F11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195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2207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2208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J113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ROUND((SUM(BE113:BE120) + SUM(BE142:BE242)),  2)</f>
        <v>0</v>
      </c>
      <c r="I37" s="94">
        <v>0.21</v>
      </c>
      <c r="J37" s="82">
        <f>ROUND(((SUM(BE113:BE120) + SUM(BE142:BE242))*I37),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ROUND((SUM(BF113:BF120) + SUM(BF142:BF242)),  2)</f>
        <v>0</v>
      </c>
      <c r="I38" s="94">
        <v>0.12</v>
      </c>
      <c r="J38" s="82">
        <f>ROUND(((SUM(BF113:BF120) + SUM(BF142:BF242))*I38),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ROUND((SUM(BG113:BG120) + SUM(BG142:BG242)),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ROUND((SUM(BH113:BH120) + SUM(BH142:BH242)),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ROUND((SUM(BI113:BI120) + SUM(BI142:BI242)),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2207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61.17.1 - WC pro handicapované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J142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J143</f>
        <v>0</v>
      </c>
      <c r="L99" s="106"/>
    </row>
    <row r="100" spans="2:47" s="9" customFormat="1" ht="19.95" customHeight="1">
      <c r="B100" s="110"/>
      <c r="D100" s="111" t="s">
        <v>237</v>
      </c>
      <c r="E100" s="112"/>
      <c r="F100" s="112"/>
      <c r="G100" s="112"/>
      <c r="H100" s="112"/>
      <c r="I100" s="112"/>
      <c r="J100" s="113">
        <f>J144</f>
        <v>0</v>
      </c>
      <c r="L100" s="110"/>
    </row>
    <row r="101" spans="2:47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J154</f>
        <v>0</v>
      </c>
      <c r="L102" s="110"/>
    </row>
    <row r="103" spans="2:47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J163</f>
        <v>0</v>
      </c>
      <c r="L103" s="106"/>
    </row>
    <row r="104" spans="2:47" s="9" customFormat="1" ht="19.95" customHeight="1">
      <c r="B104" s="110"/>
      <c r="D104" s="111" t="s">
        <v>241</v>
      </c>
      <c r="E104" s="112"/>
      <c r="F104" s="112"/>
      <c r="G104" s="112"/>
      <c r="H104" s="112"/>
      <c r="I104" s="112"/>
      <c r="J104" s="113">
        <f>J164</f>
        <v>0</v>
      </c>
      <c r="L104" s="110"/>
    </row>
    <row r="105" spans="2:47" s="9" customFormat="1" ht="19.95" customHeight="1">
      <c r="B105" s="110"/>
      <c r="D105" s="111" t="s">
        <v>1496</v>
      </c>
      <c r="E105" s="112"/>
      <c r="F105" s="112"/>
      <c r="G105" s="112"/>
      <c r="H105" s="112"/>
      <c r="I105" s="112"/>
      <c r="J105" s="113">
        <f>J173</f>
        <v>0</v>
      </c>
      <c r="L105" s="110"/>
    </row>
    <row r="106" spans="2:47" s="9" customFormat="1" ht="19.95" customHeight="1">
      <c r="B106" s="110"/>
      <c r="D106" s="111" t="s">
        <v>2209</v>
      </c>
      <c r="E106" s="112"/>
      <c r="F106" s="112"/>
      <c r="G106" s="112"/>
      <c r="H106" s="112"/>
      <c r="I106" s="112"/>
      <c r="J106" s="113">
        <f>J182</f>
        <v>0</v>
      </c>
      <c r="L106" s="110"/>
    </row>
    <row r="107" spans="2:47" s="9" customFormat="1" ht="19.95" customHeight="1">
      <c r="B107" s="110"/>
      <c r="D107" s="111" t="s">
        <v>244</v>
      </c>
      <c r="E107" s="112"/>
      <c r="F107" s="112"/>
      <c r="G107" s="112"/>
      <c r="H107" s="112"/>
      <c r="I107" s="112"/>
      <c r="J107" s="113">
        <f>J197</f>
        <v>0</v>
      </c>
      <c r="L107" s="110"/>
    </row>
    <row r="108" spans="2:47" s="9" customFormat="1" ht="19.95" customHeight="1">
      <c r="B108" s="110"/>
      <c r="D108" s="111" t="s">
        <v>246</v>
      </c>
      <c r="E108" s="112"/>
      <c r="F108" s="112"/>
      <c r="G108" s="112"/>
      <c r="H108" s="112"/>
      <c r="I108" s="112"/>
      <c r="J108" s="113">
        <f>J208</f>
        <v>0</v>
      </c>
      <c r="L108" s="110"/>
    </row>
    <row r="109" spans="2:47" s="8" customFormat="1" ht="24.9" customHeight="1">
      <c r="B109" s="106"/>
      <c r="D109" s="107" t="s">
        <v>247</v>
      </c>
      <c r="E109" s="108"/>
      <c r="F109" s="108"/>
      <c r="G109" s="108"/>
      <c r="H109" s="108"/>
      <c r="I109" s="108"/>
      <c r="J109" s="109">
        <f>J225</f>
        <v>0</v>
      </c>
      <c r="L109" s="106"/>
    </row>
    <row r="110" spans="2:47" s="9" customFormat="1" ht="19.95" customHeight="1">
      <c r="B110" s="110"/>
      <c r="D110" s="111" t="s">
        <v>248</v>
      </c>
      <c r="E110" s="112"/>
      <c r="F110" s="112"/>
      <c r="G110" s="112"/>
      <c r="H110" s="112"/>
      <c r="I110" s="112"/>
      <c r="J110" s="113">
        <f>J226</f>
        <v>0</v>
      </c>
      <c r="L110" s="110"/>
    </row>
    <row r="111" spans="2:47" s="1" customFormat="1" ht="21.75" customHeight="1">
      <c r="B111" s="28"/>
      <c r="L111" s="28"/>
    </row>
    <row r="112" spans="2:47" s="1" customFormat="1" ht="6.9" customHeight="1">
      <c r="B112" s="28"/>
      <c r="L112" s="28"/>
    </row>
    <row r="113" spans="2:65" s="1" customFormat="1" ht="29.25" customHeight="1">
      <c r="B113" s="28"/>
      <c r="C113" s="105" t="s">
        <v>249</v>
      </c>
      <c r="J113" s="114">
        <f>ROUND(J114 + J115 + J116 + J117 + J118 + J119,2)</f>
        <v>0</v>
      </c>
      <c r="L113" s="28"/>
      <c r="N113" s="115" t="s">
        <v>37</v>
      </c>
    </row>
    <row r="114" spans="2:65" s="1" customFormat="1" ht="18" customHeight="1">
      <c r="B114" s="28"/>
      <c r="D114" s="222" t="s">
        <v>250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ref="BE114:BE119" si="0">IF(N114="základní",J114,0)</f>
        <v>0</v>
      </c>
      <c r="BF114" s="122">
        <f t="shared" ref="BF114:BF119" si="1">IF(N114="snížená",J114,0)</f>
        <v>0</v>
      </c>
      <c r="BG114" s="122">
        <f t="shared" ref="BG114:BG119" si="2">IF(N114="zákl. přenesená",J114,0)</f>
        <v>0</v>
      </c>
      <c r="BH114" s="122">
        <f t="shared" ref="BH114:BH119" si="3">IF(N114="sníž. přenesená",J114,0)</f>
        <v>0</v>
      </c>
      <c r="BI114" s="122">
        <f t="shared" ref="BI114:BI119" si="4">IF(N114="nulová",J114,0)</f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222" t="s">
        <v>252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2429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2427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2430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116" t="s">
        <v>253</v>
      </c>
      <c r="J119" s="117">
        <f>ROUND(J32*T119,2)</f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254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0.199999999999999">
      <c r="B120" s="28"/>
      <c r="L120" s="28"/>
    </row>
    <row r="121" spans="2:65" s="1" customFormat="1" ht="29.25" customHeight="1">
      <c r="B121" s="28"/>
      <c r="C121" s="123" t="s">
        <v>255</v>
      </c>
      <c r="D121" s="95"/>
      <c r="E121" s="95"/>
      <c r="F121" s="95"/>
      <c r="G121" s="95"/>
      <c r="H121" s="95"/>
      <c r="I121" s="95"/>
      <c r="J121" s="124">
        <f>ROUND(J98+J113,2)</f>
        <v>0</v>
      </c>
      <c r="K121" s="95"/>
      <c r="L121" s="28"/>
    </row>
    <row r="122" spans="2:65" s="1" customFormat="1" ht="6.9" customHeight="1"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28"/>
    </row>
    <row r="126" spans="2:65" s="1" customFormat="1" ht="6.9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28"/>
    </row>
    <row r="127" spans="2:65" s="1" customFormat="1" ht="24.9" customHeight="1">
      <c r="B127" s="28"/>
      <c r="C127" s="17" t="s">
        <v>256</v>
      </c>
      <c r="L127" s="28"/>
    </row>
    <row r="128" spans="2:65" s="1" customFormat="1" ht="6.9" customHeight="1">
      <c r="B128" s="28"/>
      <c r="L128" s="28"/>
    </row>
    <row r="129" spans="2:63" s="1" customFormat="1" ht="12" customHeight="1">
      <c r="B129" s="28"/>
      <c r="C129" s="23" t="s">
        <v>16</v>
      </c>
      <c r="L129" s="28"/>
    </row>
    <row r="130" spans="2:63" s="1" customFormat="1" ht="26.25" customHeight="1">
      <c r="B130" s="28"/>
      <c r="E130" s="218" t="str">
        <f>E7</f>
        <v>Rekonstrukce silno a slaboproudé instalace, dobudování WC pro imobilní aj., ZŠ Ivanovice na Hané, ul. Tyršova 218/4</v>
      </c>
      <c r="F130" s="219"/>
      <c r="G130" s="219"/>
      <c r="H130" s="219"/>
      <c r="L130" s="28"/>
    </row>
    <row r="131" spans="2:63" ht="12" customHeight="1">
      <c r="B131" s="16"/>
      <c r="C131" s="23" t="s">
        <v>224</v>
      </c>
      <c r="L131" s="16"/>
    </row>
    <row r="132" spans="2:63" s="1" customFormat="1" ht="16.5" customHeight="1">
      <c r="B132" s="28"/>
      <c r="E132" s="218" t="s">
        <v>2207</v>
      </c>
      <c r="F132" s="220"/>
      <c r="G132" s="220"/>
      <c r="H132" s="220"/>
      <c r="L132" s="28"/>
    </row>
    <row r="133" spans="2:63" s="1" customFormat="1" ht="12" customHeight="1">
      <c r="B133" s="28"/>
      <c r="C133" s="23" t="s">
        <v>226</v>
      </c>
      <c r="L133" s="28"/>
    </row>
    <row r="134" spans="2:63" s="1" customFormat="1" ht="16.5" customHeight="1">
      <c r="B134" s="28"/>
      <c r="E134" s="200" t="str">
        <f>E11</f>
        <v>61.17.1 - WC pro handicapované - stavba</v>
      </c>
      <c r="F134" s="220"/>
      <c r="G134" s="220"/>
      <c r="H134" s="220"/>
      <c r="L134" s="28"/>
    </row>
    <row r="135" spans="2:63" s="1" customFormat="1" ht="6.9" customHeight="1">
      <c r="B135" s="28"/>
      <c r="L135" s="28"/>
    </row>
    <row r="136" spans="2:63" s="1" customFormat="1" ht="12" customHeight="1">
      <c r="B136" s="28"/>
      <c r="C136" s="23" t="s">
        <v>20</v>
      </c>
      <c r="F136" s="21" t="str">
        <f>F14</f>
        <v>ZŠ Ivanovice na Hané, okres Vyškov p. o.</v>
      </c>
      <c r="I136" s="23" t="s">
        <v>22</v>
      </c>
      <c r="J136" s="48" t="str">
        <f>IF(J14="","",J14)</f>
        <v>xx.xx.xxxx</v>
      </c>
      <c r="L136" s="28"/>
    </row>
    <row r="137" spans="2:63" s="1" customFormat="1" ht="6.9" customHeight="1">
      <c r="B137" s="28"/>
      <c r="L137" s="28"/>
    </row>
    <row r="138" spans="2:63" s="1" customFormat="1" ht="15.15" customHeight="1">
      <c r="B138" s="28"/>
      <c r="C138" s="23" t="s">
        <v>23</v>
      </c>
      <c r="F138" s="21" t="str">
        <f>E17</f>
        <v xml:space="preserve"> </v>
      </c>
      <c r="I138" s="23" t="s">
        <v>29</v>
      </c>
      <c r="J138" s="26" t="str">
        <f>E23</f>
        <v xml:space="preserve"> </v>
      </c>
      <c r="L138" s="28"/>
    </row>
    <row r="139" spans="2:63" s="1" customFormat="1" ht="15.15" customHeight="1">
      <c r="B139" s="28"/>
      <c r="C139" s="23" t="s">
        <v>27</v>
      </c>
      <c r="F139" s="21" t="str">
        <f>IF(E20="","",E20)</f>
        <v>Vyplň údaj</v>
      </c>
      <c r="I139" s="23" t="s">
        <v>31</v>
      </c>
      <c r="J139" s="26" t="str">
        <f>E26</f>
        <v xml:space="preserve"> </v>
      </c>
      <c r="L139" s="28"/>
    </row>
    <row r="140" spans="2:63" s="1" customFormat="1" ht="10.35" customHeight="1">
      <c r="B140" s="28"/>
      <c r="L140" s="28"/>
    </row>
    <row r="141" spans="2:63" s="10" customFormat="1" ht="29.25" customHeight="1">
      <c r="B141" s="125"/>
      <c r="C141" s="126" t="s">
        <v>257</v>
      </c>
      <c r="D141" s="127" t="s">
        <v>58</v>
      </c>
      <c r="E141" s="127" t="s">
        <v>54</v>
      </c>
      <c r="F141" s="127" t="s">
        <v>55</v>
      </c>
      <c r="G141" s="127" t="s">
        <v>258</v>
      </c>
      <c r="H141" s="127" t="s">
        <v>259</v>
      </c>
      <c r="I141" s="127" t="s">
        <v>260</v>
      </c>
      <c r="J141" s="128" t="s">
        <v>232</v>
      </c>
      <c r="K141" s="129" t="s">
        <v>261</v>
      </c>
      <c r="L141" s="125"/>
      <c r="M141" s="55" t="s">
        <v>1</v>
      </c>
      <c r="N141" s="56" t="s">
        <v>37</v>
      </c>
      <c r="O141" s="56" t="s">
        <v>262</v>
      </c>
      <c r="P141" s="56" t="s">
        <v>263</v>
      </c>
      <c r="Q141" s="56" t="s">
        <v>264</v>
      </c>
      <c r="R141" s="56" t="s">
        <v>265</v>
      </c>
      <c r="S141" s="56" t="s">
        <v>266</v>
      </c>
      <c r="T141" s="57" t="s">
        <v>267</v>
      </c>
    </row>
    <row r="142" spans="2:63" s="1" customFormat="1" ht="22.8" customHeight="1">
      <c r="B142" s="28"/>
      <c r="C142" s="60" t="s">
        <v>268</v>
      </c>
      <c r="J142" s="130">
        <f>BK142</f>
        <v>0</v>
      </c>
      <c r="L142" s="28"/>
      <c r="M142" s="58"/>
      <c r="N142" s="49"/>
      <c r="O142" s="49"/>
      <c r="P142" s="131">
        <f>P143+P163+P225</f>
        <v>0</v>
      </c>
      <c r="Q142" s="49"/>
      <c r="R142" s="131">
        <f>R143+R163+R225</f>
        <v>0.40431900000000004</v>
      </c>
      <c r="S142" s="49"/>
      <c r="T142" s="132">
        <f>T143+T163+T225</f>
        <v>1.21722</v>
      </c>
      <c r="AT142" s="13" t="s">
        <v>72</v>
      </c>
      <c r="AU142" s="13" t="s">
        <v>234</v>
      </c>
      <c r="BK142" s="133">
        <f>BK143+BK163+BK225</f>
        <v>0</v>
      </c>
    </row>
    <row r="143" spans="2:63" s="11" customFormat="1" ht="25.95" customHeight="1">
      <c r="B143" s="134"/>
      <c r="D143" s="135" t="s">
        <v>72</v>
      </c>
      <c r="E143" s="136" t="s">
        <v>269</v>
      </c>
      <c r="F143" s="136" t="s">
        <v>270</v>
      </c>
      <c r="I143" s="137"/>
      <c r="J143" s="138">
        <f>BK143</f>
        <v>0</v>
      </c>
      <c r="L143" s="134"/>
      <c r="M143" s="139"/>
      <c r="P143" s="140">
        <f>P144+P151+P154</f>
        <v>0</v>
      </c>
      <c r="R143" s="140">
        <f>R144+R151+R154</f>
        <v>5.0699999999999996E-4</v>
      </c>
      <c r="T143" s="141">
        <f>T144+T151+T154</f>
        <v>0</v>
      </c>
      <c r="AR143" s="135" t="s">
        <v>80</v>
      </c>
      <c r="AT143" s="142" t="s">
        <v>72</v>
      </c>
      <c r="AU143" s="142" t="s">
        <v>73</v>
      </c>
      <c r="AY143" s="135" t="s">
        <v>271</v>
      </c>
      <c r="BK143" s="143">
        <f>BK144+BK151+BK154</f>
        <v>0</v>
      </c>
    </row>
    <row r="144" spans="2:63" s="11" customFormat="1" ht="22.8" customHeight="1">
      <c r="B144" s="134"/>
      <c r="D144" s="135" t="s">
        <v>72</v>
      </c>
      <c r="E144" s="144" t="s">
        <v>282</v>
      </c>
      <c r="F144" s="144" t="s">
        <v>283</v>
      </c>
      <c r="I144" s="137"/>
      <c r="J144" s="145">
        <f>BK144</f>
        <v>0</v>
      </c>
      <c r="L144" s="134"/>
      <c r="M144" s="139"/>
      <c r="P144" s="140">
        <f>SUM(P145:P150)</f>
        <v>0</v>
      </c>
      <c r="R144" s="140">
        <f>SUM(R145:R150)</f>
        <v>0</v>
      </c>
      <c r="T144" s="141">
        <f>SUM(T145:T150)</f>
        <v>0</v>
      </c>
      <c r="AR144" s="135" t="s">
        <v>80</v>
      </c>
      <c r="AT144" s="142" t="s">
        <v>72</v>
      </c>
      <c r="AU144" s="142" t="s">
        <v>80</v>
      </c>
      <c r="AY144" s="135" t="s">
        <v>271</v>
      </c>
      <c r="BK144" s="143">
        <f>SUM(BK145:BK150)</f>
        <v>0</v>
      </c>
    </row>
    <row r="145" spans="2:65" s="1" customFormat="1" ht="16.5" customHeight="1">
      <c r="B145" s="28"/>
      <c r="C145" s="146" t="s">
        <v>80</v>
      </c>
      <c r="D145" s="146" t="s">
        <v>274</v>
      </c>
      <c r="E145" s="147" t="s">
        <v>299</v>
      </c>
      <c r="F145" s="148" t="s">
        <v>300</v>
      </c>
      <c r="G145" s="149" t="s">
        <v>301</v>
      </c>
      <c r="H145" s="150">
        <v>1</v>
      </c>
      <c r="I145" s="151"/>
      <c r="J145" s="152">
        <f>ROUND(I145*H145,2)</f>
        <v>0</v>
      </c>
      <c r="K145" s="153"/>
      <c r="L145" s="28"/>
      <c r="M145" s="154" t="s">
        <v>1</v>
      </c>
      <c r="N145" s="115" t="s">
        <v>38</v>
      </c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AR145" s="157" t="s">
        <v>278</v>
      </c>
      <c r="AT145" s="157" t="s">
        <v>274</v>
      </c>
      <c r="AU145" s="157" t="s">
        <v>82</v>
      </c>
      <c r="AY145" s="13" t="s">
        <v>271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3" t="s">
        <v>80</v>
      </c>
      <c r="BK145" s="158">
        <f>ROUND(I145*H145,2)</f>
        <v>0</v>
      </c>
      <c r="BL145" s="13" t="s">
        <v>278</v>
      </c>
      <c r="BM145" s="157" t="s">
        <v>2210</v>
      </c>
    </row>
    <row r="146" spans="2:65" s="1" customFormat="1" ht="10.199999999999999">
      <c r="B146" s="28"/>
      <c r="D146" s="159" t="s">
        <v>280</v>
      </c>
      <c r="F146" s="160" t="s">
        <v>2211</v>
      </c>
      <c r="I146" s="119"/>
      <c r="L146" s="28"/>
      <c r="M146" s="161"/>
      <c r="T146" s="52"/>
      <c r="AT146" s="13" t="s">
        <v>280</v>
      </c>
      <c r="AU146" s="13" t="s">
        <v>82</v>
      </c>
    </row>
    <row r="147" spans="2:65" s="1" customFormat="1" ht="16.5" customHeight="1">
      <c r="B147" s="28"/>
      <c r="C147" s="146" t="s">
        <v>82</v>
      </c>
      <c r="D147" s="146" t="s">
        <v>274</v>
      </c>
      <c r="E147" s="147" t="s">
        <v>304</v>
      </c>
      <c r="F147" s="148" t="s">
        <v>305</v>
      </c>
      <c r="G147" s="149" t="s">
        <v>301</v>
      </c>
      <c r="H147" s="150">
        <v>1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306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306</v>
      </c>
      <c r="BM147" s="157" t="s">
        <v>2212</v>
      </c>
    </row>
    <row r="148" spans="2:65" s="1" customFormat="1" ht="10.199999999999999">
      <c r="B148" s="28"/>
      <c r="D148" s="159" t="s">
        <v>280</v>
      </c>
      <c r="F148" s="160" t="s">
        <v>305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" customFormat="1" ht="16.5" customHeight="1">
      <c r="B149" s="28"/>
      <c r="C149" s="146" t="s">
        <v>272</v>
      </c>
      <c r="D149" s="146" t="s">
        <v>274</v>
      </c>
      <c r="E149" s="147" t="s">
        <v>616</v>
      </c>
      <c r="F149" s="148" t="s">
        <v>617</v>
      </c>
      <c r="G149" s="149" t="s">
        <v>301</v>
      </c>
      <c r="H149" s="150">
        <v>1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306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306</v>
      </c>
      <c r="BM149" s="157" t="s">
        <v>2213</v>
      </c>
    </row>
    <row r="150" spans="2:65" s="1" customFormat="1" ht="10.199999999999999">
      <c r="B150" s="28"/>
      <c r="D150" s="159" t="s">
        <v>280</v>
      </c>
      <c r="F150" s="160" t="s">
        <v>617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1" customFormat="1" ht="22.8" customHeight="1">
      <c r="B151" s="134"/>
      <c r="D151" s="135" t="s">
        <v>72</v>
      </c>
      <c r="E151" s="144" t="s">
        <v>292</v>
      </c>
      <c r="F151" s="144" t="s">
        <v>293</v>
      </c>
      <c r="I151" s="137"/>
      <c r="J151" s="145">
        <f>BK151</f>
        <v>0</v>
      </c>
      <c r="L151" s="134"/>
      <c r="M151" s="139"/>
      <c r="P151" s="140">
        <f>SUM(P152:P153)</f>
        <v>0</v>
      </c>
      <c r="R151" s="140">
        <f>SUM(R152:R153)</f>
        <v>5.0699999999999996E-4</v>
      </c>
      <c r="T151" s="141">
        <f>SUM(T152:T153)</f>
        <v>0</v>
      </c>
      <c r="AR151" s="135" t="s">
        <v>80</v>
      </c>
      <c r="AT151" s="142" t="s">
        <v>72</v>
      </c>
      <c r="AU151" s="142" t="s">
        <v>80</v>
      </c>
      <c r="AY151" s="135" t="s">
        <v>271</v>
      </c>
      <c r="BK151" s="143">
        <f>SUM(BK152:BK153)</f>
        <v>0</v>
      </c>
    </row>
    <row r="152" spans="2:65" s="1" customFormat="1" ht="33" customHeight="1">
      <c r="B152" s="28"/>
      <c r="C152" s="146" t="s">
        <v>278</v>
      </c>
      <c r="D152" s="146" t="s">
        <v>274</v>
      </c>
      <c r="E152" s="147" t="s">
        <v>294</v>
      </c>
      <c r="F152" s="148" t="s">
        <v>295</v>
      </c>
      <c r="G152" s="149" t="s">
        <v>277</v>
      </c>
      <c r="H152" s="150">
        <v>3.9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1.2999999999999999E-4</v>
      </c>
      <c r="R152" s="155">
        <f>Q152*H152</f>
        <v>5.0699999999999996E-4</v>
      </c>
      <c r="S152" s="155">
        <v>0</v>
      </c>
      <c r="T152" s="156">
        <f>S152*H152</f>
        <v>0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2214</v>
      </c>
    </row>
    <row r="153" spans="2:65" s="1" customFormat="1" ht="19.2">
      <c r="B153" s="28"/>
      <c r="D153" s="159" t="s">
        <v>280</v>
      </c>
      <c r="F153" s="160" t="s">
        <v>297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1" customFormat="1" ht="22.8" customHeight="1">
      <c r="B154" s="134"/>
      <c r="D154" s="135" t="s">
        <v>72</v>
      </c>
      <c r="E154" s="144" t="s">
        <v>318</v>
      </c>
      <c r="F154" s="144" t="s">
        <v>319</v>
      </c>
      <c r="I154" s="137"/>
      <c r="J154" s="145">
        <f>BK154</f>
        <v>0</v>
      </c>
      <c r="L154" s="134"/>
      <c r="M154" s="139"/>
      <c r="P154" s="140">
        <f>SUM(P155:P162)</f>
        <v>0</v>
      </c>
      <c r="R154" s="140">
        <f>SUM(R155:R162)</f>
        <v>0</v>
      </c>
      <c r="T154" s="141">
        <f>SUM(T155:T162)</f>
        <v>0</v>
      </c>
      <c r="AR154" s="135" t="s">
        <v>80</v>
      </c>
      <c r="AT154" s="142" t="s">
        <v>72</v>
      </c>
      <c r="AU154" s="142" t="s">
        <v>80</v>
      </c>
      <c r="AY154" s="135" t="s">
        <v>271</v>
      </c>
      <c r="BK154" s="143">
        <f>SUM(BK155:BK162)</f>
        <v>0</v>
      </c>
    </row>
    <row r="155" spans="2:65" s="1" customFormat="1" ht="24.15" customHeight="1">
      <c r="B155" s="28"/>
      <c r="C155" s="146" t="s">
        <v>298</v>
      </c>
      <c r="D155" s="146" t="s">
        <v>274</v>
      </c>
      <c r="E155" s="147" t="s">
        <v>320</v>
      </c>
      <c r="F155" s="148" t="s">
        <v>321</v>
      </c>
      <c r="G155" s="149" t="s">
        <v>322</v>
      </c>
      <c r="H155" s="150">
        <v>0.7</v>
      </c>
      <c r="I155" s="151"/>
      <c r="J155" s="152">
        <f>ROUND(I155*H155,2)</f>
        <v>0</v>
      </c>
      <c r="K155" s="153"/>
      <c r="L155" s="28"/>
      <c r="M155" s="154" t="s">
        <v>1</v>
      </c>
      <c r="N155" s="115" t="s">
        <v>38</v>
      </c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AR155" s="157" t="s">
        <v>278</v>
      </c>
      <c r="AT155" s="157" t="s">
        <v>274</v>
      </c>
      <c r="AU155" s="157" t="s">
        <v>82</v>
      </c>
      <c r="AY155" s="13" t="s">
        <v>271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3" t="s">
        <v>80</v>
      </c>
      <c r="BK155" s="158">
        <f>ROUND(I155*H155,2)</f>
        <v>0</v>
      </c>
      <c r="BL155" s="13" t="s">
        <v>278</v>
      </c>
      <c r="BM155" s="157" t="s">
        <v>2215</v>
      </c>
    </row>
    <row r="156" spans="2:65" s="1" customFormat="1" ht="28.8">
      <c r="B156" s="28"/>
      <c r="D156" s="159" t="s">
        <v>280</v>
      </c>
      <c r="F156" s="160" t="s">
        <v>324</v>
      </c>
      <c r="I156" s="119"/>
      <c r="L156" s="28"/>
      <c r="M156" s="161"/>
      <c r="T156" s="52"/>
      <c r="AT156" s="13" t="s">
        <v>280</v>
      </c>
      <c r="AU156" s="13" t="s">
        <v>82</v>
      </c>
    </row>
    <row r="157" spans="2:65" s="1" customFormat="1" ht="24.15" customHeight="1">
      <c r="B157" s="28"/>
      <c r="C157" s="146" t="s">
        <v>282</v>
      </c>
      <c r="D157" s="146" t="s">
        <v>274</v>
      </c>
      <c r="E157" s="147" t="s">
        <v>326</v>
      </c>
      <c r="F157" s="148" t="s">
        <v>327</v>
      </c>
      <c r="G157" s="149" t="s">
        <v>322</v>
      </c>
      <c r="H157" s="150">
        <v>0.7</v>
      </c>
      <c r="I157" s="151"/>
      <c r="J157" s="152">
        <f>ROUND(I157*H157,2)</f>
        <v>0</v>
      </c>
      <c r="K157" s="153"/>
      <c r="L157" s="28"/>
      <c r="M157" s="154" t="s">
        <v>1</v>
      </c>
      <c r="N157" s="115" t="s">
        <v>38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278</v>
      </c>
      <c r="AT157" s="157" t="s">
        <v>274</v>
      </c>
      <c r="AU157" s="157" t="s">
        <v>82</v>
      </c>
      <c r="AY157" s="13" t="s">
        <v>271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3" t="s">
        <v>80</v>
      </c>
      <c r="BK157" s="158">
        <f>ROUND(I157*H157,2)</f>
        <v>0</v>
      </c>
      <c r="BL157" s="13" t="s">
        <v>278</v>
      </c>
      <c r="BM157" s="157" t="s">
        <v>2216</v>
      </c>
    </row>
    <row r="158" spans="2:65" s="1" customFormat="1" ht="19.2">
      <c r="B158" s="28"/>
      <c r="D158" s="159" t="s">
        <v>280</v>
      </c>
      <c r="F158" s="160" t="s">
        <v>329</v>
      </c>
      <c r="I158" s="119"/>
      <c r="L158" s="28"/>
      <c r="M158" s="161"/>
      <c r="T158" s="52"/>
      <c r="AT158" s="13" t="s">
        <v>280</v>
      </c>
      <c r="AU158" s="13" t="s">
        <v>82</v>
      </c>
    </row>
    <row r="159" spans="2:65" s="1" customFormat="1" ht="16.5" customHeight="1">
      <c r="B159" s="28"/>
      <c r="C159" s="146" t="s">
        <v>308</v>
      </c>
      <c r="D159" s="146" t="s">
        <v>274</v>
      </c>
      <c r="E159" s="147" t="s">
        <v>2217</v>
      </c>
      <c r="F159" s="148" t="s">
        <v>2218</v>
      </c>
      <c r="G159" s="149" t="s">
        <v>322</v>
      </c>
      <c r="H159" s="150">
        <v>0.7</v>
      </c>
      <c r="I159" s="151"/>
      <c r="J159" s="152">
        <f>ROUND(I159*H159,2)</f>
        <v>0</v>
      </c>
      <c r="K159" s="153"/>
      <c r="L159" s="28"/>
      <c r="M159" s="154" t="s">
        <v>1</v>
      </c>
      <c r="N159" s="115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278</v>
      </c>
      <c r="AT159" s="157" t="s">
        <v>274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278</v>
      </c>
      <c r="BM159" s="157" t="s">
        <v>2219</v>
      </c>
    </row>
    <row r="160" spans="2:65" s="1" customFormat="1" ht="19.2">
      <c r="B160" s="28"/>
      <c r="D160" s="159" t="s">
        <v>280</v>
      </c>
      <c r="F160" s="160" t="s">
        <v>2220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" customFormat="1" ht="24.15" customHeight="1">
      <c r="B161" s="28"/>
      <c r="C161" s="146" t="s">
        <v>314</v>
      </c>
      <c r="D161" s="146" t="s">
        <v>274</v>
      </c>
      <c r="E161" s="147" t="s">
        <v>336</v>
      </c>
      <c r="F161" s="148" t="s">
        <v>2221</v>
      </c>
      <c r="G161" s="149" t="s">
        <v>338</v>
      </c>
      <c r="H161" s="150">
        <v>1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306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306</v>
      </c>
      <c r="BM161" s="157" t="s">
        <v>2222</v>
      </c>
    </row>
    <row r="162" spans="2:65" s="1" customFormat="1" ht="19.2">
      <c r="B162" s="28"/>
      <c r="D162" s="159" t="s">
        <v>280</v>
      </c>
      <c r="F162" s="160" t="s">
        <v>2221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1" customFormat="1" ht="25.95" customHeight="1">
      <c r="B163" s="134"/>
      <c r="D163" s="135" t="s">
        <v>72</v>
      </c>
      <c r="E163" s="136" t="s">
        <v>341</v>
      </c>
      <c r="F163" s="136" t="s">
        <v>342</v>
      </c>
      <c r="I163" s="137"/>
      <c r="J163" s="138">
        <f>BK163</f>
        <v>0</v>
      </c>
      <c r="L163" s="134"/>
      <c r="M163" s="139"/>
      <c r="P163" s="140">
        <f>P164+P173+P182+P197+P208</f>
        <v>0</v>
      </c>
      <c r="R163" s="140">
        <f>R164+R173+R182+R197+R208</f>
        <v>0.40381200000000006</v>
      </c>
      <c r="T163" s="141">
        <f>T164+T173+T182+T197+T208</f>
        <v>1.21722</v>
      </c>
      <c r="AR163" s="135" t="s">
        <v>82</v>
      </c>
      <c r="AT163" s="142" t="s">
        <v>72</v>
      </c>
      <c r="AU163" s="142" t="s">
        <v>73</v>
      </c>
      <c r="AY163" s="135" t="s">
        <v>271</v>
      </c>
      <c r="BK163" s="143">
        <f>BK164+BK173+BK182+BK197+BK208</f>
        <v>0</v>
      </c>
    </row>
    <row r="164" spans="2:65" s="11" customFormat="1" ht="22.8" customHeight="1">
      <c r="B164" s="134"/>
      <c r="D164" s="135" t="s">
        <v>72</v>
      </c>
      <c r="E164" s="144" t="s">
        <v>343</v>
      </c>
      <c r="F164" s="144" t="s">
        <v>344</v>
      </c>
      <c r="I164" s="137"/>
      <c r="J164" s="145">
        <f>BK164</f>
        <v>0</v>
      </c>
      <c r="L164" s="134"/>
      <c r="M164" s="139"/>
      <c r="P164" s="140">
        <f>SUM(P165:P172)</f>
        <v>0</v>
      </c>
      <c r="R164" s="140">
        <f>SUM(R165:R172)</f>
        <v>2.8600000000000001E-3</v>
      </c>
      <c r="T164" s="141">
        <f>SUM(T165:T172)</f>
        <v>3.866E-2</v>
      </c>
      <c r="AR164" s="135" t="s">
        <v>82</v>
      </c>
      <c r="AT164" s="142" t="s">
        <v>72</v>
      </c>
      <c r="AU164" s="142" t="s">
        <v>80</v>
      </c>
      <c r="AY164" s="135" t="s">
        <v>271</v>
      </c>
      <c r="BK164" s="143">
        <f>SUM(BK165:BK172)</f>
        <v>0</v>
      </c>
    </row>
    <row r="165" spans="2:65" s="1" customFormat="1" ht="16.5" customHeight="1">
      <c r="B165" s="28"/>
      <c r="C165" s="146" t="s">
        <v>292</v>
      </c>
      <c r="D165" s="146" t="s">
        <v>274</v>
      </c>
      <c r="E165" s="147" t="s">
        <v>2223</v>
      </c>
      <c r="F165" s="148" t="s">
        <v>2224</v>
      </c>
      <c r="G165" s="149" t="s">
        <v>311</v>
      </c>
      <c r="H165" s="150">
        <v>2</v>
      </c>
      <c r="I165" s="151"/>
      <c r="J165" s="152">
        <f>ROUND(I165*H165,2)</f>
        <v>0</v>
      </c>
      <c r="K165" s="153"/>
      <c r="L165" s="28"/>
      <c r="M165" s="154" t="s">
        <v>1</v>
      </c>
      <c r="N165" s="115" t="s">
        <v>38</v>
      </c>
      <c r="P165" s="155">
        <f>O165*H165</f>
        <v>0</v>
      </c>
      <c r="Q165" s="155">
        <v>0</v>
      </c>
      <c r="R165" s="155">
        <f>Q165*H165</f>
        <v>0</v>
      </c>
      <c r="S165" s="155">
        <v>1.933E-2</v>
      </c>
      <c r="T165" s="156">
        <f>S165*H165</f>
        <v>3.866E-2</v>
      </c>
      <c r="AR165" s="157" t="s">
        <v>348</v>
      </c>
      <c r="AT165" s="157" t="s">
        <v>274</v>
      </c>
      <c r="AU165" s="157" t="s">
        <v>82</v>
      </c>
      <c r="AY165" s="13" t="s">
        <v>271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3" t="s">
        <v>80</v>
      </c>
      <c r="BK165" s="158">
        <f>ROUND(I165*H165,2)</f>
        <v>0</v>
      </c>
      <c r="BL165" s="13" t="s">
        <v>348</v>
      </c>
      <c r="BM165" s="157" t="s">
        <v>2225</v>
      </c>
    </row>
    <row r="166" spans="2:65" s="1" customFormat="1" ht="19.2">
      <c r="B166" s="28"/>
      <c r="D166" s="159" t="s">
        <v>280</v>
      </c>
      <c r="F166" s="160" t="s">
        <v>2226</v>
      </c>
      <c r="I166" s="119"/>
      <c r="L166" s="28"/>
      <c r="M166" s="161"/>
      <c r="T166" s="52"/>
      <c r="AT166" s="13" t="s">
        <v>280</v>
      </c>
      <c r="AU166" s="13" t="s">
        <v>82</v>
      </c>
    </row>
    <row r="167" spans="2:65" s="1" customFormat="1" ht="16.5" customHeight="1">
      <c r="B167" s="28"/>
      <c r="C167" s="146" t="s">
        <v>325</v>
      </c>
      <c r="D167" s="146" t="s">
        <v>274</v>
      </c>
      <c r="E167" s="147" t="s">
        <v>2227</v>
      </c>
      <c r="F167" s="148" t="s">
        <v>2228</v>
      </c>
      <c r="G167" s="149" t="s">
        <v>692</v>
      </c>
      <c r="H167" s="150">
        <v>1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6.3000000000000003E-4</v>
      </c>
      <c r="R167" s="155">
        <f>Q167*H167</f>
        <v>6.3000000000000003E-4</v>
      </c>
      <c r="S167" s="155">
        <v>0</v>
      </c>
      <c r="T167" s="156">
        <f>S167*H167</f>
        <v>0</v>
      </c>
      <c r="AR167" s="157" t="s">
        <v>348</v>
      </c>
      <c r="AT167" s="157" t="s">
        <v>274</v>
      </c>
      <c r="AU167" s="157" t="s">
        <v>82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348</v>
      </c>
      <c r="BM167" s="157" t="s">
        <v>2229</v>
      </c>
    </row>
    <row r="168" spans="2:65" s="1" customFormat="1" ht="10.199999999999999">
      <c r="B168" s="28"/>
      <c r="D168" s="159" t="s">
        <v>280</v>
      </c>
      <c r="F168" s="160" t="s">
        <v>2230</v>
      </c>
      <c r="I168" s="119"/>
      <c r="L168" s="28"/>
      <c r="M168" s="161"/>
      <c r="T168" s="52"/>
      <c r="AT168" s="13" t="s">
        <v>280</v>
      </c>
      <c r="AU168" s="13" t="s">
        <v>82</v>
      </c>
    </row>
    <row r="169" spans="2:65" s="1" customFormat="1" ht="21.75" customHeight="1">
      <c r="B169" s="28"/>
      <c r="C169" s="146" t="s">
        <v>330</v>
      </c>
      <c r="D169" s="146" t="s">
        <v>274</v>
      </c>
      <c r="E169" s="147" t="s">
        <v>2231</v>
      </c>
      <c r="F169" s="148" t="s">
        <v>2232</v>
      </c>
      <c r="G169" s="149" t="s">
        <v>311</v>
      </c>
      <c r="H169" s="150">
        <v>1</v>
      </c>
      <c r="I169" s="151"/>
      <c r="J169" s="152">
        <f>ROUND(I169*H169,2)</f>
        <v>0</v>
      </c>
      <c r="K169" s="153"/>
      <c r="L169" s="28"/>
      <c r="M169" s="154" t="s">
        <v>1</v>
      </c>
      <c r="N169" s="115" t="s">
        <v>38</v>
      </c>
      <c r="P169" s="155">
        <f>O169*H169</f>
        <v>0</v>
      </c>
      <c r="Q169" s="155">
        <v>2.2300000000000002E-3</v>
      </c>
      <c r="R169" s="155">
        <f>Q169*H169</f>
        <v>2.2300000000000002E-3</v>
      </c>
      <c r="S169" s="155">
        <v>0</v>
      </c>
      <c r="T169" s="156">
        <f>S169*H169</f>
        <v>0</v>
      </c>
      <c r="AR169" s="157" t="s">
        <v>348</v>
      </c>
      <c r="AT169" s="157" t="s">
        <v>274</v>
      </c>
      <c r="AU169" s="157" t="s">
        <v>82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348</v>
      </c>
      <c r="BM169" s="157" t="s">
        <v>2233</v>
      </c>
    </row>
    <row r="170" spans="2:65" s="1" customFormat="1" ht="10.199999999999999">
      <c r="B170" s="28"/>
      <c r="D170" s="159" t="s">
        <v>280</v>
      </c>
      <c r="F170" s="160" t="s">
        <v>2234</v>
      </c>
      <c r="I170" s="119"/>
      <c r="L170" s="28"/>
      <c r="M170" s="161"/>
      <c r="T170" s="52"/>
      <c r="AT170" s="13" t="s">
        <v>280</v>
      </c>
      <c r="AU170" s="13" t="s">
        <v>82</v>
      </c>
    </row>
    <row r="171" spans="2:65" s="1" customFormat="1" ht="24.15" customHeight="1">
      <c r="B171" s="28"/>
      <c r="C171" s="146" t="s">
        <v>8</v>
      </c>
      <c r="D171" s="146" t="s">
        <v>274</v>
      </c>
      <c r="E171" s="147" t="s">
        <v>2235</v>
      </c>
      <c r="F171" s="148" t="s">
        <v>2236</v>
      </c>
      <c r="G171" s="149" t="s">
        <v>301</v>
      </c>
      <c r="H171" s="150">
        <v>1</v>
      </c>
      <c r="I171" s="151"/>
      <c r="J171" s="152">
        <f>ROUND(I171*H171,2)</f>
        <v>0</v>
      </c>
      <c r="K171" s="153"/>
      <c r="L171" s="28"/>
      <c r="M171" s="154" t="s">
        <v>1</v>
      </c>
      <c r="N171" s="115" t="s">
        <v>38</v>
      </c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AR171" s="157" t="s">
        <v>306</v>
      </c>
      <c r="AT171" s="157" t="s">
        <v>274</v>
      </c>
      <c r="AU171" s="157" t="s">
        <v>82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306</v>
      </c>
      <c r="BM171" s="157" t="s">
        <v>2237</v>
      </c>
    </row>
    <row r="172" spans="2:65" s="1" customFormat="1" ht="19.2">
      <c r="B172" s="28"/>
      <c r="D172" s="159" t="s">
        <v>280</v>
      </c>
      <c r="F172" s="160" t="s">
        <v>2238</v>
      </c>
      <c r="I172" s="119"/>
      <c r="L172" s="28"/>
      <c r="M172" s="161"/>
      <c r="T172" s="52"/>
      <c r="AT172" s="13" t="s">
        <v>280</v>
      </c>
      <c r="AU172" s="13" t="s">
        <v>82</v>
      </c>
    </row>
    <row r="173" spans="2:65" s="11" customFormat="1" ht="22.8" customHeight="1">
      <c r="B173" s="134"/>
      <c r="D173" s="135" t="s">
        <v>72</v>
      </c>
      <c r="E173" s="144" t="s">
        <v>1499</v>
      </c>
      <c r="F173" s="144" t="s">
        <v>1500</v>
      </c>
      <c r="I173" s="137"/>
      <c r="J173" s="145">
        <f>BK173</f>
        <v>0</v>
      </c>
      <c r="L173" s="134"/>
      <c r="M173" s="139"/>
      <c r="P173" s="140">
        <f>SUM(P174:P181)</f>
        <v>0</v>
      </c>
      <c r="R173" s="140">
        <f>SUM(R174:R181)</f>
        <v>0</v>
      </c>
      <c r="T173" s="141">
        <f>SUM(T174:T181)</f>
        <v>0</v>
      </c>
      <c r="AR173" s="135" t="s">
        <v>82</v>
      </c>
      <c r="AT173" s="142" t="s">
        <v>72</v>
      </c>
      <c r="AU173" s="142" t="s">
        <v>80</v>
      </c>
      <c r="AY173" s="135" t="s">
        <v>271</v>
      </c>
      <c r="BK173" s="143">
        <f>SUM(BK174:BK181)</f>
        <v>0</v>
      </c>
    </row>
    <row r="174" spans="2:65" s="1" customFormat="1" ht="16.5" customHeight="1">
      <c r="B174" s="28"/>
      <c r="C174" s="162" t="s">
        <v>345</v>
      </c>
      <c r="D174" s="162" t="s">
        <v>335</v>
      </c>
      <c r="E174" s="163" t="s">
        <v>1504</v>
      </c>
      <c r="F174" s="164" t="s">
        <v>2171</v>
      </c>
      <c r="G174" s="165" t="s">
        <v>692</v>
      </c>
      <c r="H174" s="166">
        <v>1</v>
      </c>
      <c r="I174" s="167"/>
      <c r="J174" s="168">
        <f>ROUND(I174*H174,2)</f>
        <v>0</v>
      </c>
      <c r="K174" s="169"/>
      <c r="L174" s="170"/>
      <c r="M174" s="171" t="s">
        <v>1</v>
      </c>
      <c r="N174" s="172" t="s">
        <v>38</v>
      </c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AR174" s="157" t="s">
        <v>306</v>
      </c>
      <c r="AT174" s="157" t="s">
        <v>335</v>
      </c>
      <c r="AU174" s="157" t="s">
        <v>82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306</v>
      </c>
      <c r="BM174" s="157" t="s">
        <v>2239</v>
      </c>
    </row>
    <row r="175" spans="2:65" s="1" customFormat="1" ht="19.2">
      <c r="B175" s="28"/>
      <c r="D175" s="159" t="s">
        <v>280</v>
      </c>
      <c r="F175" s="160" t="s">
        <v>1507</v>
      </c>
      <c r="I175" s="119"/>
      <c r="L175" s="28"/>
      <c r="M175" s="161"/>
      <c r="T175" s="52"/>
      <c r="AT175" s="13" t="s">
        <v>280</v>
      </c>
      <c r="AU175" s="13" t="s">
        <v>82</v>
      </c>
    </row>
    <row r="176" spans="2:65" s="1" customFormat="1" ht="16.5" customHeight="1">
      <c r="B176" s="28"/>
      <c r="C176" s="146" t="s">
        <v>351</v>
      </c>
      <c r="D176" s="146" t="s">
        <v>274</v>
      </c>
      <c r="E176" s="147" t="s">
        <v>1501</v>
      </c>
      <c r="F176" s="148" t="s">
        <v>1502</v>
      </c>
      <c r="G176" s="149" t="s">
        <v>277</v>
      </c>
      <c r="H176" s="150">
        <v>2</v>
      </c>
      <c r="I176" s="151"/>
      <c r="J176" s="152">
        <f>ROUND(I176*H176,2)</f>
        <v>0</v>
      </c>
      <c r="K176" s="153"/>
      <c r="L176" s="28"/>
      <c r="M176" s="154" t="s">
        <v>1</v>
      </c>
      <c r="N176" s="115" t="s">
        <v>38</v>
      </c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AR176" s="157" t="s">
        <v>348</v>
      </c>
      <c r="AT176" s="157" t="s">
        <v>274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348</v>
      </c>
      <c r="BM176" s="157" t="s">
        <v>2240</v>
      </c>
    </row>
    <row r="177" spans="2:65" s="1" customFormat="1" ht="10.199999999999999">
      <c r="B177" s="28"/>
      <c r="D177" s="159" t="s">
        <v>280</v>
      </c>
      <c r="F177" s="160" t="s">
        <v>1502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" customFormat="1" ht="16.5" customHeight="1">
      <c r="B178" s="28"/>
      <c r="C178" s="146" t="s">
        <v>356</v>
      </c>
      <c r="D178" s="146" t="s">
        <v>274</v>
      </c>
      <c r="E178" s="147" t="s">
        <v>1508</v>
      </c>
      <c r="F178" s="148" t="s">
        <v>1509</v>
      </c>
      <c r="G178" s="149" t="s">
        <v>692</v>
      </c>
      <c r="H178" s="150">
        <v>1</v>
      </c>
      <c r="I178" s="151"/>
      <c r="J178" s="152">
        <f>ROUND(I178*H178,2)</f>
        <v>0</v>
      </c>
      <c r="K178" s="153"/>
      <c r="L178" s="28"/>
      <c r="M178" s="154" t="s">
        <v>1</v>
      </c>
      <c r="N178" s="115" t="s">
        <v>38</v>
      </c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AR178" s="157" t="s">
        <v>306</v>
      </c>
      <c r="AT178" s="157" t="s">
        <v>274</v>
      </c>
      <c r="AU178" s="157" t="s">
        <v>82</v>
      </c>
      <c r="AY178" s="13" t="s">
        <v>271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3" t="s">
        <v>80</v>
      </c>
      <c r="BK178" s="158">
        <f>ROUND(I178*H178,2)</f>
        <v>0</v>
      </c>
      <c r="BL178" s="13" t="s">
        <v>306</v>
      </c>
      <c r="BM178" s="157" t="s">
        <v>2241</v>
      </c>
    </row>
    <row r="179" spans="2:65" s="1" customFormat="1" ht="10.199999999999999">
      <c r="B179" s="28"/>
      <c r="D179" s="159" t="s">
        <v>280</v>
      </c>
      <c r="F179" s="160" t="s">
        <v>1509</v>
      </c>
      <c r="I179" s="119"/>
      <c r="L179" s="28"/>
      <c r="M179" s="161"/>
      <c r="T179" s="52"/>
      <c r="AT179" s="13" t="s">
        <v>280</v>
      </c>
      <c r="AU179" s="13" t="s">
        <v>82</v>
      </c>
    </row>
    <row r="180" spans="2:65" s="1" customFormat="1" ht="16.5" customHeight="1">
      <c r="B180" s="28"/>
      <c r="C180" s="146" t="s">
        <v>348</v>
      </c>
      <c r="D180" s="146" t="s">
        <v>274</v>
      </c>
      <c r="E180" s="147" t="s">
        <v>2242</v>
      </c>
      <c r="F180" s="148" t="s">
        <v>2243</v>
      </c>
      <c r="G180" s="149" t="s">
        <v>692</v>
      </c>
      <c r="H180" s="150">
        <v>1</v>
      </c>
      <c r="I180" s="151"/>
      <c r="J180" s="152">
        <f>ROUND(I180*H180,2)</f>
        <v>0</v>
      </c>
      <c r="K180" s="153"/>
      <c r="L180" s="28"/>
      <c r="M180" s="154" t="s">
        <v>1</v>
      </c>
      <c r="N180" s="115" t="s">
        <v>38</v>
      </c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AR180" s="157" t="s">
        <v>306</v>
      </c>
      <c r="AT180" s="157" t="s">
        <v>274</v>
      </c>
      <c r="AU180" s="157" t="s">
        <v>82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306</v>
      </c>
      <c r="BM180" s="157" t="s">
        <v>2244</v>
      </c>
    </row>
    <row r="181" spans="2:65" s="1" customFormat="1" ht="10.199999999999999">
      <c r="B181" s="28"/>
      <c r="D181" s="159" t="s">
        <v>280</v>
      </c>
      <c r="F181" s="160" t="s">
        <v>2245</v>
      </c>
      <c r="I181" s="119"/>
      <c r="L181" s="28"/>
      <c r="M181" s="161"/>
      <c r="T181" s="52"/>
      <c r="AT181" s="13" t="s">
        <v>280</v>
      </c>
      <c r="AU181" s="13" t="s">
        <v>82</v>
      </c>
    </row>
    <row r="182" spans="2:65" s="11" customFormat="1" ht="22.8" customHeight="1">
      <c r="B182" s="134"/>
      <c r="D182" s="135" t="s">
        <v>72</v>
      </c>
      <c r="E182" s="144" t="s">
        <v>2246</v>
      </c>
      <c r="F182" s="144" t="s">
        <v>2247</v>
      </c>
      <c r="I182" s="137"/>
      <c r="J182" s="145">
        <f>BK182</f>
        <v>0</v>
      </c>
      <c r="L182" s="134"/>
      <c r="M182" s="139"/>
      <c r="P182" s="140">
        <f>SUM(P183:P196)</f>
        <v>0</v>
      </c>
      <c r="R182" s="140">
        <f>SUM(R183:R196)</f>
        <v>0.10140000000000002</v>
      </c>
      <c r="T182" s="141">
        <f>SUM(T183:T196)</f>
        <v>0</v>
      </c>
      <c r="AR182" s="135" t="s">
        <v>82</v>
      </c>
      <c r="AT182" s="142" t="s">
        <v>72</v>
      </c>
      <c r="AU182" s="142" t="s">
        <v>80</v>
      </c>
      <c r="AY182" s="135" t="s">
        <v>271</v>
      </c>
      <c r="BK182" s="143">
        <f>SUM(BK183:BK196)</f>
        <v>0</v>
      </c>
    </row>
    <row r="183" spans="2:65" s="1" customFormat="1" ht="16.5" customHeight="1">
      <c r="B183" s="28"/>
      <c r="C183" s="146" t="s">
        <v>365</v>
      </c>
      <c r="D183" s="146" t="s">
        <v>274</v>
      </c>
      <c r="E183" s="147" t="s">
        <v>2248</v>
      </c>
      <c r="F183" s="148" t="s">
        <v>2249</v>
      </c>
      <c r="G183" s="149" t="s">
        <v>277</v>
      </c>
      <c r="H183" s="150">
        <v>3.9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2.9999999999999997E-4</v>
      </c>
      <c r="R183" s="155">
        <f>Q183*H183</f>
        <v>1.1699999999999998E-3</v>
      </c>
      <c r="S183" s="155">
        <v>0</v>
      </c>
      <c r="T183" s="156">
        <f>S183*H183</f>
        <v>0</v>
      </c>
      <c r="AR183" s="157" t="s">
        <v>348</v>
      </c>
      <c r="AT183" s="157" t="s">
        <v>274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2250</v>
      </c>
    </row>
    <row r="184" spans="2:65" s="1" customFormat="1" ht="19.2">
      <c r="B184" s="28"/>
      <c r="D184" s="159" t="s">
        <v>280</v>
      </c>
      <c r="F184" s="160" t="s">
        <v>2251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" customFormat="1" ht="24.15" customHeight="1">
      <c r="B185" s="28"/>
      <c r="C185" s="146" t="s">
        <v>370</v>
      </c>
      <c r="D185" s="146" t="s">
        <v>274</v>
      </c>
      <c r="E185" s="147" t="s">
        <v>2252</v>
      </c>
      <c r="F185" s="148" t="s">
        <v>2253</v>
      </c>
      <c r="G185" s="149" t="s">
        <v>277</v>
      </c>
      <c r="H185" s="150">
        <v>3.9</v>
      </c>
      <c r="I185" s="151"/>
      <c r="J185" s="152">
        <f>ROUND(I185*H185,2)</f>
        <v>0</v>
      </c>
      <c r="K185" s="153"/>
      <c r="L185" s="28"/>
      <c r="M185" s="154" t="s">
        <v>1</v>
      </c>
      <c r="N185" s="115" t="s">
        <v>38</v>
      </c>
      <c r="P185" s="155">
        <f>O185*H185</f>
        <v>0</v>
      </c>
      <c r="Q185" s="155">
        <v>2.0400000000000001E-2</v>
      </c>
      <c r="R185" s="155">
        <f>Q185*H185</f>
        <v>7.9560000000000006E-2</v>
      </c>
      <c r="S185" s="155">
        <v>0</v>
      </c>
      <c r="T185" s="156">
        <f>S185*H185</f>
        <v>0</v>
      </c>
      <c r="AR185" s="157" t="s">
        <v>348</v>
      </c>
      <c r="AT185" s="157" t="s">
        <v>274</v>
      </c>
      <c r="AU185" s="157" t="s">
        <v>82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348</v>
      </c>
      <c r="BM185" s="157" t="s">
        <v>2254</v>
      </c>
    </row>
    <row r="186" spans="2:65" s="1" customFormat="1" ht="19.2">
      <c r="B186" s="28"/>
      <c r="D186" s="159" t="s">
        <v>280</v>
      </c>
      <c r="F186" s="160" t="s">
        <v>2255</v>
      </c>
      <c r="I186" s="119"/>
      <c r="L186" s="28"/>
      <c r="M186" s="161"/>
      <c r="T186" s="52"/>
      <c r="AT186" s="13" t="s">
        <v>280</v>
      </c>
      <c r="AU186" s="13" t="s">
        <v>82</v>
      </c>
    </row>
    <row r="187" spans="2:65" s="1" customFormat="1" ht="33" customHeight="1">
      <c r="B187" s="28"/>
      <c r="C187" s="146" t="s">
        <v>376</v>
      </c>
      <c r="D187" s="146" t="s">
        <v>274</v>
      </c>
      <c r="E187" s="147" t="s">
        <v>2256</v>
      </c>
      <c r="F187" s="148" t="s">
        <v>2257</v>
      </c>
      <c r="G187" s="149" t="s">
        <v>277</v>
      </c>
      <c r="H187" s="150">
        <v>3.9</v>
      </c>
      <c r="I187" s="151"/>
      <c r="J187" s="152">
        <f>ROUND(I187*H187,2)</f>
        <v>0</v>
      </c>
      <c r="K187" s="153"/>
      <c r="L187" s="28"/>
      <c r="M187" s="154" t="s">
        <v>1</v>
      </c>
      <c r="N187" s="115" t="s">
        <v>38</v>
      </c>
      <c r="P187" s="155">
        <f>O187*H187</f>
        <v>0</v>
      </c>
      <c r="Q187" s="155">
        <v>5.3E-3</v>
      </c>
      <c r="R187" s="155">
        <f>Q187*H187</f>
        <v>2.0670000000000001E-2</v>
      </c>
      <c r="S187" s="155">
        <v>0</v>
      </c>
      <c r="T187" s="156">
        <f>S187*H187</f>
        <v>0</v>
      </c>
      <c r="AR187" s="157" t="s">
        <v>348</v>
      </c>
      <c r="AT187" s="157" t="s">
        <v>274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2258</v>
      </c>
    </row>
    <row r="188" spans="2:65" s="1" customFormat="1" ht="28.8">
      <c r="B188" s="28"/>
      <c r="D188" s="159" t="s">
        <v>280</v>
      </c>
      <c r="F188" s="160" t="s">
        <v>2259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" customFormat="1" ht="16.5" customHeight="1">
      <c r="B189" s="28"/>
      <c r="C189" s="146" t="s">
        <v>381</v>
      </c>
      <c r="D189" s="146" t="s">
        <v>274</v>
      </c>
      <c r="E189" s="147" t="s">
        <v>2260</v>
      </c>
      <c r="F189" s="148" t="s">
        <v>2261</v>
      </c>
      <c r="G189" s="149" t="s">
        <v>277</v>
      </c>
      <c r="H189" s="150">
        <v>3.9</v>
      </c>
      <c r="I189" s="151"/>
      <c r="J189" s="152">
        <f>ROUND(I189*H189,2)</f>
        <v>0</v>
      </c>
      <c r="K189" s="153"/>
      <c r="L189" s="28"/>
      <c r="M189" s="154" t="s">
        <v>1</v>
      </c>
      <c r="N189" s="115" t="s">
        <v>38</v>
      </c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AR189" s="157" t="s">
        <v>278</v>
      </c>
      <c r="AT189" s="157" t="s">
        <v>274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278</v>
      </c>
      <c r="BM189" s="157" t="s">
        <v>2262</v>
      </c>
    </row>
    <row r="190" spans="2:65" s="1" customFormat="1" ht="10.199999999999999">
      <c r="B190" s="28"/>
      <c r="D190" s="159" t="s">
        <v>280</v>
      </c>
      <c r="F190" s="160" t="s">
        <v>2261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" customFormat="1" ht="16.5" customHeight="1">
      <c r="B191" s="28"/>
      <c r="C191" s="146" t="s">
        <v>7</v>
      </c>
      <c r="D191" s="146" t="s">
        <v>274</v>
      </c>
      <c r="E191" s="147" t="s">
        <v>2263</v>
      </c>
      <c r="F191" s="148" t="s">
        <v>2264</v>
      </c>
      <c r="G191" s="149" t="s">
        <v>277</v>
      </c>
      <c r="H191" s="150">
        <v>3.9</v>
      </c>
      <c r="I191" s="151"/>
      <c r="J191" s="152">
        <f>ROUND(I191*H191,2)</f>
        <v>0</v>
      </c>
      <c r="K191" s="153"/>
      <c r="L191" s="28"/>
      <c r="M191" s="154" t="s">
        <v>1</v>
      </c>
      <c r="N191" s="115" t="s">
        <v>38</v>
      </c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AR191" s="157" t="s">
        <v>306</v>
      </c>
      <c r="AT191" s="157" t="s">
        <v>274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306</v>
      </c>
      <c r="BM191" s="157" t="s">
        <v>2265</v>
      </c>
    </row>
    <row r="192" spans="2:65" s="1" customFormat="1" ht="10.199999999999999">
      <c r="B192" s="28"/>
      <c r="D192" s="159" t="s">
        <v>280</v>
      </c>
      <c r="F192" s="160" t="s">
        <v>2264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" customFormat="1" ht="24.15" customHeight="1">
      <c r="B193" s="28"/>
      <c r="C193" s="146" t="s">
        <v>390</v>
      </c>
      <c r="D193" s="146" t="s">
        <v>274</v>
      </c>
      <c r="E193" s="147" t="s">
        <v>2266</v>
      </c>
      <c r="F193" s="148" t="s">
        <v>2267</v>
      </c>
      <c r="G193" s="149" t="s">
        <v>277</v>
      </c>
      <c r="H193" s="150">
        <v>3.9</v>
      </c>
      <c r="I193" s="151"/>
      <c r="J193" s="152">
        <f>ROUND(I193*H193,2)</f>
        <v>0</v>
      </c>
      <c r="K193" s="153"/>
      <c r="L193" s="28"/>
      <c r="M193" s="154" t="s">
        <v>1</v>
      </c>
      <c r="N193" s="115" t="s">
        <v>38</v>
      </c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AR193" s="157" t="s">
        <v>348</v>
      </c>
      <c r="AT193" s="157" t="s">
        <v>274</v>
      </c>
      <c r="AU193" s="157" t="s">
        <v>82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2268</v>
      </c>
    </row>
    <row r="194" spans="2:65" s="1" customFormat="1" ht="19.2">
      <c r="B194" s="28"/>
      <c r="D194" s="159" t="s">
        <v>280</v>
      </c>
      <c r="F194" s="160" t="s">
        <v>2269</v>
      </c>
      <c r="I194" s="119"/>
      <c r="L194" s="28"/>
      <c r="M194" s="161"/>
      <c r="T194" s="52"/>
      <c r="AT194" s="13" t="s">
        <v>280</v>
      </c>
      <c r="AU194" s="13" t="s">
        <v>82</v>
      </c>
    </row>
    <row r="195" spans="2:65" s="1" customFormat="1" ht="16.5" customHeight="1">
      <c r="B195" s="28"/>
      <c r="C195" s="146" t="s">
        <v>395</v>
      </c>
      <c r="D195" s="146" t="s">
        <v>274</v>
      </c>
      <c r="E195" s="147" t="s">
        <v>2135</v>
      </c>
      <c r="F195" s="148" t="s">
        <v>2136</v>
      </c>
      <c r="G195" s="149" t="s">
        <v>277</v>
      </c>
      <c r="H195" s="150">
        <v>3.9</v>
      </c>
      <c r="I195" s="151"/>
      <c r="J195" s="152">
        <f>ROUND(I195*H195,2)</f>
        <v>0</v>
      </c>
      <c r="K195" s="153"/>
      <c r="L195" s="28"/>
      <c r="M195" s="154" t="s">
        <v>1</v>
      </c>
      <c r="N195" s="115" t="s">
        <v>38</v>
      </c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AR195" s="157" t="s">
        <v>306</v>
      </c>
      <c r="AT195" s="157" t="s">
        <v>274</v>
      </c>
      <c r="AU195" s="157" t="s">
        <v>82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306</v>
      </c>
      <c r="BM195" s="157" t="s">
        <v>2270</v>
      </c>
    </row>
    <row r="196" spans="2:65" s="1" customFormat="1" ht="10.199999999999999">
      <c r="B196" s="28"/>
      <c r="D196" s="159" t="s">
        <v>280</v>
      </c>
      <c r="F196" s="160" t="s">
        <v>2136</v>
      </c>
      <c r="I196" s="119"/>
      <c r="L196" s="28"/>
      <c r="M196" s="161"/>
      <c r="T196" s="52"/>
      <c r="AT196" s="13" t="s">
        <v>280</v>
      </c>
      <c r="AU196" s="13" t="s">
        <v>82</v>
      </c>
    </row>
    <row r="197" spans="2:65" s="11" customFormat="1" ht="22.8" customHeight="1">
      <c r="B197" s="134"/>
      <c r="D197" s="135" t="s">
        <v>72</v>
      </c>
      <c r="E197" s="144" t="s">
        <v>509</v>
      </c>
      <c r="F197" s="144" t="s">
        <v>510</v>
      </c>
      <c r="I197" s="137"/>
      <c r="J197" s="145">
        <f>BK197</f>
        <v>0</v>
      </c>
      <c r="L197" s="134"/>
      <c r="M197" s="139"/>
      <c r="P197" s="140">
        <f>SUM(P198:P207)</f>
        <v>0</v>
      </c>
      <c r="R197" s="140">
        <f>SUM(R198:R207)</f>
        <v>0.28035200000000005</v>
      </c>
      <c r="T197" s="141">
        <f>SUM(T198:T207)</f>
        <v>1.1736</v>
      </c>
      <c r="AR197" s="135" t="s">
        <v>82</v>
      </c>
      <c r="AT197" s="142" t="s">
        <v>72</v>
      </c>
      <c r="AU197" s="142" t="s">
        <v>80</v>
      </c>
      <c r="AY197" s="135" t="s">
        <v>271</v>
      </c>
      <c r="BK197" s="143">
        <f>SUM(BK198:BK207)</f>
        <v>0</v>
      </c>
    </row>
    <row r="198" spans="2:65" s="1" customFormat="1" ht="16.5" customHeight="1">
      <c r="B198" s="28"/>
      <c r="C198" s="146" t="s">
        <v>399</v>
      </c>
      <c r="D198" s="146" t="s">
        <v>274</v>
      </c>
      <c r="E198" s="147" t="s">
        <v>512</v>
      </c>
      <c r="F198" s="148" t="s">
        <v>513</v>
      </c>
      <c r="G198" s="149" t="s">
        <v>277</v>
      </c>
      <c r="H198" s="150">
        <v>14.4</v>
      </c>
      <c r="I198" s="151"/>
      <c r="J198" s="152">
        <f>ROUND(I198*H198,2)</f>
        <v>0</v>
      </c>
      <c r="K198" s="153"/>
      <c r="L198" s="28"/>
      <c r="M198" s="154" t="s">
        <v>1</v>
      </c>
      <c r="N198" s="115" t="s">
        <v>38</v>
      </c>
      <c r="P198" s="155">
        <f>O198*H198</f>
        <v>0</v>
      </c>
      <c r="Q198" s="155">
        <v>2.9999999999999997E-4</v>
      </c>
      <c r="R198" s="155">
        <f>Q198*H198</f>
        <v>4.3200000000000001E-3</v>
      </c>
      <c r="S198" s="155">
        <v>0</v>
      </c>
      <c r="T198" s="156">
        <f>S198*H198</f>
        <v>0</v>
      </c>
      <c r="AR198" s="157" t="s">
        <v>348</v>
      </c>
      <c r="AT198" s="157" t="s">
        <v>274</v>
      </c>
      <c r="AU198" s="157" t="s">
        <v>82</v>
      </c>
      <c r="AY198" s="13" t="s">
        <v>271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3" t="s">
        <v>80</v>
      </c>
      <c r="BK198" s="158">
        <f>ROUND(I198*H198,2)</f>
        <v>0</v>
      </c>
      <c r="BL198" s="13" t="s">
        <v>348</v>
      </c>
      <c r="BM198" s="157" t="s">
        <v>2271</v>
      </c>
    </row>
    <row r="199" spans="2:65" s="1" customFormat="1" ht="19.2">
      <c r="B199" s="28"/>
      <c r="D199" s="159" t="s">
        <v>280</v>
      </c>
      <c r="F199" s="160" t="s">
        <v>515</v>
      </c>
      <c r="I199" s="119"/>
      <c r="L199" s="28"/>
      <c r="M199" s="161"/>
      <c r="T199" s="52"/>
      <c r="AT199" s="13" t="s">
        <v>280</v>
      </c>
      <c r="AU199" s="13" t="s">
        <v>82</v>
      </c>
    </row>
    <row r="200" spans="2:65" s="1" customFormat="1" ht="24.15" customHeight="1">
      <c r="B200" s="28"/>
      <c r="C200" s="146" t="s">
        <v>404</v>
      </c>
      <c r="D200" s="146" t="s">
        <v>274</v>
      </c>
      <c r="E200" s="147" t="s">
        <v>517</v>
      </c>
      <c r="F200" s="148" t="s">
        <v>518</v>
      </c>
      <c r="G200" s="149" t="s">
        <v>277</v>
      </c>
      <c r="H200" s="150">
        <v>14.4</v>
      </c>
      <c r="I200" s="151"/>
      <c r="J200" s="152">
        <f>ROUND(I200*H200,2)</f>
        <v>0</v>
      </c>
      <c r="K200" s="153"/>
      <c r="L200" s="28"/>
      <c r="M200" s="154" t="s">
        <v>1</v>
      </c>
      <c r="N200" s="115" t="s">
        <v>38</v>
      </c>
      <c r="P200" s="155">
        <f>O200*H200</f>
        <v>0</v>
      </c>
      <c r="Q200" s="155">
        <v>0</v>
      </c>
      <c r="R200" s="155">
        <f>Q200*H200</f>
        <v>0</v>
      </c>
      <c r="S200" s="155">
        <v>8.1500000000000003E-2</v>
      </c>
      <c r="T200" s="156">
        <f>S200*H200</f>
        <v>1.1736</v>
      </c>
      <c r="AR200" s="157" t="s">
        <v>348</v>
      </c>
      <c r="AT200" s="157" t="s">
        <v>274</v>
      </c>
      <c r="AU200" s="157" t="s">
        <v>82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348</v>
      </c>
      <c r="BM200" s="157" t="s">
        <v>2272</v>
      </c>
    </row>
    <row r="201" spans="2:65" s="1" customFormat="1" ht="10.199999999999999">
      <c r="B201" s="28"/>
      <c r="D201" s="159" t="s">
        <v>280</v>
      </c>
      <c r="F201" s="160" t="s">
        <v>520</v>
      </c>
      <c r="I201" s="119"/>
      <c r="L201" s="28"/>
      <c r="M201" s="161"/>
      <c r="T201" s="52"/>
      <c r="AT201" s="13" t="s">
        <v>280</v>
      </c>
      <c r="AU201" s="13" t="s">
        <v>82</v>
      </c>
    </row>
    <row r="202" spans="2:65" s="1" customFormat="1" ht="33" customHeight="1">
      <c r="B202" s="28"/>
      <c r="C202" s="146" t="s">
        <v>409</v>
      </c>
      <c r="D202" s="146" t="s">
        <v>274</v>
      </c>
      <c r="E202" s="147" t="s">
        <v>522</v>
      </c>
      <c r="F202" s="148" t="s">
        <v>523</v>
      </c>
      <c r="G202" s="149" t="s">
        <v>277</v>
      </c>
      <c r="H202" s="150">
        <v>14.4</v>
      </c>
      <c r="I202" s="151"/>
      <c r="J202" s="152">
        <f>ROUND(I202*H202,2)</f>
        <v>0</v>
      </c>
      <c r="K202" s="153"/>
      <c r="L202" s="28"/>
      <c r="M202" s="154" t="s">
        <v>1</v>
      </c>
      <c r="N202" s="115" t="s">
        <v>38</v>
      </c>
      <c r="P202" s="155">
        <f>O202*H202</f>
        <v>0</v>
      </c>
      <c r="Q202" s="155">
        <v>5.4799999999999996E-3</v>
      </c>
      <c r="R202" s="155">
        <f>Q202*H202</f>
        <v>7.8911999999999996E-2</v>
      </c>
      <c r="S202" s="155">
        <v>0</v>
      </c>
      <c r="T202" s="156">
        <f>S202*H202</f>
        <v>0</v>
      </c>
      <c r="AR202" s="157" t="s">
        <v>348</v>
      </c>
      <c r="AT202" s="157" t="s">
        <v>274</v>
      </c>
      <c r="AU202" s="157" t="s">
        <v>82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2273</v>
      </c>
    </row>
    <row r="203" spans="2:65" s="1" customFormat="1" ht="19.2">
      <c r="B203" s="28"/>
      <c r="D203" s="159" t="s">
        <v>280</v>
      </c>
      <c r="F203" s="160" t="s">
        <v>525</v>
      </c>
      <c r="I203" s="119"/>
      <c r="L203" s="28"/>
      <c r="M203" s="161"/>
      <c r="T203" s="52"/>
      <c r="AT203" s="13" t="s">
        <v>280</v>
      </c>
      <c r="AU203" s="13" t="s">
        <v>82</v>
      </c>
    </row>
    <row r="204" spans="2:65" s="1" customFormat="1" ht="16.5" customHeight="1">
      <c r="B204" s="28"/>
      <c r="C204" s="146" t="s">
        <v>415</v>
      </c>
      <c r="D204" s="146" t="s">
        <v>274</v>
      </c>
      <c r="E204" s="147" t="s">
        <v>2274</v>
      </c>
      <c r="F204" s="148" t="s">
        <v>2275</v>
      </c>
      <c r="G204" s="149" t="s">
        <v>277</v>
      </c>
      <c r="H204" s="150">
        <v>14.4</v>
      </c>
      <c r="I204" s="151"/>
      <c r="J204" s="152">
        <f>ROUND(I204*H204,2)</f>
        <v>0</v>
      </c>
      <c r="K204" s="153"/>
      <c r="L204" s="28"/>
      <c r="M204" s="154" t="s">
        <v>1</v>
      </c>
      <c r="N204" s="115" t="s">
        <v>38</v>
      </c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AR204" s="157" t="s">
        <v>306</v>
      </c>
      <c r="AT204" s="157" t="s">
        <v>274</v>
      </c>
      <c r="AU204" s="157" t="s">
        <v>82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306</v>
      </c>
      <c r="BM204" s="157" t="s">
        <v>2276</v>
      </c>
    </row>
    <row r="205" spans="2:65" s="1" customFormat="1" ht="10.199999999999999">
      <c r="B205" s="28"/>
      <c r="D205" s="159" t="s">
        <v>280</v>
      </c>
      <c r="F205" s="160" t="s">
        <v>2275</v>
      </c>
      <c r="I205" s="119"/>
      <c r="L205" s="28"/>
      <c r="M205" s="161"/>
      <c r="T205" s="52"/>
      <c r="AT205" s="13" t="s">
        <v>280</v>
      </c>
      <c r="AU205" s="13" t="s">
        <v>82</v>
      </c>
    </row>
    <row r="206" spans="2:65" s="1" customFormat="1" ht="33" customHeight="1">
      <c r="B206" s="28"/>
      <c r="C206" s="162" t="s">
        <v>419</v>
      </c>
      <c r="D206" s="162" t="s">
        <v>335</v>
      </c>
      <c r="E206" s="163" t="s">
        <v>527</v>
      </c>
      <c r="F206" s="164" t="s">
        <v>528</v>
      </c>
      <c r="G206" s="165" t="s">
        <v>277</v>
      </c>
      <c r="H206" s="166">
        <v>15.4</v>
      </c>
      <c r="I206" s="167"/>
      <c r="J206" s="168">
        <f>ROUND(I206*H206,2)</f>
        <v>0</v>
      </c>
      <c r="K206" s="169"/>
      <c r="L206" s="170"/>
      <c r="M206" s="171" t="s">
        <v>1</v>
      </c>
      <c r="N206" s="172" t="s">
        <v>38</v>
      </c>
      <c r="P206" s="155">
        <f>O206*H206</f>
        <v>0</v>
      </c>
      <c r="Q206" s="155">
        <v>1.2800000000000001E-2</v>
      </c>
      <c r="R206" s="155">
        <f>Q206*H206</f>
        <v>0.19712000000000002</v>
      </c>
      <c r="S206" s="155">
        <v>0</v>
      </c>
      <c r="T206" s="156">
        <f>S206*H206</f>
        <v>0</v>
      </c>
      <c r="AR206" s="157" t="s">
        <v>373</v>
      </c>
      <c r="AT206" s="157" t="s">
        <v>335</v>
      </c>
      <c r="AU206" s="157" t="s">
        <v>82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2277</v>
      </c>
    </row>
    <row r="207" spans="2:65" s="1" customFormat="1" ht="19.2">
      <c r="B207" s="28"/>
      <c r="D207" s="159" t="s">
        <v>280</v>
      </c>
      <c r="F207" s="160" t="s">
        <v>528</v>
      </c>
      <c r="I207" s="119"/>
      <c r="L207" s="28"/>
      <c r="M207" s="161"/>
      <c r="T207" s="52"/>
      <c r="AT207" s="13" t="s">
        <v>280</v>
      </c>
      <c r="AU207" s="13" t="s">
        <v>82</v>
      </c>
    </row>
    <row r="208" spans="2:65" s="11" customFormat="1" ht="22.8" customHeight="1">
      <c r="B208" s="134"/>
      <c r="D208" s="135" t="s">
        <v>72</v>
      </c>
      <c r="E208" s="144" t="s">
        <v>580</v>
      </c>
      <c r="F208" s="144" t="s">
        <v>581</v>
      </c>
      <c r="I208" s="137"/>
      <c r="J208" s="145">
        <f>BK208</f>
        <v>0</v>
      </c>
      <c r="L208" s="134"/>
      <c r="M208" s="139"/>
      <c r="P208" s="140">
        <f>SUM(P209:P224)</f>
        <v>0</v>
      </c>
      <c r="R208" s="140">
        <f>SUM(R209:R224)</f>
        <v>1.9200000000000002E-2</v>
      </c>
      <c r="T208" s="141">
        <f>SUM(T209:T224)</f>
        <v>4.96E-3</v>
      </c>
      <c r="AR208" s="135" t="s">
        <v>82</v>
      </c>
      <c r="AT208" s="142" t="s">
        <v>72</v>
      </c>
      <c r="AU208" s="142" t="s">
        <v>80</v>
      </c>
      <c r="AY208" s="135" t="s">
        <v>271</v>
      </c>
      <c r="BK208" s="143">
        <f>SUM(BK209:BK224)</f>
        <v>0</v>
      </c>
    </row>
    <row r="209" spans="2:65" s="1" customFormat="1" ht="16.5" customHeight="1">
      <c r="B209" s="28"/>
      <c r="C209" s="146" t="s">
        <v>423</v>
      </c>
      <c r="D209" s="146" t="s">
        <v>274</v>
      </c>
      <c r="E209" s="147" t="s">
        <v>602</v>
      </c>
      <c r="F209" s="148" t="s">
        <v>603</v>
      </c>
      <c r="G209" s="149" t="s">
        <v>277</v>
      </c>
      <c r="H209" s="150">
        <v>16</v>
      </c>
      <c r="I209" s="151"/>
      <c r="J209" s="152">
        <f>ROUND(I209*H209,2)</f>
        <v>0</v>
      </c>
      <c r="K209" s="153"/>
      <c r="L209" s="28"/>
      <c r="M209" s="154" t="s">
        <v>1</v>
      </c>
      <c r="N209" s="115" t="s">
        <v>38</v>
      </c>
      <c r="P209" s="155">
        <f>O209*H209</f>
        <v>0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AR209" s="157" t="s">
        <v>306</v>
      </c>
      <c r="AT209" s="157" t="s">
        <v>274</v>
      </c>
      <c r="AU209" s="157" t="s">
        <v>82</v>
      </c>
      <c r="AY209" s="13" t="s">
        <v>271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3" t="s">
        <v>80</v>
      </c>
      <c r="BK209" s="158">
        <f>ROUND(I209*H209,2)</f>
        <v>0</v>
      </c>
      <c r="BL209" s="13" t="s">
        <v>306</v>
      </c>
      <c r="BM209" s="157" t="s">
        <v>2278</v>
      </c>
    </row>
    <row r="210" spans="2:65" s="1" customFormat="1" ht="10.199999999999999">
      <c r="B210" s="28"/>
      <c r="D210" s="159" t="s">
        <v>280</v>
      </c>
      <c r="F210" s="160" t="s">
        <v>603</v>
      </c>
      <c r="I210" s="119"/>
      <c r="L210" s="28"/>
      <c r="M210" s="161"/>
      <c r="T210" s="52"/>
      <c r="AT210" s="13" t="s">
        <v>280</v>
      </c>
      <c r="AU210" s="13" t="s">
        <v>82</v>
      </c>
    </row>
    <row r="211" spans="2:65" s="1" customFormat="1" ht="24.15" customHeight="1">
      <c r="B211" s="28"/>
      <c r="C211" s="146" t="s">
        <v>428</v>
      </c>
      <c r="D211" s="146" t="s">
        <v>274</v>
      </c>
      <c r="E211" s="147" t="s">
        <v>582</v>
      </c>
      <c r="F211" s="148" t="s">
        <v>583</v>
      </c>
      <c r="G211" s="149" t="s">
        <v>277</v>
      </c>
      <c r="H211" s="150">
        <v>16</v>
      </c>
      <c r="I211" s="151"/>
      <c r="J211" s="152">
        <f>ROUND(I211*H211,2)</f>
        <v>0</v>
      </c>
      <c r="K211" s="153"/>
      <c r="L211" s="28"/>
      <c r="M211" s="154" t="s">
        <v>1</v>
      </c>
      <c r="N211" s="115" t="s">
        <v>38</v>
      </c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AR211" s="157" t="s">
        <v>348</v>
      </c>
      <c r="AT211" s="157" t="s">
        <v>274</v>
      </c>
      <c r="AU211" s="157" t="s">
        <v>82</v>
      </c>
      <c r="AY211" s="13" t="s">
        <v>271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3" t="s">
        <v>80</v>
      </c>
      <c r="BK211" s="158">
        <f>ROUND(I211*H211,2)</f>
        <v>0</v>
      </c>
      <c r="BL211" s="13" t="s">
        <v>348</v>
      </c>
      <c r="BM211" s="157" t="s">
        <v>2279</v>
      </c>
    </row>
    <row r="212" spans="2:65" s="1" customFormat="1" ht="10.199999999999999">
      <c r="B212" s="28"/>
      <c r="D212" s="159" t="s">
        <v>280</v>
      </c>
      <c r="F212" s="160" t="s">
        <v>585</v>
      </c>
      <c r="I212" s="119"/>
      <c r="L212" s="28"/>
      <c r="M212" s="161"/>
      <c r="T212" s="52"/>
      <c r="AT212" s="13" t="s">
        <v>280</v>
      </c>
      <c r="AU212" s="13" t="s">
        <v>82</v>
      </c>
    </row>
    <row r="213" spans="2:65" s="1" customFormat="1" ht="16.5" customHeight="1">
      <c r="B213" s="28"/>
      <c r="C213" s="146" t="s">
        <v>432</v>
      </c>
      <c r="D213" s="146" t="s">
        <v>274</v>
      </c>
      <c r="E213" s="147" t="s">
        <v>587</v>
      </c>
      <c r="F213" s="148" t="s">
        <v>588</v>
      </c>
      <c r="G213" s="149" t="s">
        <v>277</v>
      </c>
      <c r="H213" s="150">
        <v>16</v>
      </c>
      <c r="I213" s="151"/>
      <c r="J213" s="152">
        <f>ROUND(I213*H213,2)</f>
        <v>0</v>
      </c>
      <c r="K213" s="153"/>
      <c r="L213" s="28"/>
      <c r="M213" s="154" t="s">
        <v>1</v>
      </c>
      <c r="N213" s="115" t="s">
        <v>38</v>
      </c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AR213" s="157" t="s">
        <v>348</v>
      </c>
      <c r="AT213" s="157" t="s">
        <v>274</v>
      </c>
      <c r="AU213" s="157" t="s">
        <v>82</v>
      </c>
      <c r="AY213" s="13" t="s">
        <v>271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3" t="s">
        <v>80</v>
      </c>
      <c r="BK213" s="158">
        <f>ROUND(I213*H213,2)</f>
        <v>0</v>
      </c>
      <c r="BL213" s="13" t="s">
        <v>348</v>
      </c>
      <c r="BM213" s="157" t="s">
        <v>2280</v>
      </c>
    </row>
    <row r="214" spans="2:65" s="1" customFormat="1" ht="10.199999999999999">
      <c r="B214" s="28"/>
      <c r="D214" s="159" t="s">
        <v>280</v>
      </c>
      <c r="F214" s="160" t="s">
        <v>590</v>
      </c>
      <c r="I214" s="119"/>
      <c r="L214" s="28"/>
      <c r="M214" s="161"/>
      <c r="T214" s="52"/>
      <c r="AT214" s="13" t="s">
        <v>280</v>
      </c>
      <c r="AU214" s="13" t="s">
        <v>82</v>
      </c>
    </row>
    <row r="215" spans="2:65" s="1" customFormat="1" ht="16.5" customHeight="1">
      <c r="B215" s="28"/>
      <c r="C215" s="146" t="s">
        <v>373</v>
      </c>
      <c r="D215" s="146" t="s">
        <v>274</v>
      </c>
      <c r="E215" s="147" t="s">
        <v>592</v>
      </c>
      <c r="F215" s="148" t="s">
        <v>593</v>
      </c>
      <c r="G215" s="149" t="s">
        <v>277</v>
      </c>
      <c r="H215" s="150">
        <v>16</v>
      </c>
      <c r="I215" s="151"/>
      <c r="J215" s="152">
        <f>ROUND(I215*H215,2)</f>
        <v>0</v>
      </c>
      <c r="K215" s="153"/>
      <c r="L215" s="28"/>
      <c r="M215" s="154" t="s">
        <v>1</v>
      </c>
      <c r="N215" s="115" t="s">
        <v>38</v>
      </c>
      <c r="P215" s="155">
        <f>O215*H215</f>
        <v>0</v>
      </c>
      <c r="Q215" s="155">
        <v>1E-3</v>
      </c>
      <c r="R215" s="155">
        <f>Q215*H215</f>
        <v>1.6E-2</v>
      </c>
      <c r="S215" s="155">
        <v>3.1E-4</v>
      </c>
      <c r="T215" s="156">
        <f>S215*H215</f>
        <v>4.96E-3</v>
      </c>
      <c r="AR215" s="157" t="s">
        <v>348</v>
      </c>
      <c r="AT215" s="157" t="s">
        <v>274</v>
      </c>
      <c r="AU215" s="157" t="s">
        <v>82</v>
      </c>
      <c r="AY215" s="13" t="s">
        <v>271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3" t="s">
        <v>80</v>
      </c>
      <c r="BK215" s="158">
        <f>ROUND(I215*H215,2)</f>
        <v>0</v>
      </c>
      <c r="BL215" s="13" t="s">
        <v>348</v>
      </c>
      <c r="BM215" s="157" t="s">
        <v>2281</v>
      </c>
    </row>
    <row r="216" spans="2:65" s="1" customFormat="1" ht="10.199999999999999">
      <c r="B216" s="28"/>
      <c r="D216" s="159" t="s">
        <v>280</v>
      </c>
      <c r="F216" s="160" t="s">
        <v>595</v>
      </c>
      <c r="I216" s="119"/>
      <c r="L216" s="28"/>
      <c r="M216" s="161"/>
      <c r="T216" s="52"/>
      <c r="AT216" s="13" t="s">
        <v>280</v>
      </c>
      <c r="AU216" s="13" t="s">
        <v>82</v>
      </c>
    </row>
    <row r="217" spans="2:65" s="1" customFormat="1" ht="24.15" customHeight="1">
      <c r="B217" s="28"/>
      <c r="C217" s="146" t="s">
        <v>442</v>
      </c>
      <c r="D217" s="146" t="s">
        <v>274</v>
      </c>
      <c r="E217" s="147" t="s">
        <v>597</v>
      </c>
      <c r="F217" s="148" t="s">
        <v>598</v>
      </c>
      <c r="G217" s="149" t="s">
        <v>277</v>
      </c>
      <c r="H217" s="150">
        <v>16</v>
      </c>
      <c r="I217" s="151"/>
      <c r="J217" s="152">
        <f>ROUND(I217*H217,2)</f>
        <v>0</v>
      </c>
      <c r="K217" s="153"/>
      <c r="L217" s="28"/>
      <c r="M217" s="154" t="s">
        <v>1</v>
      </c>
      <c r="N217" s="115" t="s">
        <v>38</v>
      </c>
      <c r="P217" s="155">
        <f>O217*H217</f>
        <v>0</v>
      </c>
      <c r="Q217" s="155">
        <v>2.0000000000000001E-4</v>
      </c>
      <c r="R217" s="155">
        <f>Q217*H217</f>
        <v>3.2000000000000002E-3</v>
      </c>
      <c r="S217" s="155">
        <v>0</v>
      </c>
      <c r="T217" s="156">
        <f>S217*H217</f>
        <v>0</v>
      </c>
      <c r="AR217" s="157" t="s">
        <v>348</v>
      </c>
      <c r="AT217" s="157" t="s">
        <v>274</v>
      </c>
      <c r="AU217" s="157" t="s">
        <v>82</v>
      </c>
      <c r="AY217" s="13" t="s">
        <v>271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3" t="s">
        <v>80</v>
      </c>
      <c r="BK217" s="158">
        <f>ROUND(I217*H217,2)</f>
        <v>0</v>
      </c>
      <c r="BL217" s="13" t="s">
        <v>348</v>
      </c>
      <c r="BM217" s="157" t="s">
        <v>2282</v>
      </c>
    </row>
    <row r="218" spans="2:65" s="1" customFormat="1" ht="19.2">
      <c r="B218" s="28"/>
      <c r="D218" s="159" t="s">
        <v>280</v>
      </c>
      <c r="F218" s="160" t="s">
        <v>600</v>
      </c>
      <c r="I218" s="119"/>
      <c r="L218" s="28"/>
      <c r="M218" s="161"/>
      <c r="T218" s="52"/>
      <c r="AT218" s="13" t="s">
        <v>280</v>
      </c>
      <c r="AU218" s="13" t="s">
        <v>82</v>
      </c>
    </row>
    <row r="219" spans="2:65" s="1" customFormat="1" ht="24.15" customHeight="1">
      <c r="B219" s="28"/>
      <c r="C219" s="146" t="s">
        <v>447</v>
      </c>
      <c r="D219" s="146" t="s">
        <v>274</v>
      </c>
      <c r="E219" s="147" t="s">
        <v>608</v>
      </c>
      <c r="F219" s="148" t="s">
        <v>609</v>
      </c>
      <c r="G219" s="149" t="s">
        <v>277</v>
      </c>
      <c r="H219" s="150">
        <v>16</v>
      </c>
      <c r="I219" s="151"/>
      <c r="J219" s="152">
        <f>ROUND(I219*H219,2)</f>
        <v>0</v>
      </c>
      <c r="K219" s="153"/>
      <c r="L219" s="28"/>
      <c r="M219" s="154" t="s">
        <v>1</v>
      </c>
      <c r="N219" s="115" t="s">
        <v>38</v>
      </c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AR219" s="157" t="s">
        <v>306</v>
      </c>
      <c r="AT219" s="157" t="s">
        <v>274</v>
      </c>
      <c r="AU219" s="157" t="s">
        <v>82</v>
      </c>
      <c r="AY219" s="13" t="s">
        <v>271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3" t="s">
        <v>80</v>
      </c>
      <c r="BK219" s="158">
        <f>ROUND(I219*H219,2)</f>
        <v>0</v>
      </c>
      <c r="BL219" s="13" t="s">
        <v>306</v>
      </c>
      <c r="BM219" s="157" t="s">
        <v>2283</v>
      </c>
    </row>
    <row r="220" spans="2:65" s="1" customFormat="1" ht="19.2">
      <c r="B220" s="28"/>
      <c r="D220" s="159" t="s">
        <v>280</v>
      </c>
      <c r="F220" s="160" t="s">
        <v>609</v>
      </c>
      <c r="I220" s="119"/>
      <c r="L220" s="28"/>
      <c r="M220" s="161"/>
      <c r="T220" s="52"/>
      <c r="AT220" s="13" t="s">
        <v>280</v>
      </c>
      <c r="AU220" s="13" t="s">
        <v>82</v>
      </c>
    </row>
    <row r="221" spans="2:65" s="1" customFormat="1" ht="16.5" customHeight="1">
      <c r="B221" s="28"/>
      <c r="C221" s="146" t="s">
        <v>452</v>
      </c>
      <c r="D221" s="146" t="s">
        <v>274</v>
      </c>
      <c r="E221" s="147" t="s">
        <v>2284</v>
      </c>
      <c r="F221" s="148" t="s">
        <v>578</v>
      </c>
      <c r="G221" s="149" t="s">
        <v>692</v>
      </c>
      <c r="H221" s="150">
        <v>1</v>
      </c>
      <c r="I221" s="151"/>
      <c r="J221" s="152">
        <f>ROUND(I221*H221,2)</f>
        <v>0</v>
      </c>
      <c r="K221" s="153"/>
      <c r="L221" s="28"/>
      <c r="M221" s="154" t="s">
        <v>1</v>
      </c>
      <c r="N221" s="115" t="s">
        <v>38</v>
      </c>
      <c r="P221" s="155">
        <f>O221*H221</f>
        <v>0</v>
      </c>
      <c r="Q221" s="155">
        <v>0</v>
      </c>
      <c r="R221" s="155">
        <f>Q221*H221</f>
        <v>0</v>
      </c>
      <c r="S221" s="155">
        <v>0</v>
      </c>
      <c r="T221" s="156">
        <f>S221*H221</f>
        <v>0</v>
      </c>
      <c r="AR221" s="157" t="s">
        <v>306</v>
      </c>
      <c r="AT221" s="157" t="s">
        <v>274</v>
      </c>
      <c r="AU221" s="157" t="s">
        <v>82</v>
      </c>
      <c r="AY221" s="13" t="s">
        <v>271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3" t="s">
        <v>80</v>
      </c>
      <c r="BK221" s="158">
        <f>ROUND(I221*H221,2)</f>
        <v>0</v>
      </c>
      <c r="BL221" s="13" t="s">
        <v>306</v>
      </c>
      <c r="BM221" s="157" t="s">
        <v>2285</v>
      </c>
    </row>
    <row r="222" spans="2:65" s="1" customFormat="1" ht="10.199999999999999">
      <c r="B222" s="28"/>
      <c r="D222" s="159" t="s">
        <v>280</v>
      </c>
      <c r="F222" s="160" t="s">
        <v>578</v>
      </c>
      <c r="I222" s="119"/>
      <c r="L222" s="28"/>
      <c r="M222" s="161"/>
      <c r="T222" s="52"/>
      <c r="AT222" s="13" t="s">
        <v>280</v>
      </c>
      <c r="AU222" s="13" t="s">
        <v>82</v>
      </c>
    </row>
    <row r="223" spans="2:65" s="1" customFormat="1" ht="16.5" customHeight="1">
      <c r="B223" s="28"/>
      <c r="C223" s="146" t="s">
        <v>457</v>
      </c>
      <c r="D223" s="146" t="s">
        <v>274</v>
      </c>
      <c r="E223" s="147" t="s">
        <v>612</v>
      </c>
      <c r="F223" s="148" t="s">
        <v>613</v>
      </c>
      <c r="G223" s="149" t="s">
        <v>301</v>
      </c>
      <c r="H223" s="150">
        <v>1</v>
      </c>
      <c r="I223" s="151"/>
      <c r="J223" s="152">
        <f>ROUND(I223*H223,2)</f>
        <v>0</v>
      </c>
      <c r="K223" s="153"/>
      <c r="L223" s="28"/>
      <c r="M223" s="154" t="s">
        <v>1</v>
      </c>
      <c r="N223" s="115" t="s">
        <v>38</v>
      </c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AR223" s="157" t="s">
        <v>306</v>
      </c>
      <c r="AT223" s="157" t="s">
        <v>274</v>
      </c>
      <c r="AU223" s="157" t="s">
        <v>82</v>
      </c>
      <c r="AY223" s="13" t="s">
        <v>271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3" t="s">
        <v>80</v>
      </c>
      <c r="BK223" s="158">
        <f>ROUND(I223*H223,2)</f>
        <v>0</v>
      </c>
      <c r="BL223" s="13" t="s">
        <v>306</v>
      </c>
      <c r="BM223" s="157" t="s">
        <v>2286</v>
      </c>
    </row>
    <row r="224" spans="2:65" s="1" customFormat="1" ht="10.199999999999999">
      <c r="B224" s="28"/>
      <c r="D224" s="159" t="s">
        <v>280</v>
      </c>
      <c r="F224" s="160" t="s">
        <v>613</v>
      </c>
      <c r="I224" s="119"/>
      <c r="L224" s="28"/>
      <c r="M224" s="161"/>
      <c r="T224" s="52"/>
      <c r="AT224" s="13" t="s">
        <v>280</v>
      </c>
      <c r="AU224" s="13" t="s">
        <v>82</v>
      </c>
    </row>
    <row r="225" spans="2:65" s="11" customFormat="1" ht="25.95" customHeight="1">
      <c r="B225" s="134"/>
      <c r="D225" s="135" t="s">
        <v>72</v>
      </c>
      <c r="E225" s="136" t="s">
        <v>619</v>
      </c>
      <c r="F225" s="136" t="s">
        <v>620</v>
      </c>
      <c r="I225" s="137"/>
      <c r="J225" s="138">
        <f>BK225</f>
        <v>0</v>
      </c>
      <c r="L225" s="134"/>
      <c r="M225" s="139"/>
      <c r="P225" s="140">
        <f>P226</f>
        <v>0</v>
      </c>
      <c r="R225" s="140">
        <f>R226</f>
        <v>0</v>
      </c>
      <c r="T225" s="141">
        <f>T226</f>
        <v>0</v>
      </c>
      <c r="AR225" s="135" t="s">
        <v>278</v>
      </c>
      <c r="AT225" s="142" t="s">
        <v>72</v>
      </c>
      <c r="AU225" s="142" t="s">
        <v>73</v>
      </c>
      <c r="AY225" s="135" t="s">
        <v>271</v>
      </c>
      <c r="BK225" s="143">
        <f>BK226</f>
        <v>0</v>
      </c>
    </row>
    <row r="226" spans="2:65" s="11" customFormat="1" ht="22.8" customHeight="1">
      <c r="B226" s="134"/>
      <c r="D226" s="135" t="s">
        <v>72</v>
      </c>
      <c r="E226" s="144" t="s">
        <v>621</v>
      </c>
      <c r="F226" s="144" t="s">
        <v>620</v>
      </c>
      <c r="I226" s="137"/>
      <c r="J226" s="145">
        <f>BK226</f>
        <v>0</v>
      </c>
      <c r="L226" s="134"/>
      <c r="M226" s="139"/>
      <c r="P226" s="140">
        <f>SUM(P227:P242)</f>
        <v>0</v>
      </c>
      <c r="R226" s="140">
        <f>SUM(R227:R242)</f>
        <v>0</v>
      </c>
      <c r="T226" s="141">
        <f>SUM(T227:T242)</f>
        <v>0</v>
      </c>
      <c r="AR226" s="135" t="s">
        <v>278</v>
      </c>
      <c r="AT226" s="142" t="s">
        <v>72</v>
      </c>
      <c r="AU226" s="142" t="s">
        <v>80</v>
      </c>
      <c r="AY226" s="135" t="s">
        <v>271</v>
      </c>
      <c r="BK226" s="143">
        <f>SUM(BK227:BK242)</f>
        <v>0</v>
      </c>
    </row>
    <row r="227" spans="2:65" s="1" customFormat="1" ht="16.5" customHeight="1">
      <c r="B227" s="28"/>
      <c r="C227" s="146" t="s">
        <v>461</v>
      </c>
      <c r="D227" s="146" t="s">
        <v>274</v>
      </c>
      <c r="E227" s="147" t="s">
        <v>2287</v>
      </c>
      <c r="F227" s="148" t="s">
        <v>2288</v>
      </c>
      <c r="G227" s="149" t="s">
        <v>338</v>
      </c>
      <c r="H227" s="150">
        <v>1</v>
      </c>
      <c r="I227" s="151"/>
      <c r="J227" s="152">
        <f>ROUND(I227*H227,2)</f>
        <v>0</v>
      </c>
      <c r="K227" s="153"/>
      <c r="L227" s="28"/>
      <c r="M227" s="154" t="s">
        <v>1</v>
      </c>
      <c r="N227" s="115" t="s">
        <v>38</v>
      </c>
      <c r="P227" s="155">
        <f>O227*H227</f>
        <v>0</v>
      </c>
      <c r="Q227" s="155">
        <v>0</v>
      </c>
      <c r="R227" s="155">
        <f>Q227*H227</f>
        <v>0</v>
      </c>
      <c r="S227" s="155">
        <v>0</v>
      </c>
      <c r="T227" s="156">
        <f>S227*H227</f>
        <v>0</v>
      </c>
      <c r="AR227" s="157" t="s">
        <v>306</v>
      </c>
      <c r="AT227" s="157" t="s">
        <v>274</v>
      </c>
      <c r="AU227" s="157" t="s">
        <v>82</v>
      </c>
      <c r="AY227" s="13" t="s">
        <v>271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3" t="s">
        <v>80</v>
      </c>
      <c r="BK227" s="158">
        <f>ROUND(I227*H227,2)</f>
        <v>0</v>
      </c>
      <c r="BL227" s="13" t="s">
        <v>306</v>
      </c>
      <c r="BM227" s="157" t="s">
        <v>2289</v>
      </c>
    </row>
    <row r="228" spans="2:65" s="1" customFormat="1" ht="10.199999999999999">
      <c r="B228" s="28"/>
      <c r="D228" s="159" t="s">
        <v>280</v>
      </c>
      <c r="F228" s="160" t="s">
        <v>2288</v>
      </c>
      <c r="I228" s="119"/>
      <c r="L228" s="28"/>
      <c r="M228" s="161"/>
      <c r="T228" s="52"/>
      <c r="AT228" s="13" t="s">
        <v>280</v>
      </c>
      <c r="AU228" s="13" t="s">
        <v>82</v>
      </c>
    </row>
    <row r="229" spans="2:65" s="1" customFormat="1" ht="16.5" customHeight="1">
      <c r="B229" s="28"/>
      <c r="C229" s="146" t="s">
        <v>466</v>
      </c>
      <c r="D229" s="146" t="s">
        <v>274</v>
      </c>
      <c r="E229" s="147" t="s">
        <v>2290</v>
      </c>
      <c r="F229" s="148" t="s">
        <v>2291</v>
      </c>
      <c r="G229" s="149" t="s">
        <v>338</v>
      </c>
      <c r="H229" s="150">
        <v>1</v>
      </c>
      <c r="I229" s="151"/>
      <c r="J229" s="152">
        <f>ROUND(I229*H229,2)</f>
        <v>0</v>
      </c>
      <c r="K229" s="153"/>
      <c r="L229" s="28"/>
      <c r="M229" s="154" t="s">
        <v>1</v>
      </c>
      <c r="N229" s="115" t="s">
        <v>38</v>
      </c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AR229" s="157" t="s">
        <v>306</v>
      </c>
      <c r="AT229" s="157" t="s">
        <v>274</v>
      </c>
      <c r="AU229" s="157" t="s">
        <v>82</v>
      </c>
      <c r="AY229" s="13" t="s">
        <v>271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3" t="s">
        <v>80</v>
      </c>
      <c r="BK229" s="158">
        <f>ROUND(I229*H229,2)</f>
        <v>0</v>
      </c>
      <c r="BL229" s="13" t="s">
        <v>306</v>
      </c>
      <c r="BM229" s="157" t="s">
        <v>2292</v>
      </c>
    </row>
    <row r="230" spans="2:65" s="1" customFormat="1" ht="10.199999999999999">
      <c r="B230" s="28"/>
      <c r="D230" s="159" t="s">
        <v>280</v>
      </c>
      <c r="F230" s="160" t="s">
        <v>2291</v>
      </c>
      <c r="I230" s="119"/>
      <c r="L230" s="28"/>
      <c r="M230" s="161"/>
      <c r="T230" s="52"/>
      <c r="AT230" s="13" t="s">
        <v>280</v>
      </c>
      <c r="AU230" s="13" t="s">
        <v>82</v>
      </c>
    </row>
    <row r="231" spans="2:65" s="1" customFormat="1" ht="16.5" customHeight="1">
      <c r="B231" s="28"/>
      <c r="C231" s="162" t="s">
        <v>471</v>
      </c>
      <c r="D231" s="162" t="s">
        <v>335</v>
      </c>
      <c r="E231" s="163" t="s">
        <v>2287</v>
      </c>
      <c r="F231" s="164" t="s">
        <v>2288</v>
      </c>
      <c r="G231" s="165" t="s">
        <v>338</v>
      </c>
      <c r="H231" s="166">
        <v>1</v>
      </c>
      <c r="I231" s="167"/>
      <c r="J231" s="168">
        <f>ROUND(I231*H231,2)</f>
        <v>0</v>
      </c>
      <c r="K231" s="169"/>
      <c r="L231" s="170"/>
      <c r="M231" s="171" t="s">
        <v>1</v>
      </c>
      <c r="N231" s="172" t="s">
        <v>38</v>
      </c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AR231" s="157" t="s">
        <v>306</v>
      </c>
      <c r="AT231" s="157" t="s">
        <v>335</v>
      </c>
      <c r="AU231" s="157" t="s">
        <v>82</v>
      </c>
      <c r="AY231" s="13" t="s">
        <v>271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3" t="s">
        <v>80</v>
      </c>
      <c r="BK231" s="158">
        <f>ROUND(I231*H231,2)</f>
        <v>0</v>
      </c>
      <c r="BL231" s="13" t="s">
        <v>306</v>
      </c>
      <c r="BM231" s="157" t="s">
        <v>2293</v>
      </c>
    </row>
    <row r="232" spans="2:65" s="1" customFormat="1" ht="10.199999999999999">
      <c r="B232" s="28"/>
      <c r="D232" s="159" t="s">
        <v>280</v>
      </c>
      <c r="F232" s="160" t="s">
        <v>2288</v>
      </c>
      <c r="I232" s="119"/>
      <c r="L232" s="28"/>
      <c r="M232" s="161"/>
      <c r="T232" s="52"/>
      <c r="AT232" s="13" t="s">
        <v>280</v>
      </c>
      <c r="AU232" s="13" t="s">
        <v>82</v>
      </c>
    </row>
    <row r="233" spans="2:65" s="1" customFormat="1" ht="16.5" customHeight="1">
      <c r="B233" s="28"/>
      <c r="C233" s="162" t="s">
        <v>476</v>
      </c>
      <c r="D233" s="162" t="s">
        <v>335</v>
      </c>
      <c r="E233" s="163" t="s">
        <v>2294</v>
      </c>
      <c r="F233" s="164" t="s">
        <v>2295</v>
      </c>
      <c r="G233" s="165" t="s">
        <v>338</v>
      </c>
      <c r="H233" s="166">
        <v>1</v>
      </c>
      <c r="I233" s="167"/>
      <c r="J233" s="168">
        <f>ROUND(I233*H233,2)</f>
        <v>0</v>
      </c>
      <c r="K233" s="169"/>
      <c r="L233" s="170"/>
      <c r="M233" s="171" t="s">
        <v>1</v>
      </c>
      <c r="N233" s="172" t="s">
        <v>38</v>
      </c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AR233" s="157" t="s">
        <v>306</v>
      </c>
      <c r="AT233" s="157" t="s">
        <v>335</v>
      </c>
      <c r="AU233" s="157" t="s">
        <v>82</v>
      </c>
      <c r="AY233" s="13" t="s">
        <v>271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3" t="s">
        <v>80</v>
      </c>
      <c r="BK233" s="158">
        <f>ROUND(I233*H233,2)</f>
        <v>0</v>
      </c>
      <c r="BL233" s="13" t="s">
        <v>306</v>
      </c>
      <c r="BM233" s="157" t="s">
        <v>2296</v>
      </c>
    </row>
    <row r="234" spans="2:65" s="1" customFormat="1" ht="10.199999999999999">
      <c r="B234" s="28"/>
      <c r="D234" s="159" t="s">
        <v>280</v>
      </c>
      <c r="F234" s="160" t="s">
        <v>2295</v>
      </c>
      <c r="I234" s="119"/>
      <c r="L234" s="28"/>
      <c r="M234" s="161"/>
      <c r="T234" s="52"/>
      <c r="AT234" s="13" t="s">
        <v>280</v>
      </c>
      <c r="AU234" s="13" t="s">
        <v>82</v>
      </c>
    </row>
    <row r="235" spans="2:65" s="1" customFormat="1" ht="16.5" customHeight="1">
      <c r="B235" s="28"/>
      <c r="C235" s="162" t="s">
        <v>480</v>
      </c>
      <c r="D235" s="162" t="s">
        <v>335</v>
      </c>
      <c r="E235" s="163" t="s">
        <v>2297</v>
      </c>
      <c r="F235" s="164" t="s">
        <v>2298</v>
      </c>
      <c r="G235" s="165" t="s">
        <v>338</v>
      </c>
      <c r="H235" s="166">
        <v>1</v>
      </c>
      <c r="I235" s="167"/>
      <c r="J235" s="168">
        <f>ROUND(I235*H235,2)</f>
        <v>0</v>
      </c>
      <c r="K235" s="169"/>
      <c r="L235" s="170"/>
      <c r="M235" s="171" t="s">
        <v>1</v>
      </c>
      <c r="N235" s="172" t="s">
        <v>38</v>
      </c>
      <c r="P235" s="155">
        <f>O235*H235</f>
        <v>0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AR235" s="157" t="s">
        <v>306</v>
      </c>
      <c r="AT235" s="157" t="s">
        <v>335</v>
      </c>
      <c r="AU235" s="157" t="s">
        <v>82</v>
      </c>
      <c r="AY235" s="13" t="s">
        <v>271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3" t="s">
        <v>80</v>
      </c>
      <c r="BK235" s="158">
        <f>ROUND(I235*H235,2)</f>
        <v>0</v>
      </c>
      <c r="BL235" s="13" t="s">
        <v>306</v>
      </c>
      <c r="BM235" s="157" t="s">
        <v>2299</v>
      </c>
    </row>
    <row r="236" spans="2:65" s="1" customFormat="1" ht="10.199999999999999">
      <c r="B236" s="28"/>
      <c r="D236" s="159" t="s">
        <v>280</v>
      </c>
      <c r="F236" s="160" t="s">
        <v>2300</v>
      </c>
      <c r="I236" s="119"/>
      <c r="L236" s="28"/>
      <c r="M236" s="161"/>
      <c r="T236" s="52"/>
      <c r="AT236" s="13" t="s">
        <v>280</v>
      </c>
      <c r="AU236" s="13" t="s">
        <v>82</v>
      </c>
    </row>
    <row r="237" spans="2:65" s="1" customFormat="1" ht="16.5" customHeight="1">
      <c r="B237" s="28"/>
      <c r="C237" s="162" t="s">
        <v>485</v>
      </c>
      <c r="D237" s="162" t="s">
        <v>335</v>
      </c>
      <c r="E237" s="163" t="s">
        <v>2301</v>
      </c>
      <c r="F237" s="164" t="s">
        <v>2302</v>
      </c>
      <c r="G237" s="165" t="s">
        <v>338</v>
      </c>
      <c r="H237" s="166">
        <v>1</v>
      </c>
      <c r="I237" s="167"/>
      <c r="J237" s="168">
        <f>ROUND(I237*H237,2)</f>
        <v>0</v>
      </c>
      <c r="K237" s="169"/>
      <c r="L237" s="170"/>
      <c r="M237" s="171" t="s">
        <v>1</v>
      </c>
      <c r="N237" s="172" t="s">
        <v>38</v>
      </c>
      <c r="P237" s="155">
        <f>O237*H237</f>
        <v>0</v>
      </c>
      <c r="Q237" s="155">
        <v>0</v>
      </c>
      <c r="R237" s="155">
        <f>Q237*H237</f>
        <v>0</v>
      </c>
      <c r="S237" s="155">
        <v>0</v>
      </c>
      <c r="T237" s="156">
        <f>S237*H237</f>
        <v>0</v>
      </c>
      <c r="AR237" s="157" t="s">
        <v>306</v>
      </c>
      <c r="AT237" s="157" t="s">
        <v>335</v>
      </c>
      <c r="AU237" s="157" t="s">
        <v>82</v>
      </c>
      <c r="AY237" s="13" t="s">
        <v>271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3" t="s">
        <v>80</v>
      </c>
      <c r="BK237" s="158">
        <f>ROUND(I237*H237,2)</f>
        <v>0</v>
      </c>
      <c r="BL237" s="13" t="s">
        <v>306</v>
      </c>
      <c r="BM237" s="157" t="s">
        <v>2303</v>
      </c>
    </row>
    <row r="238" spans="2:65" s="1" customFormat="1" ht="10.199999999999999">
      <c r="B238" s="28"/>
      <c r="D238" s="159" t="s">
        <v>280</v>
      </c>
      <c r="F238" s="160" t="s">
        <v>2304</v>
      </c>
      <c r="I238" s="119"/>
      <c r="L238" s="28"/>
      <c r="M238" s="161"/>
      <c r="T238" s="52"/>
      <c r="AT238" s="13" t="s">
        <v>280</v>
      </c>
      <c r="AU238" s="13" t="s">
        <v>82</v>
      </c>
    </row>
    <row r="239" spans="2:65" s="1" customFormat="1" ht="24.15" customHeight="1">
      <c r="B239" s="28"/>
      <c r="C239" s="162" t="s">
        <v>490</v>
      </c>
      <c r="D239" s="162" t="s">
        <v>335</v>
      </c>
      <c r="E239" s="163" t="s">
        <v>2305</v>
      </c>
      <c r="F239" s="164" t="s">
        <v>2306</v>
      </c>
      <c r="G239" s="165" t="s">
        <v>338</v>
      </c>
      <c r="H239" s="166">
        <v>1</v>
      </c>
      <c r="I239" s="167"/>
      <c r="J239" s="168">
        <f>ROUND(I239*H239,2)</f>
        <v>0</v>
      </c>
      <c r="K239" s="169"/>
      <c r="L239" s="170"/>
      <c r="M239" s="171" t="s">
        <v>1</v>
      </c>
      <c r="N239" s="172" t="s">
        <v>38</v>
      </c>
      <c r="P239" s="155">
        <f>O239*H239</f>
        <v>0</v>
      </c>
      <c r="Q239" s="155">
        <v>0</v>
      </c>
      <c r="R239" s="155">
        <f>Q239*H239</f>
        <v>0</v>
      </c>
      <c r="S239" s="155">
        <v>0</v>
      </c>
      <c r="T239" s="156">
        <f>S239*H239</f>
        <v>0</v>
      </c>
      <c r="AR239" s="157" t="s">
        <v>306</v>
      </c>
      <c r="AT239" s="157" t="s">
        <v>335</v>
      </c>
      <c r="AU239" s="157" t="s">
        <v>82</v>
      </c>
      <c r="AY239" s="13" t="s">
        <v>271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3" t="s">
        <v>80</v>
      </c>
      <c r="BK239" s="158">
        <f>ROUND(I239*H239,2)</f>
        <v>0</v>
      </c>
      <c r="BL239" s="13" t="s">
        <v>306</v>
      </c>
      <c r="BM239" s="157" t="s">
        <v>2307</v>
      </c>
    </row>
    <row r="240" spans="2:65" s="1" customFormat="1" ht="10.199999999999999">
      <c r="B240" s="28"/>
      <c r="D240" s="159" t="s">
        <v>280</v>
      </c>
      <c r="F240" s="160" t="s">
        <v>2306</v>
      </c>
      <c r="I240" s="119"/>
      <c r="L240" s="28"/>
      <c r="M240" s="161"/>
      <c r="T240" s="52"/>
      <c r="AT240" s="13" t="s">
        <v>280</v>
      </c>
      <c r="AU240" s="13" t="s">
        <v>82</v>
      </c>
    </row>
    <row r="241" spans="2:65" s="1" customFormat="1" ht="16.5" customHeight="1">
      <c r="B241" s="28"/>
      <c r="C241" s="146" t="s">
        <v>494</v>
      </c>
      <c r="D241" s="146" t="s">
        <v>274</v>
      </c>
      <c r="E241" s="147" t="s">
        <v>2308</v>
      </c>
      <c r="F241" s="148" t="s">
        <v>2309</v>
      </c>
      <c r="G241" s="149" t="s">
        <v>277</v>
      </c>
      <c r="H241" s="150">
        <v>7.8</v>
      </c>
      <c r="I241" s="151"/>
      <c r="J241" s="152">
        <f>ROUND(I241*H241,2)</f>
        <v>0</v>
      </c>
      <c r="K241" s="153"/>
      <c r="L241" s="28"/>
      <c r="M241" s="154" t="s">
        <v>1</v>
      </c>
      <c r="N241" s="115" t="s">
        <v>38</v>
      </c>
      <c r="P241" s="155">
        <f>O241*H241</f>
        <v>0</v>
      </c>
      <c r="Q241" s="155">
        <v>0</v>
      </c>
      <c r="R241" s="155">
        <f>Q241*H241</f>
        <v>0</v>
      </c>
      <c r="S241" s="155">
        <v>0</v>
      </c>
      <c r="T241" s="156">
        <f>S241*H241</f>
        <v>0</v>
      </c>
      <c r="AR241" s="157" t="s">
        <v>278</v>
      </c>
      <c r="AT241" s="157" t="s">
        <v>274</v>
      </c>
      <c r="AU241" s="157" t="s">
        <v>82</v>
      </c>
      <c r="AY241" s="13" t="s">
        <v>271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3" t="s">
        <v>80</v>
      </c>
      <c r="BK241" s="158">
        <f>ROUND(I241*H241,2)</f>
        <v>0</v>
      </c>
      <c r="BL241" s="13" t="s">
        <v>278</v>
      </c>
      <c r="BM241" s="157" t="s">
        <v>2310</v>
      </c>
    </row>
    <row r="242" spans="2:65" s="1" customFormat="1" ht="10.199999999999999">
      <c r="B242" s="28"/>
      <c r="D242" s="159" t="s">
        <v>280</v>
      </c>
      <c r="F242" s="160" t="s">
        <v>2311</v>
      </c>
      <c r="I242" s="119"/>
      <c r="L242" s="28"/>
      <c r="M242" s="173"/>
      <c r="N242" s="174"/>
      <c r="O242" s="174"/>
      <c r="P242" s="174"/>
      <c r="Q242" s="174"/>
      <c r="R242" s="174"/>
      <c r="S242" s="174"/>
      <c r="T242" s="175"/>
      <c r="AT242" s="13" t="s">
        <v>280</v>
      </c>
      <c r="AU242" s="13" t="s">
        <v>82</v>
      </c>
    </row>
    <row r="243" spans="2:65" s="1" customFormat="1" ht="6.9" customHeight="1">
      <c r="B243" s="40"/>
      <c r="C243" s="41"/>
      <c r="D243" s="41"/>
      <c r="E243" s="41"/>
      <c r="F243" s="41"/>
      <c r="G243" s="41"/>
      <c r="H243" s="41"/>
      <c r="I243" s="41"/>
      <c r="J243" s="41"/>
      <c r="K243" s="41"/>
      <c r="L243" s="28"/>
    </row>
  </sheetData>
  <sheetProtection algorithmName="SHA-512" hashValue="05DPlxgJf+cIfVMWBDpd5xaAGaGaKOQ+rIkYQcAb+wOenYsTWOIvtvAh7rLAl8OqXdiD9veaqL8LfFcZ8RfCZA==" saltValue="UhxGbhTflj1ilBWAUE3j104305KlC44l7rH8j5d6n5H/LEys1a5QfUPquP2VZqO+uG2RXUmt3FrwXphvrw5lcg==" spinCount="100000" sheet="1" objects="1" scenarios="1" formatColumns="0" formatRows="0" autoFilter="0"/>
  <autoFilter ref="C141:K242" xr:uid="{00000000-0009-0000-0000-00001C000000}"/>
  <mergeCells count="17">
    <mergeCell ref="E134:H134"/>
    <mergeCell ref="L2:V2"/>
    <mergeCell ref="D116:F116"/>
    <mergeCell ref="D117:F117"/>
    <mergeCell ref="D118:F118"/>
    <mergeCell ref="E130:H130"/>
    <mergeCell ref="E132:H132"/>
    <mergeCell ref="E85:H85"/>
    <mergeCell ref="E87:H87"/>
    <mergeCell ref="E89:H89"/>
    <mergeCell ref="D114:F114"/>
    <mergeCell ref="D115:F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235"/>
  <sheetViews>
    <sheetView showGridLines="0" topLeftCell="A90" workbookViewId="0">
      <selection activeCell="D112" sqref="D112:F112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198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2207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2312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J110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ROUND((SUM(BE110:BE117) + SUM(BE139:BE234)),  2)</f>
        <v>0</v>
      </c>
      <c r="I37" s="94">
        <v>0.21</v>
      </c>
      <c r="J37" s="82">
        <f>ROUND(((SUM(BE110:BE117) + SUM(BE139:BE234))*I37),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ROUND((SUM(BF110:BF117) + SUM(BF139:BF234)),  2)</f>
        <v>0</v>
      </c>
      <c r="I38" s="94">
        <v>0.12</v>
      </c>
      <c r="J38" s="82">
        <f>ROUND(((SUM(BF110:BF117) + SUM(BF139:BF234))*I38),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ROUND((SUM(BG110:BG117) + SUM(BG139:BG234)),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ROUND((SUM(BH110:BH117) + SUM(BH139:BH234)),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ROUND((SUM(BI110:BI117) + SUM(BI139:BI234)),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2207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61.17.2 - WC pro handicapované - elektro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65" s="1" customFormat="1" ht="10.35" customHeight="1">
      <c r="B97" s="28"/>
      <c r="L97" s="28"/>
    </row>
    <row r="98" spans="2:65" s="1" customFormat="1" ht="22.8" customHeight="1">
      <c r="B98" s="28"/>
      <c r="C98" s="105" t="s">
        <v>233</v>
      </c>
      <c r="J98" s="62">
        <f>J139</f>
        <v>0</v>
      </c>
      <c r="L98" s="28"/>
      <c r="AU98" s="13" t="s">
        <v>234</v>
      </c>
    </row>
    <row r="99" spans="2:65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J140</f>
        <v>0</v>
      </c>
      <c r="L99" s="106"/>
    </row>
    <row r="100" spans="2:65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J141</f>
        <v>0</v>
      </c>
      <c r="L100" s="110"/>
    </row>
    <row r="101" spans="2:65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J150</f>
        <v>0</v>
      </c>
      <c r="L101" s="110"/>
    </row>
    <row r="102" spans="2:65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J159</f>
        <v>0</v>
      </c>
      <c r="L102" s="106"/>
    </row>
    <row r="103" spans="2:65" s="9" customFormat="1" ht="19.95" customHeight="1">
      <c r="B103" s="110"/>
      <c r="D103" s="111" t="s">
        <v>628</v>
      </c>
      <c r="E103" s="112"/>
      <c r="F103" s="112"/>
      <c r="G103" s="112"/>
      <c r="H103" s="112"/>
      <c r="I103" s="112"/>
      <c r="J103" s="113">
        <f>J160</f>
        <v>0</v>
      </c>
      <c r="L103" s="110"/>
    </row>
    <row r="104" spans="2:65" s="9" customFormat="1" ht="14.85" customHeight="1">
      <c r="B104" s="110"/>
      <c r="D104" s="111" t="s">
        <v>2313</v>
      </c>
      <c r="E104" s="112"/>
      <c r="F104" s="112"/>
      <c r="G104" s="112"/>
      <c r="H104" s="112"/>
      <c r="I104" s="112"/>
      <c r="J104" s="113">
        <f>J161</f>
        <v>0</v>
      </c>
      <c r="L104" s="110"/>
    </row>
    <row r="105" spans="2:65" s="9" customFormat="1" ht="14.85" customHeight="1">
      <c r="B105" s="110"/>
      <c r="D105" s="111" t="s">
        <v>2314</v>
      </c>
      <c r="E105" s="112"/>
      <c r="F105" s="112"/>
      <c r="G105" s="112"/>
      <c r="H105" s="112"/>
      <c r="I105" s="112"/>
      <c r="J105" s="113">
        <f>J182</f>
        <v>0</v>
      </c>
      <c r="L105" s="110"/>
    </row>
    <row r="106" spans="2:65" s="9" customFormat="1" ht="14.85" customHeight="1">
      <c r="B106" s="110"/>
      <c r="D106" s="111" t="s">
        <v>631</v>
      </c>
      <c r="E106" s="112"/>
      <c r="F106" s="112"/>
      <c r="G106" s="112"/>
      <c r="H106" s="112"/>
      <c r="I106" s="112"/>
      <c r="J106" s="113">
        <f>J191</f>
        <v>0</v>
      </c>
      <c r="L106" s="110"/>
    </row>
    <row r="107" spans="2:65" s="9" customFormat="1" ht="14.85" customHeight="1">
      <c r="B107" s="110"/>
      <c r="D107" s="111" t="s">
        <v>2315</v>
      </c>
      <c r="E107" s="112"/>
      <c r="F107" s="112"/>
      <c r="G107" s="112"/>
      <c r="H107" s="112"/>
      <c r="I107" s="112"/>
      <c r="J107" s="113">
        <f>J216</f>
        <v>0</v>
      </c>
      <c r="L107" s="110"/>
    </row>
    <row r="108" spans="2:65" s="1" customFormat="1" ht="21.75" customHeight="1">
      <c r="B108" s="28"/>
      <c r="L108" s="28"/>
    </row>
    <row r="109" spans="2:65" s="1" customFormat="1" ht="6.9" customHeight="1">
      <c r="B109" s="28"/>
      <c r="L109" s="28"/>
    </row>
    <row r="110" spans="2:65" s="1" customFormat="1" ht="29.25" customHeight="1">
      <c r="B110" s="28"/>
      <c r="C110" s="105" t="s">
        <v>249</v>
      </c>
      <c r="J110" s="114">
        <f>ROUND(J111 + J112 + J113 + J114 + J115 + J116,2)</f>
        <v>0</v>
      </c>
      <c r="L110" s="28"/>
      <c r="N110" s="115" t="s">
        <v>37</v>
      </c>
    </row>
    <row r="111" spans="2:65" s="1" customFormat="1" ht="18" customHeight="1">
      <c r="B111" s="28"/>
      <c r="D111" s="222" t="s">
        <v>250</v>
      </c>
      <c r="E111" s="223"/>
      <c r="F111" s="223"/>
      <c r="J111" s="117">
        <v>0</v>
      </c>
      <c r="L111" s="118"/>
      <c r="M111" s="119"/>
      <c r="N111" s="120" t="s">
        <v>38</v>
      </c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1" t="s">
        <v>251</v>
      </c>
      <c r="AZ111" s="119"/>
      <c r="BA111" s="119"/>
      <c r="BB111" s="119"/>
      <c r="BC111" s="119"/>
      <c r="BD111" s="119"/>
      <c r="BE111" s="122">
        <f t="shared" ref="BE111:BE116" si="0">IF(N111="základní",J111,0)</f>
        <v>0</v>
      </c>
      <c r="BF111" s="122">
        <f t="shared" ref="BF111:BF116" si="1">IF(N111="snížená",J111,0)</f>
        <v>0</v>
      </c>
      <c r="BG111" s="122">
        <f t="shared" ref="BG111:BG116" si="2">IF(N111="zákl. přenesená",J111,0)</f>
        <v>0</v>
      </c>
      <c r="BH111" s="122">
        <f t="shared" ref="BH111:BH116" si="3">IF(N111="sníž. přenesená",J111,0)</f>
        <v>0</v>
      </c>
      <c r="BI111" s="122">
        <f t="shared" ref="BI111:BI116" si="4">IF(N111="nulová",J111,0)</f>
        <v>0</v>
      </c>
      <c r="BJ111" s="121" t="s">
        <v>80</v>
      </c>
      <c r="BK111" s="119"/>
      <c r="BL111" s="119"/>
      <c r="BM111" s="119"/>
    </row>
    <row r="112" spans="2:65" s="1" customFormat="1" ht="18" customHeight="1">
      <c r="B112" s="28"/>
      <c r="D112" s="222" t="s">
        <v>252</v>
      </c>
      <c r="E112" s="223"/>
      <c r="F112" s="223"/>
      <c r="J112" s="117">
        <v>0</v>
      </c>
      <c r="L112" s="118"/>
      <c r="M112" s="119"/>
      <c r="N112" s="120" t="s">
        <v>38</v>
      </c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21" t="s">
        <v>251</v>
      </c>
      <c r="AZ112" s="119"/>
      <c r="BA112" s="119"/>
      <c r="BB112" s="119"/>
      <c r="BC112" s="119"/>
      <c r="BD112" s="119"/>
      <c r="BE112" s="122">
        <f t="shared" si="0"/>
        <v>0</v>
      </c>
      <c r="BF112" s="122">
        <f t="shared" si="1"/>
        <v>0</v>
      </c>
      <c r="BG112" s="122">
        <f t="shared" si="2"/>
        <v>0</v>
      </c>
      <c r="BH112" s="122">
        <f t="shared" si="3"/>
        <v>0</v>
      </c>
      <c r="BI112" s="122">
        <f t="shared" si="4"/>
        <v>0</v>
      </c>
      <c r="BJ112" s="121" t="s">
        <v>80</v>
      </c>
      <c r="BK112" s="119"/>
      <c r="BL112" s="119"/>
      <c r="BM112" s="119"/>
    </row>
    <row r="113" spans="2:65" s="1" customFormat="1" ht="18" customHeight="1">
      <c r="B113" s="28"/>
      <c r="D113" s="222" t="s">
        <v>2429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si="0"/>
        <v>0</v>
      </c>
      <c r="BF113" s="122">
        <f t="shared" si="1"/>
        <v>0</v>
      </c>
      <c r="BG113" s="122">
        <f t="shared" si="2"/>
        <v>0</v>
      </c>
      <c r="BH113" s="122">
        <f t="shared" si="3"/>
        <v>0</v>
      </c>
      <c r="BI113" s="122">
        <f t="shared" si="4"/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222" t="s">
        <v>2427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222" t="s">
        <v>2430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116" t="s">
        <v>253</v>
      </c>
      <c r="J116" s="117">
        <f>ROUND(J32*T116,2)</f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254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0.199999999999999">
      <c r="B117" s="28"/>
      <c r="L117" s="28"/>
    </row>
    <row r="118" spans="2:65" s="1" customFormat="1" ht="29.25" customHeight="1">
      <c r="B118" s="28"/>
      <c r="C118" s="123" t="s">
        <v>255</v>
      </c>
      <c r="D118" s="95"/>
      <c r="E118" s="95"/>
      <c r="F118" s="95"/>
      <c r="G118" s="95"/>
      <c r="H118" s="95"/>
      <c r="I118" s="95"/>
      <c r="J118" s="124">
        <f>ROUND(J98+J110,2)</f>
        <v>0</v>
      </c>
      <c r="K118" s="95"/>
      <c r="L118" s="28"/>
    </row>
    <row r="119" spans="2:65" s="1" customFormat="1" ht="6.9" customHeight="1"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28"/>
    </row>
    <row r="123" spans="2:65" s="1" customFormat="1" ht="6.9" customHeight="1"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28"/>
    </row>
    <row r="124" spans="2:65" s="1" customFormat="1" ht="24.9" customHeight="1">
      <c r="B124" s="28"/>
      <c r="C124" s="17" t="s">
        <v>256</v>
      </c>
      <c r="L124" s="28"/>
    </row>
    <row r="125" spans="2:65" s="1" customFormat="1" ht="6.9" customHeight="1">
      <c r="B125" s="28"/>
      <c r="L125" s="28"/>
    </row>
    <row r="126" spans="2:65" s="1" customFormat="1" ht="12" customHeight="1">
      <c r="B126" s="28"/>
      <c r="C126" s="23" t="s">
        <v>16</v>
      </c>
      <c r="L126" s="28"/>
    </row>
    <row r="127" spans="2:65" s="1" customFormat="1" ht="26.25" customHeight="1">
      <c r="B127" s="28"/>
      <c r="E127" s="218" t="str">
        <f>E7</f>
        <v>Rekonstrukce silno a slaboproudé instalace, dobudování WC pro imobilní aj., ZŠ Ivanovice na Hané, ul. Tyršova 218/4</v>
      </c>
      <c r="F127" s="219"/>
      <c r="G127" s="219"/>
      <c r="H127" s="219"/>
      <c r="L127" s="28"/>
    </row>
    <row r="128" spans="2:65" ht="12" customHeight="1">
      <c r="B128" s="16"/>
      <c r="C128" s="23" t="s">
        <v>224</v>
      </c>
      <c r="L128" s="16"/>
    </row>
    <row r="129" spans="2:65" s="1" customFormat="1" ht="16.5" customHeight="1">
      <c r="B129" s="28"/>
      <c r="E129" s="218" t="s">
        <v>2207</v>
      </c>
      <c r="F129" s="220"/>
      <c r="G129" s="220"/>
      <c r="H129" s="220"/>
      <c r="L129" s="28"/>
    </row>
    <row r="130" spans="2:65" s="1" customFormat="1" ht="12" customHeight="1">
      <c r="B130" s="28"/>
      <c r="C130" s="23" t="s">
        <v>226</v>
      </c>
      <c r="L130" s="28"/>
    </row>
    <row r="131" spans="2:65" s="1" customFormat="1" ht="16.5" customHeight="1">
      <c r="B131" s="28"/>
      <c r="E131" s="200" t="str">
        <f>E11</f>
        <v>61.17.2 - WC pro handicapované - elektro</v>
      </c>
      <c r="F131" s="220"/>
      <c r="G131" s="220"/>
      <c r="H131" s="220"/>
      <c r="L131" s="28"/>
    </row>
    <row r="132" spans="2:65" s="1" customFormat="1" ht="6.9" customHeight="1">
      <c r="B132" s="28"/>
      <c r="L132" s="28"/>
    </row>
    <row r="133" spans="2:65" s="1" customFormat="1" ht="12" customHeight="1">
      <c r="B133" s="28"/>
      <c r="C133" s="23" t="s">
        <v>20</v>
      </c>
      <c r="F133" s="21" t="str">
        <f>F14</f>
        <v>ZŠ Ivanovice na Hané, okres Vyškov p. o.</v>
      </c>
      <c r="I133" s="23" t="s">
        <v>22</v>
      </c>
      <c r="J133" s="48" t="str">
        <f>IF(J14="","",J14)</f>
        <v>xx.xx.xxxx</v>
      </c>
      <c r="L133" s="28"/>
    </row>
    <row r="134" spans="2:65" s="1" customFormat="1" ht="6.9" customHeight="1">
      <c r="B134" s="28"/>
      <c r="L134" s="28"/>
    </row>
    <row r="135" spans="2:65" s="1" customFormat="1" ht="15.15" customHeight="1">
      <c r="B135" s="28"/>
      <c r="C135" s="23" t="s">
        <v>23</v>
      </c>
      <c r="F135" s="21" t="str">
        <f>E17</f>
        <v xml:space="preserve"> </v>
      </c>
      <c r="I135" s="23" t="s">
        <v>29</v>
      </c>
      <c r="J135" s="26" t="str">
        <f>E23</f>
        <v xml:space="preserve"> </v>
      </c>
      <c r="L135" s="28"/>
    </row>
    <row r="136" spans="2:65" s="1" customFormat="1" ht="15.15" customHeight="1">
      <c r="B136" s="28"/>
      <c r="C136" s="23" t="s">
        <v>27</v>
      </c>
      <c r="F136" s="21" t="str">
        <f>IF(E20="","",E20)</f>
        <v>Vyplň údaj</v>
      </c>
      <c r="I136" s="23" t="s">
        <v>31</v>
      </c>
      <c r="J136" s="26" t="str">
        <f>E26</f>
        <v xml:space="preserve"> </v>
      </c>
      <c r="L136" s="28"/>
    </row>
    <row r="137" spans="2:65" s="1" customFormat="1" ht="10.35" customHeight="1">
      <c r="B137" s="28"/>
      <c r="L137" s="28"/>
    </row>
    <row r="138" spans="2:65" s="10" customFormat="1" ht="29.25" customHeight="1">
      <c r="B138" s="125"/>
      <c r="C138" s="126" t="s">
        <v>257</v>
      </c>
      <c r="D138" s="127" t="s">
        <v>58</v>
      </c>
      <c r="E138" s="127" t="s">
        <v>54</v>
      </c>
      <c r="F138" s="127" t="s">
        <v>55</v>
      </c>
      <c r="G138" s="127" t="s">
        <v>258</v>
      </c>
      <c r="H138" s="127" t="s">
        <v>259</v>
      </c>
      <c r="I138" s="127" t="s">
        <v>260</v>
      </c>
      <c r="J138" s="128" t="s">
        <v>232</v>
      </c>
      <c r="K138" s="129" t="s">
        <v>261</v>
      </c>
      <c r="L138" s="125"/>
      <c r="M138" s="55" t="s">
        <v>1</v>
      </c>
      <c r="N138" s="56" t="s">
        <v>37</v>
      </c>
      <c r="O138" s="56" t="s">
        <v>262</v>
      </c>
      <c r="P138" s="56" t="s">
        <v>263</v>
      </c>
      <c r="Q138" s="56" t="s">
        <v>264</v>
      </c>
      <c r="R138" s="56" t="s">
        <v>265</v>
      </c>
      <c r="S138" s="56" t="s">
        <v>266</v>
      </c>
      <c r="T138" s="57" t="s">
        <v>267</v>
      </c>
    </row>
    <row r="139" spans="2:65" s="1" customFormat="1" ht="22.8" customHeight="1">
      <c r="B139" s="28"/>
      <c r="C139" s="60" t="s">
        <v>268</v>
      </c>
      <c r="J139" s="130">
        <f>BK139</f>
        <v>0</v>
      </c>
      <c r="L139" s="28"/>
      <c r="M139" s="58"/>
      <c r="N139" s="49"/>
      <c r="O139" s="49"/>
      <c r="P139" s="131">
        <f>P140+P159</f>
        <v>0</v>
      </c>
      <c r="Q139" s="49"/>
      <c r="R139" s="131">
        <f>R140+R159</f>
        <v>1.4990000000000002E-2</v>
      </c>
      <c r="S139" s="49"/>
      <c r="T139" s="132">
        <f>T140+T159</f>
        <v>6.2000000000000006E-2</v>
      </c>
      <c r="AT139" s="13" t="s">
        <v>72</v>
      </c>
      <c r="AU139" s="13" t="s">
        <v>234</v>
      </c>
      <c r="BK139" s="133">
        <f>BK140+BK159</f>
        <v>0</v>
      </c>
    </row>
    <row r="140" spans="2:65" s="11" customFormat="1" ht="25.95" customHeight="1">
      <c r="B140" s="134"/>
      <c r="D140" s="135" t="s">
        <v>72</v>
      </c>
      <c r="E140" s="136" t="s">
        <v>269</v>
      </c>
      <c r="F140" s="136" t="s">
        <v>270</v>
      </c>
      <c r="I140" s="137"/>
      <c r="J140" s="138">
        <f>BK140</f>
        <v>0</v>
      </c>
      <c r="L140" s="134"/>
      <c r="M140" s="139"/>
      <c r="P140" s="140">
        <f>P141+P150</f>
        <v>0</v>
      </c>
      <c r="R140" s="140">
        <f>R141+R150</f>
        <v>0</v>
      </c>
      <c r="T140" s="141">
        <f>T141+T150</f>
        <v>5.9000000000000004E-2</v>
      </c>
      <c r="AR140" s="135" t="s">
        <v>80</v>
      </c>
      <c r="AT140" s="142" t="s">
        <v>72</v>
      </c>
      <c r="AU140" s="142" t="s">
        <v>73</v>
      </c>
      <c r="AY140" s="135" t="s">
        <v>271</v>
      </c>
      <c r="BK140" s="143">
        <f>BK141+BK150</f>
        <v>0</v>
      </c>
    </row>
    <row r="141" spans="2:65" s="11" customFormat="1" ht="22.8" customHeight="1">
      <c r="B141" s="134"/>
      <c r="D141" s="135" t="s">
        <v>72</v>
      </c>
      <c r="E141" s="144" t="s">
        <v>292</v>
      </c>
      <c r="F141" s="144" t="s">
        <v>293</v>
      </c>
      <c r="I141" s="137"/>
      <c r="J141" s="145">
        <f>BK141</f>
        <v>0</v>
      </c>
      <c r="L141" s="134"/>
      <c r="M141" s="139"/>
      <c r="P141" s="140">
        <f>SUM(P142:P149)</f>
        <v>0</v>
      </c>
      <c r="R141" s="140">
        <f>SUM(R142:R149)</f>
        <v>0</v>
      </c>
      <c r="T141" s="141">
        <f>SUM(T142:T149)</f>
        <v>5.9000000000000004E-2</v>
      </c>
      <c r="AR141" s="135" t="s">
        <v>80</v>
      </c>
      <c r="AT141" s="142" t="s">
        <v>72</v>
      </c>
      <c r="AU141" s="142" t="s">
        <v>80</v>
      </c>
      <c r="AY141" s="135" t="s">
        <v>271</v>
      </c>
      <c r="BK141" s="143">
        <f>SUM(BK142:BK149)</f>
        <v>0</v>
      </c>
    </row>
    <row r="142" spans="2:65" s="1" customFormat="1" ht="24.15" customHeight="1">
      <c r="B142" s="28"/>
      <c r="C142" s="146" t="s">
        <v>80</v>
      </c>
      <c r="D142" s="146" t="s">
        <v>274</v>
      </c>
      <c r="E142" s="147" t="s">
        <v>662</v>
      </c>
      <c r="F142" s="148" t="s">
        <v>663</v>
      </c>
      <c r="G142" s="149" t="s">
        <v>338</v>
      </c>
      <c r="H142" s="150">
        <v>5</v>
      </c>
      <c r="I142" s="151"/>
      <c r="J142" s="152">
        <f>ROUND(I142*H142,2)</f>
        <v>0</v>
      </c>
      <c r="K142" s="153"/>
      <c r="L142" s="28"/>
      <c r="M142" s="154" t="s">
        <v>1</v>
      </c>
      <c r="N142" s="115" t="s">
        <v>38</v>
      </c>
      <c r="P142" s="155">
        <f>O142*H142</f>
        <v>0</v>
      </c>
      <c r="Q142" s="155">
        <v>0</v>
      </c>
      <c r="R142" s="155">
        <f>Q142*H142</f>
        <v>0</v>
      </c>
      <c r="S142" s="155">
        <v>1E-3</v>
      </c>
      <c r="T142" s="156">
        <f>S142*H142</f>
        <v>5.0000000000000001E-3</v>
      </c>
      <c r="AR142" s="157" t="s">
        <v>278</v>
      </c>
      <c r="AT142" s="157" t="s">
        <v>274</v>
      </c>
      <c r="AU142" s="157" t="s">
        <v>82</v>
      </c>
      <c r="AY142" s="13" t="s">
        <v>271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3" t="s">
        <v>80</v>
      </c>
      <c r="BK142" s="158">
        <f>ROUND(I142*H142,2)</f>
        <v>0</v>
      </c>
      <c r="BL142" s="13" t="s">
        <v>278</v>
      </c>
      <c r="BM142" s="157" t="s">
        <v>664</v>
      </c>
    </row>
    <row r="143" spans="2:65" s="1" customFormat="1" ht="19.2">
      <c r="B143" s="28"/>
      <c r="D143" s="159" t="s">
        <v>280</v>
      </c>
      <c r="F143" s="160" t="s">
        <v>665</v>
      </c>
      <c r="I143" s="119"/>
      <c r="L143" s="28"/>
      <c r="M143" s="161"/>
      <c r="T143" s="52"/>
      <c r="AT143" s="13" t="s">
        <v>280</v>
      </c>
      <c r="AU143" s="13" t="s">
        <v>82</v>
      </c>
    </row>
    <row r="144" spans="2:65" s="1" customFormat="1" ht="24.15" customHeight="1">
      <c r="B144" s="28"/>
      <c r="C144" s="146" t="s">
        <v>82</v>
      </c>
      <c r="D144" s="146" t="s">
        <v>274</v>
      </c>
      <c r="E144" s="147" t="s">
        <v>678</v>
      </c>
      <c r="F144" s="148" t="s">
        <v>679</v>
      </c>
      <c r="G144" s="149" t="s">
        <v>412</v>
      </c>
      <c r="H144" s="150">
        <v>10</v>
      </c>
      <c r="I144" s="151"/>
      <c r="J144" s="152">
        <f>ROUND(I144*H144,2)</f>
        <v>0</v>
      </c>
      <c r="K144" s="153"/>
      <c r="L144" s="28"/>
      <c r="M144" s="154" t="s">
        <v>1</v>
      </c>
      <c r="N144" s="115" t="s">
        <v>38</v>
      </c>
      <c r="P144" s="155">
        <f>O144*H144</f>
        <v>0</v>
      </c>
      <c r="Q144" s="155">
        <v>0</v>
      </c>
      <c r="R144" s="155">
        <f>Q144*H144</f>
        <v>0</v>
      </c>
      <c r="S144" s="155">
        <v>2E-3</v>
      </c>
      <c r="T144" s="156">
        <f>S144*H144</f>
        <v>0.02</v>
      </c>
      <c r="AR144" s="157" t="s">
        <v>278</v>
      </c>
      <c r="AT144" s="157" t="s">
        <v>274</v>
      </c>
      <c r="AU144" s="157" t="s">
        <v>82</v>
      </c>
      <c r="AY144" s="13" t="s">
        <v>271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3" t="s">
        <v>80</v>
      </c>
      <c r="BK144" s="158">
        <f>ROUND(I144*H144,2)</f>
        <v>0</v>
      </c>
      <c r="BL144" s="13" t="s">
        <v>278</v>
      </c>
      <c r="BM144" s="157" t="s">
        <v>680</v>
      </c>
    </row>
    <row r="145" spans="2:65" s="1" customFormat="1" ht="19.2">
      <c r="B145" s="28"/>
      <c r="D145" s="159" t="s">
        <v>280</v>
      </c>
      <c r="F145" s="160" t="s">
        <v>681</v>
      </c>
      <c r="I145" s="119"/>
      <c r="L145" s="28"/>
      <c r="M145" s="161"/>
      <c r="T145" s="52"/>
      <c r="AT145" s="13" t="s">
        <v>280</v>
      </c>
      <c r="AU145" s="13" t="s">
        <v>82</v>
      </c>
    </row>
    <row r="146" spans="2:65" s="1" customFormat="1" ht="24.15" customHeight="1">
      <c r="B146" s="28"/>
      <c r="C146" s="146" t="s">
        <v>272</v>
      </c>
      <c r="D146" s="146" t="s">
        <v>274</v>
      </c>
      <c r="E146" s="147" t="s">
        <v>686</v>
      </c>
      <c r="F146" s="148" t="s">
        <v>687</v>
      </c>
      <c r="G146" s="149" t="s">
        <v>338</v>
      </c>
      <c r="H146" s="150">
        <v>2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0</v>
      </c>
      <c r="R146" s="155">
        <f>Q146*H146</f>
        <v>0</v>
      </c>
      <c r="S146" s="155">
        <v>1.7000000000000001E-2</v>
      </c>
      <c r="T146" s="156">
        <f>S146*H146</f>
        <v>3.4000000000000002E-2</v>
      </c>
      <c r="AR146" s="157" t="s">
        <v>278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278</v>
      </c>
      <c r="BM146" s="157" t="s">
        <v>688</v>
      </c>
    </row>
    <row r="147" spans="2:65" s="1" customFormat="1" ht="28.8">
      <c r="B147" s="28"/>
      <c r="D147" s="159" t="s">
        <v>280</v>
      </c>
      <c r="F147" s="160" t="s">
        <v>689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" customFormat="1" ht="33" customHeight="1">
      <c r="B148" s="28"/>
      <c r="C148" s="146" t="s">
        <v>278</v>
      </c>
      <c r="D148" s="146" t="s">
        <v>274</v>
      </c>
      <c r="E148" s="147" t="s">
        <v>690</v>
      </c>
      <c r="F148" s="148" t="s">
        <v>691</v>
      </c>
      <c r="G148" s="149" t="s">
        <v>692</v>
      </c>
      <c r="H148" s="150">
        <v>25</v>
      </c>
      <c r="I148" s="151"/>
      <c r="J148" s="152">
        <f>ROUND(I148*H148,2)</f>
        <v>0</v>
      </c>
      <c r="K148" s="153"/>
      <c r="L148" s="28"/>
      <c r="M148" s="154" t="s">
        <v>1</v>
      </c>
      <c r="N148" s="115" t="s">
        <v>38</v>
      </c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57" t="s">
        <v>278</v>
      </c>
      <c r="AT148" s="157" t="s">
        <v>274</v>
      </c>
      <c r="AU148" s="157" t="s">
        <v>82</v>
      </c>
      <c r="AY148" s="13" t="s">
        <v>271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3" t="s">
        <v>80</v>
      </c>
      <c r="BK148" s="158">
        <f>ROUND(I148*H148,2)</f>
        <v>0</v>
      </c>
      <c r="BL148" s="13" t="s">
        <v>278</v>
      </c>
      <c r="BM148" s="157" t="s">
        <v>693</v>
      </c>
    </row>
    <row r="149" spans="2:65" s="1" customFormat="1" ht="19.2">
      <c r="B149" s="28"/>
      <c r="D149" s="159" t="s">
        <v>280</v>
      </c>
      <c r="F149" s="160" t="s">
        <v>691</v>
      </c>
      <c r="I149" s="119"/>
      <c r="L149" s="28"/>
      <c r="M149" s="161"/>
      <c r="T149" s="52"/>
      <c r="AT149" s="13" t="s">
        <v>280</v>
      </c>
      <c r="AU149" s="13" t="s">
        <v>82</v>
      </c>
    </row>
    <row r="150" spans="2:65" s="11" customFormat="1" ht="22.8" customHeight="1">
      <c r="B150" s="134"/>
      <c r="D150" s="135" t="s">
        <v>72</v>
      </c>
      <c r="E150" s="144" t="s">
        <v>318</v>
      </c>
      <c r="F150" s="144" t="s">
        <v>319</v>
      </c>
      <c r="I150" s="137"/>
      <c r="J150" s="145">
        <f>BK150</f>
        <v>0</v>
      </c>
      <c r="L150" s="134"/>
      <c r="M150" s="139"/>
      <c r="P150" s="140">
        <f>SUM(P151:P158)</f>
        <v>0</v>
      </c>
      <c r="R150" s="140">
        <f>SUM(R151:R158)</f>
        <v>0</v>
      </c>
      <c r="T150" s="141">
        <f>SUM(T151:T158)</f>
        <v>0</v>
      </c>
      <c r="AR150" s="135" t="s">
        <v>80</v>
      </c>
      <c r="AT150" s="142" t="s">
        <v>72</v>
      </c>
      <c r="AU150" s="142" t="s">
        <v>80</v>
      </c>
      <c r="AY150" s="135" t="s">
        <v>271</v>
      </c>
      <c r="BK150" s="143">
        <f>SUM(BK151:BK158)</f>
        <v>0</v>
      </c>
    </row>
    <row r="151" spans="2:65" s="1" customFormat="1" ht="24.15" customHeight="1">
      <c r="B151" s="28"/>
      <c r="C151" s="146" t="s">
        <v>298</v>
      </c>
      <c r="D151" s="146" t="s">
        <v>274</v>
      </c>
      <c r="E151" s="147" t="s">
        <v>320</v>
      </c>
      <c r="F151" s="148" t="s">
        <v>321</v>
      </c>
      <c r="G151" s="149" t="s">
        <v>322</v>
      </c>
      <c r="H151" s="150">
        <v>6.2E-2</v>
      </c>
      <c r="I151" s="151"/>
      <c r="J151" s="152">
        <f>ROUND(I151*H151,2)</f>
        <v>0</v>
      </c>
      <c r="K151" s="153"/>
      <c r="L151" s="28"/>
      <c r="M151" s="154" t="s">
        <v>1</v>
      </c>
      <c r="N151" s="115" t="s">
        <v>38</v>
      </c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AR151" s="157" t="s">
        <v>278</v>
      </c>
      <c r="AT151" s="157" t="s">
        <v>274</v>
      </c>
      <c r="AU151" s="157" t="s">
        <v>82</v>
      </c>
      <c r="AY151" s="13" t="s">
        <v>271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3" t="s">
        <v>80</v>
      </c>
      <c r="BK151" s="158">
        <f>ROUND(I151*H151,2)</f>
        <v>0</v>
      </c>
      <c r="BL151" s="13" t="s">
        <v>278</v>
      </c>
      <c r="BM151" s="157" t="s">
        <v>694</v>
      </c>
    </row>
    <row r="152" spans="2:65" s="1" customFormat="1" ht="28.8">
      <c r="B152" s="28"/>
      <c r="D152" s="159" t="s">
        <v>280</v>
      </c>
      <c r="F152" s="160" t="s">
        <v>324</v>
      </c>
      <c r="I152" s="119"/>
      <c r="L152" s="28"/>
      <c r="M152" s="161"/>
      <c r="T152" s="52"/>
      <c r="AT152" s="13" t="s">
        <v>280</v>
      </c>
      <c r="AU152" s="13" t="s">
        <v>82</v>
      </c>
    </row>
    <row r="153" spans="2:65" s="1" customFormat="1" ht="24.15" customHeight="1">
      <c r="B153" s="28"/>
      <c r="C153" s="146" t="s">
        <v>282</v>
      </c>
      <c r="D153" s="146" t="s">
        <v>274</v>
      </c>
      <c r="E153" s="147" t="s">
        <v>326</v>
      </c>
      <c r="F153" s="148" t="s">
        <v>327</v>
      </c>
      <c r="G153" s="149" t="s">
        <v>322</v>
      </c>
      <c r="H153" s="150">
        <v>6.2E-2</v>
      </c>
      <c r="I153" s="151"/>
      <c r="J153" s="152">
        <f>ROUND(I153*H153,2)</f>
        <v>0</v>
      </c>
      <c r="K153" s="153"/>
      <c r="L153" s="28"/>
      <c r="M153" s="154" t="s">
        <v>1</v>
      </c>
      <c r="N153" s="115" t="s">
        <v>38</v>
      </c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AR153" s="157" t="s">
        <v>278</v>
      </c>
      <c r="AT153" s="157" t="s">
        <v>274</v>
      </c>
      <c r="AU153" s="157" t="s">
        <v>82</v>
      </c>
      <c r="AY153" s="13" t="s">
        <v>271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3" t="s">
        <v>80</v>
      </c>
      <c r="BK153" s="158">
        <f>ROUND(I153*H153,2)</f>
        <v>0</v>
      </c>
      <c r="BL153" s="13" t="s">
        <v>278</v>
      </c>
      <c r="BM153" s="157" t="s">
        <v>695</v>
      </c>
    </row>
    <row r="154" spans="2:65" s="1" customFormat="1" ht="19.2">
      <c r="B154" s="28"/>
      <c r="D154" s="159" t="s">
        <v>280</v>
      </c>
      <c r="F154" s="160" t="s">
        <v>329</v>
      </c>
      <c r="I154" s="119"/>
      <c r="L154" s="28"/>
      <c r="M154" s="161"/>
      <c r="T154" s="52"/>
      <c r="AT154" s="13" t="s">
        <v>280</v>
      </c>
      <c r="AU154" s="13" t="s">
        <v>82</v>
      </c>
    </row>
    <row r="155" spans="2:65" s="1" customFormat="1" ht="24.15" customHeight="1">
      <c r="B155" s="28"/>
      <c r="C155" s="146" t="s">
        <v>308</v>
      </c>
      <c r="D155" s="146" t="s">
        <v>274</v>
      </c>
      <c r="E155" s="147" t="s">
        <v>696</v>
      </c>
      <c r="F155" s="148" t="s">
        <v>697</v>
      </c>
      <c r="G155" s="149" t="s">
        <v>322</v>
      </c>
      <c r="H155" s="150">
        <v>40</v>
      </c>
      <c r="I155" s="151"/>
      <c r="J155" s="152">
        <f>ROUND(I155*H155,2)</f>
        <v>0</v>
      </c>
      <c r="K155" s="153"/>
      <c r="L155" s="28"/>
      <c r="M155" s="154" t="s">
        <v>1</v>
      </c>
      <c r="N155" s="115" t="s">
        <v>38</v>
      </c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AR155" s="157" t="s">
        <v>278</v>
      </c>
      <c r="AT155" s="157" t="s">
        <v>274</v>
      </c>
      <c r="AU155" s="157" t="s">
        <v>82</v>
      </c>
      <c r="AY155" s="13" t="s">
        <v>271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3" t="s">
        <v>80</v>
      </c>
      <c r="BK155" s="158">
        <f>ROUND(I155*H155,2)</f>
        <v>0</v>
      </c>
      <c r="BL155" s="13" t="s">
        <v>278</v>
      </c>
      <c r="BM155" s="157" t="s">
        <v>698</v>
      </c>
    </row>
    <row r="156" spans="2:65" s="1" customFormat="1" ht="28.8">
      <c r="B156" s="28"/>
      <c r="D156" s="159" t="s">
        <v>280</v>
      </c>
      <c r="F156" s="160" t="s">
        <v>699</v>
      </c>
      <c r="I156" s="119"/>
      <c r="L156" s="28"/>
      <c r="M156" s="161"/>
      <c r="T156" s="52"/>
      <c r="AT156" s="13" t="s">
        <v>280</v>
      </c>
      <c r="AU156" s="13" t="s">
        <v>82</v>
      </c>
    </row>
    <row r="157" spans="2:65" s="1" customFormat="1" ht="49.05" customHeight="1">
      <c r="B157" s="28"/>
      <c r="C157" s="146" t="s">
        <v>314</v>
      </c>
      <c r="D157" s="146" t="s">
        <v>274</v>
      </c>
      <c r="E157" s="147" t="s">
        <v>700</v>
      </c>
      <c r="F157" s="148" t="s">
        <v>701</v>
      </c>
      <c r="G157" s="149" t="s">
        <v>322</v>
      </c>
      <c r="H157" s="150">
        <v>6.2E-2</v>
      </c>
      <c r="I157" s="151"/>
      <c r="J157" s="152">
        <f>ROUND(I157*H157,2)</f>
        <v>0</v>
      </c>
      <c r="K157" s="153"/>
      <c r="L157" s="28"/>
      <c r="M157" s="154" t="s">
        <v>1</v>
      </c>
      <c r="N157" s="115" t="s">
        <v>38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278</v>
      </c>
      <c r="AT157" s="157" t="s">
        <v>274</v>
      </c>
      <c r="AU157" s="157" t="s">
        <v>82</v>
      </c>
      <c r="AY157" s="13" t="s">
        <v>271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3" t="s">
        <v>80</v>
      </c>
      <c r="BK157" s="158">
        <f>ROUND(I157*H157,2)</f>
        <v>0</v>
      </c>
      <c r="BL157" s="13" t="s">
        <v>278</v>
      </c>
      <c r="BM157" s="157" t="s">
        <v>702</v>
      </c>
    </row>
    <row r="158" spans="2:65" s="1" customFormat="1" ht="38.4">
      <c r="B158" s="28"/>
      <c r="D158" s="159" t="s">
        <v>280</v>
      </c>
      <c r="F158" s="160" t="s">
        <v>703</v>
      </c>
      <c r="I158" s="119"/>
      <c r="L158" s="28"/>
      <c r="M158" s="161"/>
      <c r="T158" s="52"/>
      <c r="AT158" s="13" t="s">
        <v>280</v>
      </c>
      <c r="AU158" s="13" t="s">
        <v>82</v>
      </c>
    </row>
    <row r="159" spans="2:65" s="11" customFormat="1" ht="25.95" customHeight="1">
      <c r="B159" s="134"/>
      <c r="D159" s="135" t="s">
        <v>72</v>
      </c>
      <c r="E159" s="136" t="s">
        <v>341</v>
      </c>
      <c r="F159" s="136" t="s">
        <v>342</v>
      </c>
      <c r="I159" s="137"/>
      <c r="J159" s="138">
        <f>BK159</f>
        <v>0</v>
      </c>
      <c r="L159" s="134"/>
      <c r="M159" s="139"/>
      <c r="P159" s="140">
        <f>P160</f>
        <v>0</v>
      </c>
      <c r="R159" s="140">
        <f>R160</f>
        <v>1.4990000000000002E-2</v>
      </c>
      <c r="T159" s="141">
        <f>T160</f>
        <v>3.0000000000000001E-3</v>
      </c>
      <c r="AR159" s="135" t="s">
        <v>82</v>
      </c>
      <c r="AT159" s="142" t="s">
        <v>72</v>
      </c>
      <c r="AU159" s="142" t="s">
        <v>73</v>
      </c>
      <c r="AY159" s="135" t="s">
        <v>271</v>
      </c>
      <c r="BK159" s="143">
        <f>BK160</f>
        <v>0</v>
      </c>
    </row>
    <row r="160" spans="2:65" s="11" customFormat="1" ht="22.8" customHeight="1">
      <c r="B160" s="134"/>
      <c r="D160" s="135" t="s">
        <v>72</v>
      </c>
      <c r="E160" s="144" t="s">
        <v>704</v>
      </c>
      <c r="F160" s="144" t="s">
        <v>705</v>
      </c>
      <c r="I160" s="137"/>
      <c r="J160" s="145">
        <f>BK160</f>
        <v>0</v>
      </c>
      <c r="L160" s="134"/>
      <c r="M160" s="139"/>
      <c r="P160" s="140">
        <f>P161+P182+P191+P216</f>
        <v>0</v>
      </c>
      <c r="R160" s="140">
        <f>R161+R182+R191+R216</f>
        <v>1.4990000000000002E-2</v>
      </c>
      <c r="T160" s="141">
        <f>T161+T182+T191+T216</f>
        <v>3.0000000000000001E-3</v>
      </c>
      <c r="AR160" s="135" t="s">
        <v>82</v>
      </c>
      <c r="AT160" s="142" t="s">
        <v>72</v>
      </c>
      <c r="AU160" s="142" t="s">
        <v>80</v>
      </c>
      <c r="AY160" s="135" t="s">
        <v>271</v>
      </c>
      <c r="BK160" s="143">
        <f>BK161+BK182+BK191+BK216</f>
        <v>0</v>
      </c>
    </row>
    <row r="161" spans="2:65" s="11" customFormat="1" ht="20.85" customHeight="1">
      <c r="B161" s="134"/>
      <c r="D161" s="135" t="s">
        <v>72</v>
      </c>
      <c r="E161" s="144" t="s">
        <v>706</v>
      </c>
      <c r="F161" s="144" t="s">
        <v>2316</v>
      </c>
      <c r="I161" s="137"/>
      <c r="J161" s="145">
        <f>BK161</f>
        <v>0</v>
      </c>
      <c r="L161" s="134"/>
      <c r="M161" s="139"/>
      <c r="P161" s="140">
        <f>SUM(P162:P181)</f>
        <v>0</v>
      </c>
      <c r="R161" s="140">
        <f>SUM(R162:R181)</f>
        <v>2.7499999999999998E-3</v>
      </c>
      <c r="T161" s="141">
        <f>SUM(T162:T181)</f>
        <v>0</v>
      </c>
      <c r="AR161" s="135" t="s">
        <v>82</v>
      </c>
      <c r="AT161" s="142" t="s">
        <v>72</v>
      </c>
      <c r="AU161" s="142" t="s">
        <v>82</v>
      </c>
      <c r="AY161" s="135" t="s">
        <v>271</v>
      </c>
      <c r="BK161" s="143">
        <f>SUM(BK162:BK181)</f>
        <v>0</v>
      </c>
    </row>
    <row r="162" spans="2:65" s="1" customFormat="1" ht="24.15" customHeight="1">
      <c r="B162" s="28"/>
      <c r="C162" s="146" t="s">
        <v>292</v>
      </c>
      <c r="D162" s="146" t="s">
        <v>274</v>
      </c>
      <c r="E162" s="147" t="s">
        <v>745</v>
      </c>
      <c r="F162" s="148" t="s">
        <v>746</v>
      </c>
      <c r="G162" s="149" t="s">
        <v>412</v>
      </c>
      <c r="H162" s="150">
        <v>10</v>
      </c>
      <c r="I162" s="151"/>
      <c r="J162" s="152">
        <f>ROUND(I162*H162,2)</f>
        <v>0</v>
      </c>
      <c r="K162" s="153"/>
      <c r="L162" s="28"/>
      <c r="M162" s="154" t="s">
        <v>1</v>
      </c>
      <c r="N162" s="115" t="s">
        <v>38</v>
      </c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AR162" s="157" t="s">
        <v>348</v>
      </c>
      <c r="AT162" s="157" t="s">
        <v>274</v>
      </c>
      <c r="AU162" s="157" t="s">
        <v>272</v>
      </c>
      <c r="AY162" s="13" t="s">
        <v>271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3" t="s">
        <v>80</v>
      </c>
      <c r="BK162" s="158">
        <f>ROUND(I162*H162,2)</f>
        <v>0</v>
      </c>
      <c r="BL162" s="13" t="s">
        <v>348</v>
      </c>
      <c r="BM162" s="157" t="s">
        <v>747</v>
      </c>
    </row>
    <row r="163" spans="2:65" s="1" customFormat="1" ht="28.8">
      <c r="B163" s="28"/>
      <c r="D163" s="159" t="s">
        <v>280</v>
      </c>
      <c r="F163" s="160" t="s">
        <v>748</v>
      </c>
      <c r="I163" s="119"/>
      <c r="L163" s="28"/>
      <c r="M163" s="161"/>
      <c r="T163" s="52"/>
      <c r="AT163" s="13" t="s">
        <v>280</v>
      </c>
      <c r="AU163" s="13" t="s">
        <v>272</v>
      </c>
    </row>
    <row r="164" spans="2:65" s="1" customFormat="1" ht="37.799999999999997" customHeight="1">
      <c r="B164" s="28"/>
      <c r="C164" s="162" t="s">
        <v>325</v>
      </c>
      <c r="D164" s="162" t="s">
        <v>335</v>
      </c>
      <c r="E164" s="163" t="s">
        <v>749</v>
      </c>
      <c r="F164" s="164" t="s">
        <v>750</v>
      </c>
      <c r="G164" s="165" t="s">
        <v>412</v>
      </c>
      <c r="H164" s="166">
        <v>6</v>
      </c>
      <c r="I164" s="167"/>
      <c r="J164" s="168">
        <f>ROUND(I164*H164,2)</f>
        <v>0</v>
      </c>
      <c r="K164" s="169"/>
      <c r="L164" s="170"/>
      <c r="M164" s="171" t="s">
        <v>1</v>
      </c>
      <c r="N164" s="172" t="s">
        <v>38</v>
      </c>
      <c r="P164" s="155">
        <f>O164*H164</f>
        <v>0</v>
      </c>
      <c r="Q164" s="155">
        <v>6.9999999999999994E-5</v>
      </c>
      <c r="R164" s="155">
        <f>Q164*H164</f>
        <v>4.1999999999999996E-4</v>
      </c>
      <c r="S164" s="155">
        <v>0</v>
      </c>
      <c r="T164" s="156">
        <f>S164*H164</f>
        <v>0</v>
      </c>
      <c r="AR164" s="157" t="s">
        <v>373</v>
      </c>
      <c r="AT164" s="157" t="s">
        <v>335</v>
      </c>
      <c r="AU164" s="157" t="s">
        <v>272</v>
      </c>
      <c r="AY164" s="13" t="s">
        <v>271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3" t="s">
        <v>80</v>
      </c>
      <c r="BK164" s="158">
        <f>ROUND(I164*H164,2)</f>
        <v>0</v>
      </c>
      <c r="BL164" s="13" t="s">
        <v>348</v>
      </c>
      <c r="BM164" s="157" t="s">
        <v>751</v>
      </c>
    </row>
    <row r="165" spans="2:65" s="1" customFormat="1" ht="28.8">
      <c r="B165" s="28"/>
      <c r="D165" s="159" t="s">
        <v>280</v>
      </c>
      <c r="F165" s="160" t="s">
        <v>750</v>
      </c>
      <c r="I165" s="119"/>
      <c r="L165" s="28"/>
      <c r="M165" s="161"/>
      <c r="T165" s="52"/>
      <c r="AT165" s="13" t="s">
        <v>280</v>
      </c>
      <c r="AU165" s="13" t="s">
        <v>272</v>
      </c>
    </row>
    <row r="166" spans="2:65" s="1" customFormat="1" ht="33" customHeight="1">
      <c r="B166" s="28"/>
      <c r="C166" s="162" t="s">
        <v>330</v>
      </c>
      <c r="D166" s="162" t="s">
        <v>335</v>
      </c>
      <c r="E166" s="163" t="s">
        <v>752</v>
      </c>
      <c r="F166" s="164" t="s">
        <v>753</v>
      </c>
      <c r="G166" s="165" t="s">
        <v>412</v>
      </c>
      <c r="H166" s="166">
        <v>2</v>
      </c>
      <c r="I166" s="167"/>
      <c r="J166" s="168">
        <f>ROUND(I166*H166,2)</f>
        <v>0</v>
      </c>
      <c r="K166" s="169"/>
      <c r="L166" s="170"/>
      <c r="M166" s="171" t="s">
        <v>1</v>
      </c>
      <c r="N166" s="172" t="s">
        <v>38</v>
      </c>
      <c r="P166" s="155">
        <f>O166*H166</f>
        <v>0</v>
      </c>
      <c r="Q166" s="155">
        <v>6.9999999999999994E-5</v>
      </c>
      <c r="R166" s="155">
        <f>Q166*H166</f>
        <v>1.3999999999999999E-4</v>
      </c>
      <c r="S166" s="155">
        <v>0</v>
      </c>
      <c r="T166" s="156">
        <f>S166*H166</f>
        <v>0</v>
      </c>
      <c r="AR166" s="157" t="s">
        <v>373</v>
      </c>
      <c r="AT166" s="157" t="s">
        <v>335</v>
      </c>
      <c r="AU166" s="157" t="s">
        <v>272</v>
      </c>
      <c r="AY166" s="13" t="s">
        <v>271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3" t="s">
        <v>80</v>
      </c>
      <c r="BK166" s="158">
        <f>ROUND(I166*H166,2)</f>
        <v>0</v>
      </c>
      <c r="BL166" s="13" t="s">
        <v>348</v>
      </c>
      <c r="BM166" s="157" t="s">
        <v>754</v>
      </c>
    </row>
    <row r="167" spans="2:65" s="1" customFormat="1" ht="19.2">
      <c r="B167" s="28"/>
      <c r="D167" s="159" t="s">
        <v>280</v>
      </c>
      <c r="F167" s="160" t="s">
        <v>753</v>
      </c>
      <c r="I167" s="119"/>
      <c r="L167" s="28"/>
      <c r="M167" s="161"/>
      <c r="T167" s="52"/>
      <c r="AT167" s="13" t="s">
        <v>280</v>
      </c>
      <c r="AU167" s="13" t="s">
        <v>272</v>
      </c>
    </row>
    <row r="168" spans="2:65" s="1" customFormat="1" ht="37.799999999999997" customHeight="1">
      <c r="B168" s="28"/>
      <c r="C168" s="162" t="s">
        <v>8</v>
      </c>
      <c r="D168" s="162" t="s">
        <v>335</v>
      </c>
      <c r="E168" s="163" t="s">
        <v>755</v>
      </c>
      <c r="F168" s="164" t="s">
        <v>756</v>
      </c>
      <c r="G168" s="165" t="s">
        <v>412</v>
      </c>
      <c r="H168" s="166">
        <v>2</v>
      </c>
      <c r="I168" s="167"/>
      <c r="J168" s="168">
        <f>ROUND(I168*H168,2)</f>
        <v>0</v>
      </c>
      <c r="K168" s="169"/>
      <c r="L168" s="170"/>
      <c r="M168" s="171" t="s">
        <v>1</v>
      </c>
      <c r="N168" s="172" t="s">
        <v>38</v>
      </c>
      <c r="P168" s="155">
        <f>O168*H168</f>
        <v>0</v>
      </c>
      <c r="Q168" s="155">
        <v>6.9999999999999994E-5</v>
      </c>
      <c r="R168" s="155">
        <f>Q168*H168</f>
        <v>1.3999999999999999E-4</v>
      </c>
      <c r="S168" s="155">
        <v>0</v>
      </c>
      <c r="T168" s="156">
        <f>S168*H168</f>
        <v>0</v>
      </c>
      <c r="AR168" s="157" t="s">
        <v>373</v>
      </c>
      <c r="AT168" s="157" t="s">
        <v>335</v>
      </c>
      <c r="AU168" s="157" t="s">
        <v>272</v>
      </c>
      <c r="AY168" s="13" t="s">
        <v>271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3" t="s">
        <v>80</v>
      </c>
      <c r="BK168" s="158">
        <f>ROUND(I168*H168,2)</f>
        <v>0</v>
      </c>
      <c r="BL168" s="13" t="s">
        <v>348</v>
      </c>
      <c r="BM168" s="157" t="s">
        <v>757</v>
      </c>
    </row>
    <row r="169" spans="2:65" s="1" customFormat="1" ht="19.2">
      <c r="B169" s="28"/>
      <c r="D169" s="159" t="s">
        <v>280</v>
      </c>
      <c r="F169" s="160" t="s">
        <v>756</v>
      </c>
      <c r="I169" s="119"/>
      <c r="L169" s="28"/>
      <c r="M169" s="161"/>
      <c r="T169" s="52"/>
      <c r="AT169" s="13" t="s">
        <v>280</v>
      </c>
      <c r="AU169" s="13" t="s">
        <v>272</v>
      </c>
    </row>
    <row r="170" spans="2:65" s="1" customFormat="1" ht="49.05" customHeight="1">
      <c r="B170" s="28"/>
      <c r="C170" s="146" t="s">
        <v>345</v>
      </c>
      <c r="D170" s="146" t="s">
        <v>274</v>
      </c>
      <c r="E170" s="147" t="s">
        <v>771</v>
      </c>
      <c r="F170" s="148" t="s">
        <v>772</v>
      </c>
      <c r="G170" s="149" t="s">
        <v>338</v>
      </c>
      <c r="H170" s="150">
        <v>1</v>
      </c>
      <c r="I170" s="151"/>
      <c r="J170" s="152">
        <f>ROUND(I170*H170,2)</f>
        <v>0</v>
      </c>
      <c r="K170" s="153"/>
      <c r="L170" s="28"/>
      <c r="M170" s="154" t="s">
        <v>1</v>
      </c>
      <c r="N170" s="115" t="s">
        <v>38</v>
      </c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AR170" s="157" t="s">
        <v>348</v>
      </c>
      <c r="AT170" s="157" t="s">
        <v>274</v>
      </c>
      <c r="AU170" s="157" t="s">
        <v>272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348</v>
      </c>
      <c r="BM170" s="157" t="s">
        <v>773</v>
      </c>
    </row>
    <row r="171" spans="2:65" s="1" customFormat="1" ht="28.8">
      <c r="B171" s="28"/>
      <c r="D171" s="159" t="s">
        <v>280</v>
      </c>
      <c r="F171" s="160" t="s">
        <v>772</v>
      </c>
      <c r="I171" s="119"/>
      <c r="L171" s="28"/>
      <c r="M171" s="161"/>
      <c r="T171" s="52"/>
      <c r="AT171" s="13" t="s">
        <v>280</v>
      </c>
      <c r="AU171" s="13" t="s">
        <v>272</v>
      </c>
    </row>
    <row r="172" spans="2:65" s="1" customFormat="1" ht="37.799999999999997" customHeight="1">
      <c r="B172" s="28"/>
      <c r="C172" s="162" t="s">
        <v>351</v>
      </c>
      <c r="D172" s="162" t="s">
        <v>335</v>
      </c>
      <c r="E172" s="163" t="s">
        <v>774</v>
      </c>
      <c r="F172" s="164" t="s">
        <v>775</v>
      </c>
      <c r="G172" s="165" t="s">
        <v>338</v>
      </c>
      <c r="H172" s="166">
        <v>1</v>
      </c>
      <c r="I172" s="167"/>
      <c r="J172" s="168">
        <f>ROUND(I172*H172,2)</f>
        <v>0</v>
      </c>
      <c r="K172" s="169"/>
      <c r="L172" s="170"/>
      <c r="M172" s="171" t="s">
        <v>1</v>
      </c>
      <c r="N172" s="172" t="s">
        <v>38</v>
      </c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AR172" s="157" t="s">
        <v>373</v>
      </c>
      <c r="AT172" s="157" t="s">
        <v>335</v>
      </c>
      <c r="AU172" s="157" t="s">
        <v>272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348</v>
      </c>
      <c r="BM172" s="157" t="s">
        <v>776</v>
      </c>
    </row>
    <row r="173" spans="2:65" s="1" customFormat="1" ht="28.8">
      <c r="B173" s="28"/>
      <c r="D173" s="159" t="s">
        <v>280</v>
      </c>
      <c r="F173" s="160" t="s">
        <v>775</v>
      </c>
      <c r="I173" s="119"/>
      <c r="L173" s="28"/>
      <c r="M173" s="161"/>
      <c r="T173" s="52"/>
      <c r="AT173" s="13" t="s">
        <v>280</v>
      </c>
      <c r="AU173" s="13" t="s">
        <v>272</v>
      </c>
    </row>
    <row r="174" spans="2:65" s="1" customFormat="1" ht="16.5" customHeight="1">
      <c r="B174" s="28"/>
      <c r="C174" s="146" t="s">
        <v>356</v>
      </c>
      <c r="D174" s="146" t="s">
        <v>274</v>
      </c>
      <c r="E174" s="147" t="s">
        <v>858</v>
      </c>
      <c r="F174" s="148" t="s">
        <v>859</v>
      </c>
      <c r="G174" s="149" t="s">
        <v>338</v>
      </c>
      <c r="H174" s="150">
        <v>6</v>
      </c>
      <c r="I174" s="151"/>
      <c r="J174" s="152">
        <f>ROUND(I174*H174,2)</f>
        <v>0</v>
      </c>
      <c r="K174" s="153"/>
      <c r="L174" s="28"/>
      <c r="M174" s="154" t="s">
        <v>1</v>
      </c>
      <c r="N174" s="115" t="s">
        <v>38</v>
      </c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AR174" s="157" t="s">
        <v>348</v>
      </c>
      <c r="AT174" s="157" t="s">
        <v>274</v>
      </c>
      <c r="AU174" s="157" t="s">
        <v>272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348</v>
      </c>
      <c r="BM174" s="157" t="s">
        <v>860</v>
      </c>
    </row>
    <row r="175" spans="2:65" s="1" customFormat="1" ht="28.8">
      <c r="B175" s="28"/>
      <c r="D175" s="159" t="s">
        <v>280</v>
      </c>
      <c r="F175" s="160" t="s">
        <v>861</v>
      </c>
      <c r="I175" s="119"/>
      <c r="L175" s="28"/>
      <c r="M175" s="161"/>
      <c r="T175" s="52"/>
      <c r="AT175" s="13" t="s">
        <v>280</v>
      </c>
      <c r="AU175" s="13" t="s">
        <v>272</v>
      </c>
    </row>
    <row r="176" spans="2:65" s="1" customFormat="1" ht="24.15" customHeight="1">
      <c r="B176" s="28"/>
      <c r="C176" s="162" t="s">
        <v>348</v>
      </c>
      <c r="D176" s="162" t="s">
        <v>335</v>
      </c>
      <c r="E176" s="163" t="s">
        <v>865</v>
      </c>
      <c r="F176" s="164" t="s">
        <v>866</v>
      </c>
      <c r="G176" s="165" t="s">
        <v>338</v>
      </c>
      <c r="H176" s="166">
        <v>6</v>
      </c>
      <c r="I176" s="167"/>
      <c r="J176" s="168">
        <f>ROUND(I176*H176,2)</f>
        <v>0</v>
      </c>
      <c r="K176" s="169"/>
      <c r="L176" s="170"/>
      <c r="M176" s="171" t="s">
        <v>1</v>
      </c>
      <c r="N176" s="172" t="s">
        <v>38</v>
      </c>
      <c r="P176" s="155">
        <f>O176*H176</f>
        <v>0</v>
      </c>
      <c r="Q176" s="155">
        <v>5.0000000000000002E-5</v>
      </c>
      <c r="R176" s="155">
        <f>Q176*H176</f>
        <v>3.0000000000000003E-4</v>
      </c>
      <c r="S176" s="155">
        <v>0</v>
      </c>
      <c r="T176" s="156">
        <f>S176*H176</f>
        <v>0</v>
      </c>
      <c r="AR176" s="157" t="s">
        <v>373</v>
      </c>
      <c r="AT176" s="157" t="s">
        <v>335</v>
      </c>
      <c r="AU176" s="157" t="s">
        <v>272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348</v>
      </c>
      <c r="BM176" s="157" t="s">
        <v>867</v>
      </c>
    </row>
    <row r="177" spans="2:65" s="1" customFormat="1" ht="10.199999999999999">
      <c r="B177" s="28"/>
      <c r="D177" s="159" t="s">
        <v>280</v>
      </c>
      <c r="F177" s="160" t="s">
        <v>866</v>
      </c>
      <c r="I177" s="119"/>
      <c r="L177" s="28"/>
      <c r="M177" s="161"/>
      <c r="T177" s="52"/>
      <c r="AT177" s="13" t="s">
        <v>280</v>
      </c>
      <c r="AU177" s="13" t="s">
        <v>272</v>
      </c>
    </row>
    <row r="178" spans="2:65" s="1" customFormat="1" ht="33" customHeight="1">
      <c r="B178" s="28"/>
      <c r="C178" s="146" t="s">
        <v>365</v>
      </c>
      <c r="D178" s="146" t="s">
        <v>274</v>
      </c>
      <c r="E178" s="147" t="s">
        <v>914</v>
      </c>
      <c r="F178" s="148" t="s">
        <v>915</v>
      </c>
      <c r="G178" s="149" t="s">
        <v>412</v>
      </c>
      <c r="H178" s="150">
        <v>25</v>
      </c>
      <c r="I178" s="151"/>
      <c r="J178" s="152">
        <f>ROUND(I178*H178,2)</f>
        <v>0</v>
      </c>
      <c r="K178" s="153"/>
      <c r="L178" s="28"/>
      <c r="M178" s="154" t="s">
        <v>1</v>
      </c>
      <c r="N178" s="115" t="s">
        <v>38</v>
      </c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AR178" s="157" t="s">
        <v>348</v>
      </c>
      <c r="AT178" s="157" t="s">
        <v>274</v>
      </c>
      <c r="AU178" s="157" t="s">
        <v>272</v>
      </c>
      <c r="AY178" s="13" t="s">
        <v>271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3" t="s">
        <v>80</v>
      </c>
      <c r="BK178" s="158">
        <f>ROUND(I178*H178,2)</f>
        <v>0</v>
      </c>
      <c r="BL178" s="13" t="s">
        <v>348</v>
      </c>
      <c r="BM178" s="157" t="s">
        <v>916</v>
      </c>
    </row>
    <row r="179" spans="2:65" s="1" customFormat="1" ht="28.8">
      <c r="B179" s="28"/>
      <c r="D179" s="159" t="s">
        <v>280</v>
      </c>
      <c r="F179" s="160" t="s">
        <v>917</v>
      </c>
      <c r="I179" s="119"/>
      <c r="L179" s="28"/>
      <c r="M179" s="161"/>
      <c r="T179" s="52"/>
      <c r="AT179" s="13" t="s">
        <v>280</v>
      </c>
      <c r="AU179" s="13" t="s">
        <v>272</v>
      </c>
    </row>
    <row r="180" spans="2:65" s="1" customFormat="1" ht="24.15" customHeight="1">
      <c r="B180" s="28"/>
      <c r="C180" s="162" t="s">
        <v>370</v>
      </c>
      <c r="D180" s="162" t="s">
        <v>335</v>
      </c>
      <c r="E180" s="163" t="s">
        <v>919</v>
      </c>
      <c r="F180" s="164" t="s">
        <v>920</v>
      </c>
      <c r="G180" s="165" t="s">
        <v>412</v>
      </c>
      <c r="H180" s="166">
        <v>25</v>
      </c>
      <c r="I180" s="167"/>
      <c r="J180" s="168">
        <f>ROUND(I180*H180,2)</f>
        <v>0</v>
      </c>
      <c r="K180" s="169"/>
      <c r="L180" s="170"/>
      <c r="M180" s="171" t="s">
        <v>1</v>
      </c>
      <c r="N180" s="172" t="s">
        <v>38</v>
      </c>
      <c r="P180" s="155">
        <f>O180*H180</f>
        <v>0</v>
      </c>
      <c r="Q180" s="155">
        <v>6.9999999999999994E-5</v>
      </c>
      <c r="R180" s="155">
        <f>Q180*H180</f>
        <v>1.7499999999999998E-3</v>
      </c>
      <c r="S180" s="155">
        <v>0</v>
      </c>
      <c r="T180" s="156">
        <f>S180*H180</f>
        <v>0</v>
      </c>
      <c r="AR180" s="157" t="s">
        <v>373</v>
      </c>
      <c r="AT180" s="157" t="s">
        <v>335</v>
      </c>
      <c r="AU180" s="157" t="s">
        <v>272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348</v>
      </c>
      <c r="BM180" s="157" t="s">
        <v>921</v>
      </c>
    </row>
    <row r="181" spans="2:65" s="1" customFormat="1" ht="19.2">
      <c r="B181" s="28"/>
      <c r="D181" s="159" t="s">
        <v>280</v>
      </c>
      <c r="F181" s="160" t="s">
        <v>920</v>
      </c>
      <c r="I181" s="119"/>
      <c r="L181" s="28"/>
      <c r="M181" s="161"/>
      <c r="T181" s="52"/>
      <c r="AT181" s="13" t="s">
        <v>280</v>
      </c>
      <c r="AU181" s="13" t="s">
        <v>272</v>
      </c>
    </row>
    <row r="182" spans="2:65" s="11" customFormat="1" ht="20.85" customHeight="1">
      <c r="B182" s="134"/>
      <c r="D182" s="135" t="s">
        <v>72</v>
      </c>
      <c r="E182" s="144" t="s">
        <v>971</v>
      </c>
      <c r="F182" s="144" t="s">
        <v>2317</v>
      </c>
      <c r="I182" s="137"/>
      <c r="J182" s="145">
        <f>BK182</f>
        <v>0</v>
      </c>
      <c r="L182" s="134"/>
      <c r="M182" s="139"/>
      <c r="P182" s="140">
        <f>SUM(P183:P190)</f>
        <v>0</v>
      </c>
      <c r="R182" s="140">
        <f>SUM(R183:R190)</f>
        <v>1.24E-3</v>
      </c>
      <c r="T182" s="141">
        <f>SUM(T183:T190)</f>
        <v>0</v>
      </c>
      <c r="AR182" s="135" t="s">
        <v>82</v>
      </c>
      <c r="AT182" s="142" t="s">
        <v>72</v>
      </c>
      <c r="AU182" s="142" t="s">
        <v>82</v>
      </c>
      <c r="AY182" s="135" t="s">
        <v>271</v>
      </c>
      <c r="BK182" s="143">
        <f>SUM(BK183:BK190)</f>
        <v>0</v>
      </c>
    </row>
    <row r="183" spans="2:65" s="1" customFormat="1" ht="33" customHeight="1">
      <c r="B183" s="28"/>
      <c r="C183" s="146" t="s">
        <v>376</v>
      </c>
      <c r="D183" s="146" t="s">
        <v>274</v>
      </c>
      <c r="E183" s="147" t="s">
        <v>1001</v>
      </c>
      <c r="F183" s="148" t="s">
        <v>1002</v>
      </c>
      <c r="G183" s="149" t="s">
        <v>338</v>
      </c>
      <c r="H183" s="150">
        <v>1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AR183" s="157" t="s">
        <v>348</v>
      </c>
      <c r="AT183" s="157" t="s">
        <v>274</v>
      </c>
      <c r="AU183" s="157" t="s">
        <v>272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1003</v>
      </c>
    </row>
    <row r="184" spans="2:65" s="1" customFormat="1" ht="28.8">
      <c r="B184" s="28"/>
      <c r="D184" s="159" t="s">
        <v>280</v>
      </c>
      <c r="F184" s="160" t="s">
        <v>1004</v>
      </c>
      <c r="I184" s="119"/>
      <c r="L184" s="28"/>
      <c r="M184" s="161"/>
      <c r="T184" s="52"/>
      <c r="AT184" s="13" t="s">
        <v>280</v>
      </c>
      <c r="AU184" s="13" t="s">
        <v>272</v>
      </c>
    </row>
    <row r="185" spans="2:65" s="1" customFormat="1" ht="24.15" customHeight="1">
      <c r="B185" s="28"/>
      <c r="C185" s="162" t="s">
        <v>381</v>
      </c>
      <c r="D185" s="162" t="s">
        <v>335</v>
      </c>
      <c r="E185" s="163" t="s">
        <v>1006</v>
      </c>
      <c r="F185" s="164" t="s">
        <v>1007</v>
      </c>
      <c r="G185" s="165" t="s">
        <v>692</v>
      </c>
      <c r="H185" s="166">
        <v>1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38</v>
      </c>
      <c r="P185" s="155">
        <f>O185*H185</f>
        <v>0</v>
      </c>
      <c r="Q185" s="155">
        <v>5.9999999999999995E-4</v>
      </c>
      <c r="R185" s="155">
        <f>Q185*H185</f>
        <v>5.9999999999999995E-4</v>
      </c>
      <c r="S185" s="155">
        <v>0</v>
      </c>
      <c r="T185" s="156">
        <f>S185*H185</f>
        <v>0</v>
      </c>
      <c r="AR185" s="157" t="s">
        <v>373</v>
      </c>
      <c r="AT185" s="157" t="s">
        <v>335</v>
      </c>
      <c r="AU185" s="157" t="s">
        <v>272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348</v>
      </c>
      <c r="BM185" s="157" t="s">
        <v>1008</v>
      </c>
    </row>
    <row r="186" spans="2:65" s="1" customFormat="1" ht="19.2">
      <c r="B186" s="28"/>
      <c r="D186" s="159" t="s">
        <v>280</v>
      </c>
      <c r="F186" s="160" t="s">
        <v>1007</v>
      </c>
      <c r="I186" s="119"/>
      <c r="L186" s="28"/>
      <c r="M186" s="161"/>
      <c r="T186" s="52"/>
      <c r="AT186" s="13" t="s">
        <v>280</v>
      </c>
      <c r="AU186" s="13" t="s">
        <v>272</v>
      </c>
    </row>
    <row r="187" spans="2:65" s="1" customFormat="1" ht="55.5" customHeight="1">
      <c r="B187" s="28"/>
      <c r="C187" s="146" t="s">
        <v>7</v>
      </c>
      <c r="D187" s="146" t="s">
        <v>274</v>
      </c>
      <c r="E187" s="147" t="s">
        <v>1056</v>
      </c>
      <c r="F187" s="148" t="s">
        <v>1057</v>
      </c>
      <c r="G187" s="149" t="s">
        <v>338</v>
      </c>
      <c r="H187" s="150">
        <v>1</v>
      </c>
      <c r="I187" s="151"/>
      <c r="J187" s="152">
        <f>ROUND(I187*H187,2)</f>
        <v>0</v>
      </c>
      <c r="K187" s="153"/>
      <c r="L187" s="28"/>
      <c r="M187" s="154" t="s">
        <v>1</v>
      </c>
      <c r="N187" s="115" t="s">
        <v>38</v>
      </c>
      <c r="P187" s="155">
        <f>O187*H187</f>
        <v>0</v>
      </c>
      <c r="Q187" s="155">
        <v>6.4000000000000005E-4</v>
      </c>
      <c r="R187" s="155">
        <f>Q187*H187</f>
        <v>6.4000000000000005E-4</v>
      </c>
      <c r="S187" s="155">
        <v>0</v>
      </c>
      <c r="T187" s="156">
        <f>S187*H187</f>
        <v>0</v>
      </c>
      <c r="AR187" s="157" t="s">
        <v>348</v>
      </c>
      <c r="AT187" s="157" t="s">
        <v>274</v>
      </c>
      <c r="AU187" s="157" t="s">
        <v>272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1058</v>
      </c>
    </row>
    <row r="188" spans="2:65" s="1" customFormat="1" ht="38.4">
      <c r="B188" s="28"/>
      <c r="D188" s="159" t="s">
        <v>280</v>
      </c>
      <c r="F188" s="160" t="s">
        <v>1057</v>
      </c>
      <c r="I188" s="119"/>
      <c r="L188" s="28"/>
      <c r="M188" s="161"/>
      <c r="T188" s="52"/>
      <c r="AT188" s="13" t="s">
        <v>280</v>
      </c>
      <c r="AU188" s="13" t="s">
        <v>272</v>
      </c>
    </row>
    <row r="189" spans="2:65" s="1" customFormat="1" ht="37.799999999999997" customHeight="1">
      <c r="B189" s="28"/>
      <c r="C189" s="162" t="s">
        <v>390</v>
      </c>
      <c r="D189" s="162" t="s">
        <v>335</v>
      </c>
      <c r="E189" s="163" t="s">
        <v>1060</v>
      </c>
      <c r="F189" s="164" t="s">
        <v>1061</v>
      </c>
      <c r="G189" s="165" t="s">
        <v>692</v>
      </c>
      <c r="H189" s="166">
        <v>1</v>
      </c>
      <c r="I189" s="167"/>
      <c r="J189" s="168">
        <f>ROUND(I189*H189,2)</f>
        <v>0</v>
      </c>
      <c r="K189" s="169"/>
      <c r="L189" s="170"/>
      <c r="M189" s="171" t="s">
        <v>1</v>
      </c>
      <c r="N189" s="172" t="s">
        <v>38</v>
      </c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AR189" s="157" t="s">
        <v>373</v>
      </c>
      <c r="AT189" s="157" t="s">
        <v>335</v>
      </c>
      <c r="AU189" s="157" t="s">
        <v>272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1062</v>
      </c>
    </row>
    <row r="190" spans="2:65" s="1" customFormat="1" ht="28.8">
      <c r="B190" s="28"/>
      <c r="D190" s="159" t="s">
        <v>280</v>
      </c>
      <c r="F190" s="160" t="s">
        <v>1061</v>
      </c>
      <c r="I190" s="119"/>
      <c r="L190" s="28"/>
      <c r="M190" s="161"/>
      <c r="T190" s="52"/>
      <c r="AT190" s="13" t="s">
        <v>280</v>
      </c>
      <c r="AU190" s="13" t="s">
        <v>272</v>
      </c>
    </row>
    <row r="191" spans="2:65" s="11" customFormat="1" ht="20.85" customHeight="1">
      <c r="B191" s="134"/>
      <c r="D191" s="135" t="s">
        <v>72</v>
      </c>
      <c r="E191" s="144" t="s">
        <v>1063</v>
      </c>
      <c r="F191" s="144" t="s">
        <v>1064</v>
      </c>
      <c r="I191" s="137"/>
      <c r="J191" s="145">
        <f>BK191</f>
        <v>0</v>
      </c>
      <c r="L191" s="134"/>
      <c r="M191" s="139"/>
      <c r="P191" s="140">
        <f>SUM(P192:P215)</f>
        <v>0</v>
      </c>
      <c r="R191" s="140">
        <f>SUM(R192:R215)</f>
        <v>8.4000000000000012E-3</v>
      </c>
      <c r="T191" s="141">
        <f>SUM(T192:T215)</f>
        <v>3.0000000000000001E-3</v>
      </c>
      <c r="AR191" s="135" t="s">
        <v>82</v>
      </c>
      <c r="AT191" s="142" t="s">
        <v>72</v>
      </c>
      <c r="AU191" s="142" t="s">
        <v>82</v>
      </c>
      <c r="AY191" s="135" t="s">
        <v>271</v>
      </c>
      <c r="BK191" s="143">
        <f>SUM(BK192:BK215)</f>
        <v>0</v>
      </c>
    </row>
    <row r="192" spans="2:65" s="1" customFormat="1" ht="24.15" customHeight="1">
      <c r="B192" s="28"/>
      <c r="C192" s="162" t="s">
        <v>395</v>
      </c>
      <c r="D192" s="162" t="s">
        <v>335</v>
      </c>
      <c r="E192" s="163" t="s">
        <v>1066</v>
      </c>
      <c r="F192" s="164" t="s">
        <v>1067</v>
      </c>
      <c r="G192" s="165" t="s">
        <v>338</v>
      </c>
      <c r="H192" s="166">
        <v>1</v>
      </c>
      <c r="I192" s="167"/>
      <c r="J192" s="168">
        <f>ROUND(I192*H192,2)</f>
        <v>0</v>
      </c>
      <c r="K192" s="169"/>
      <c r="L192" s="170"/>
      <c r="M192" s="171" t="s">
        <v>1</v>
      </c>
      <c r="N192" s="172" t="s">
        <v>38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373</v>
      </c>
      <c r="AT192" s="157" t="s">
        <v>335</v>
      </c>
      <c r="AU192" s="157" t="s">
        <v>272</v>
      </c>
      <c r="AY192" s="13" t="s">
        <v>271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3" t="s">
        <v>80</v>
      </c>
      <c r="BK192" s="158">
        <f>ROUND(I192*H192,2)</f>
        <v>0</v>
      </c>
      <c r="BL192" s="13" t="s">
        <v>348</v>
      </c>
      <c r="BM192" s="157" t="s">
        <v>1068</v>
      </c>
    </row>
    <row r="193" spans="2:65" s="1" customFormat="1" ht="19.2">
      <c r="B193" s="28"/>
      <c r="D193" s="159" t="s">
        <v>280</v>
      </c>
      <c r="F193" s="160" t="s">
        <v>1067</v>
      </c>
      <c r="I193" s="119"/>
      <c r="L193" s="28"/>
      <c r="M193" s="161"/>
      <c r="T193" s="52"/>
      <c r="AT193" s="13" t="s">
        <v>280</v>
      </c>
      <c r="AU193" s="13" t="s">
        <v>272</v>
      </c>
    </row>
    <row r="194" spans="2:65" s="1" customFormat="1" ht="33" customHeight="1">
      <c r="B194" s="28"/>
      <c r="C194" s="146" t="s">
        <v>399</v>
      </c>
      <c r="D194" s="146" t="s">
        <v>274</v>
      </c>
      <c r="E194" s="147" t="s">
        <v>725</v>
      </c>
      <c r="F194" s="148" t="s">
        <v>726</v>
      </c>
      <c r="G194" s="149" t="s">
        <v>338</v>
      </c>
      <c r="H194" s="150">
        <v>1</v>
      </c>
      <c r="I194" s="151"/>
      <c r="J194" s="152">
        <f>ROUND(I194*H194,2)</f>
        <v>0</v>
      </c>
      <c r="K194" s="153"/>
      <c r="L194" s="28"/>
      <c r="M194" s="154" t="s">
        <v>1</v>
      </c>
      <c r="N194" s="115" t="s">
        <v>38</v>
      </c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AR194" s="157" t="s">
        <v>348</v>
      </c>
      <c r="AT194" s="157" t="s">
        <v>274</v>
      </c>
      <c r="AU194" s="157" t="s">
        <v>272</v>
      </c>
      <c r="AY194" s="13" t="s">
        <v>271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3" t="s">
        <v>80</v>
      </c>
      <c r="BK194" s="158">
        <f>ROUND(I194*H194,2)</f>
        <v>0</v>
      </c>
      <c r="BL194" s="13" t="s">
        <v>348</v>
      </c>
      <c r="BM194" s="157" t="s">
        <v>1070</v>
      </c>
    </row>
    <row r="195" spans="2:65" s="1" customFormat="1" ht="19.2">
      <c r="B195" s="28"/>
      <c r="D195" s="159" t="s">
        <v>280</v>
      </c>
      <c r="F195" s="160" t="s">
        <v>726</v>
      </c>
      <c r="I195" s="119"/>
      <c r="L195" s="28"/>
      <c r="M195" s="161"/>
      <c r="T195" s="52"/>
      <c r="AT195" s="13" t="s">
        <v>280</v>
      </c>
      <c r="AU195" s="13" t="s">
        <v>272</v>
      </c>
    </row>
    <row r="196" spans="2:65" s="1" customFormat="1" ht="37.799999999999997" customHeight="1">
      <c r="B196" s="28"/>
      <c r="C196" s="146" t="s">
        <v>404</v>
      </c>
      <c r="D196" s="146" t="s">
        <v>274</v>
      </c>
      <c r="E196" s="147" t="s">
        <v>2318</v>
      </c>
      <c r="F196" s="148" t="s">
        <v>2319</v>
      </c>
      <c r="G196" s="149" t="s">
        <v>338</v>
      </c>
      <c r="H196" s="150">
        <v>1</v>
      </c>
      <c r="I196" s="151"/>
      <c r="J196" s="152">
        <f>ROUND(I196*H196,2)</f>
        <v>0</v>
      </c>
      <c r="K196" s="153"/>
      <c r="L196" s="28"/>
      <c r="M196" s="154" t="s">
        <v>1</v>
      </c>
      <c r="N196" s="115" t="s">
        <v>38</v>
      </c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AR196" s="157" t="s">
        <v>348</v>
      </c>
      <c r="AT196" s="157" t="s">
        <v>274</v>
      </c>
      <c r="AU196" s="157" t="s">
        <v>272</v>
      </c>
      <c r="AY196" s="13" t="s">
        <v>271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3" t="s">
        <v>80</v>
      </c>
      <c r="BK196" s="158">
        <f>ROUND(I196*H196,2)</f>
        <v>0</v>
      </c>
      <c r="BL196" s="13" t="s">
        <v>348</v>
      </c>
      <c r="BM196" s="157" t="s">
        <v>2320</v>
      </c>
    </row>
    <row r="197" spans="2:65" s="1" customFormat="1" ht="76.8">
      <c r="B197" s="28"/>
      <c r="D197" s="159" t="s">
        <v>280</v>
      </c>
      <c r="F197" s="160" t="s">
        <v>2321</v>
      </c>
      <c r="I197" s="119"/>
      <c r="L197" s="28"/>
      <c r="M197" s="161"/>
      <c r="T197" s="52"/>
      <c r="AT197" s="13" t="s">
        <v>280</v>
      </c>
      <c r="AU197" s="13" t="s">
        <v>272</v>
      </c>
    </row>
    <row r="198" spans="2:65" s="1" customFormat="1" ht="33" customHeight="1">
      <c r="B198" s="28"/>
      <c r="C198" s="162" t="s">
        <v>409</v>
      </c>
      <c r="D198" s="162" t="s">
        <v>335</v>
      </c>
      <c r="E198" s="163" t="s">
        <v>2322</v>
      </c>
      <c r="F198" s="164" t="s">
        <v>2323</v>
      </c>
      <c r="G198" s="165" t="s">
        <v>338</v>
      </c>
      <c r="H198" s="166">
        <v>1</v>
      </c>
      <c r="I198" s="167"/>
      <c r="J198" s="168">
        <f>ROUND(I198*H198,2)</f>
        <v>0</v>
      </c>
      <c r="K198" s="169"/>
      <c r="L198" s="170"/>
      <c r="M198" s="171" t="s">
        <v>1</v>
      </c>
      <c r="N198" s="172" t="s">
        <v>38</v>
      </c>
      <c r="P198" s="155">
        <f>O198*H198</f>
        <v>0</v>
      </c>
      <c r="Q198" s="155">
        <v>1.2999999999999999E-3</v>
      </c>
      <c r="R198" s="155">
        <f>Q198*H198</f>
        <v>1.2999999999999999E-3</v>
      </c>
      <c r="S198" s="155">
        <v>0</v>
      </c>
      <c r="T198" s="156">
        <f>S198*H198</f>
        <v>0</v>
      </c>
      <c r="AR198" s="157" t="s">
        <v>373</v>
      </c>
      <c r="AT198" s="157" t="s">
        <v>335</v>
      </c>
      <c r="AU198" s="157" t="s">
        <v>272</v>
      </c>
      <c r="AY198" s="13" t="s">
        <v>271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3" t="s">
        <v>80</v>
      </c>
      <c r="BK198" s="158">
        <f>ROUND(I198*H198,2)</f>
        <v>0</v>
      </c>
      <c r="BL198" s="13" t="s">
        <v>348</v>
      </c>
      <c r="BM198" s="157" t="s">
        <v>2324</v>
      </c>
    </row>
    <row r="199" spans="2:65" s="1" customFormat="1" ht="19.2">
      <c r="B199" s="28"/>
      <c r="D199" s="159" t="s">
        <v>280</v>
      </c>
      <c r="F199" s="160" t="s">
        <v>2323</v>
      </c>
      <c r="I199" s="119"/>
      <c r="L199" s="28"/>
      <c r="M199" s="161"/>
      <c r="T199" s="52"/>
      <c r="AT199" s="13" t="s">
        <v>280</v>
      </c>
      <c r="AU199" s="13" t="s">
        <v>272</v>
      </c>
    </row>
    <row r="200" spans="2:65" s="1" customFormat="1" ht="24.15" customHeight="1">
      <c r="B200" s="28"/>
      <c r="C200" s="146" t="s">
        <v>415</v>
      </c>
      <c r="D200" s="146" t="s">
        <v>274</v>
      </c>
      <c r="E200" s="147" t="s">
        <v>1706</v>
      </c>
      <c r="F200" s="148" t="s">
        <v>1707</v>
      </c>
      <c r="G200" s="149" t="s">
        <v>338</v>
      </c>
      <c r="H200" s="150">
        <v>1</v>
      </c>
      <c r="I200" s="151"/>
      <c r="J200" s="152">
        <f>ROUND(I200*H200,2)</f>
        <v>0</v>
      </c>
      <c r="K200" s="153"/>
      <c r="L200" s="28"/>
      <c r="M200" s="154" t="s">
        <v>1</v>
      </c>
      <c r="N200" s="115" t="s">
        <v>38</v>
      </c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AR200" s="157" t="s">
        <v>348</v>
      </c>
      <c r="AT200" s="157" t="s">
        <v>274</v>
      </c>
      <c r="AU200" s="157" t="s">
        <v>272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348</v>
      </c>
      <c r="BM200" s="157" t="s">
        <v>1708</v>
      </c>
    </row>
    <row r="201" spans="2:65" s="1" customFormat="1" ht="28.8">
      <c r="B201" s="28"/>
      <c r="D201" s="159" t="s">
        <v>280</v>
      </c>
      <c r="F201" s="160" t="s">
        <v>1709</v>
      </c>
      <c r="I201" s="119"/>
      <c r="L201" s="28"/>
      <c r="M201" s="161"/>
      <c r="T201" s="52"/>
      <c r="AT201" s="13" t="s">
        <v>280</v>
      </c>
      <c r="AU201" s="13" t="s">
        <v>272</v>
      </c>
    </row>
    <row r="202" spans="2:65" s="1" customFormat="1" ht="24.15" customHeight="1">
      <c r="B202" s="28"/>
      <c r="C202" s="162" t="s">
        <v>419</v>
      </c>
      <c r="D202" s="162" t="s">
        <v>335</v>
      </c>
      <c r="E202" s="163" t="s">
        <v>1710</v>
      </c>
      <c r="F202" s="164" t="s">
        <v>1711</v>
      </c>
      <c r="G202" s="165" t="s">
        <v>338</v>
      </c>
      <c r="H202" s="166">
        <v>1</v>
      </c>
      <c r="I202" s="167"/>
      <c r="J202" s="168">
        <f>ROUND(I202*H202,2)</f>
        <v>0</v>
      </c>
      <c r="K202" s="169"/>
      <c r="L202" s="170"/>
      <c r="M202" s="171" t="s">
        <v>1</v>
      </c>
      <c r="N202" s="172" t="s">
        <v>38</v>
      </c>
      <c r="P202" s="155">
        <f>O202*H202</f>
        <v>0</v>
      </c>
      <c r="Q202" s="155">
        <v>4.0000000000000003E-5</v>
      </c>
      <c r="R202" s="155">
        <f>Q202*H202</f>
        <v>4.0000000000000003E-5</v>
      </c>
      <c r="S202" s="155">
        <v>0</v>
      </c>
      <c r="T202" s="156">
        <f>S202*H202</f>
        <v>0</v>
      </c>
      <c r="AR202" s="157" t="s">
        <v>373</v>
      </c>
      <c r="AT202" s="157" t="s">
        <v>335</v>
      </c>
      <c r="AU202" s="157" t="s">
        <v>272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1712</v>
      </c>
    </row>
    <row r="203" spans="2:65" s="1" customFormat="1" ht="10.199999999999999">
      <c r="B203" s="28"/>
      <c r="D203" s="159" t="s">
        <v>280</v>
      </c>
      <c r="F203" s="160" t="s">
        <v>1711</v>
      </c>
      <c r="I203" s="119"/>
      <c r="L203" s="28"/>
      <c r="M203" s="161"/>
      <c r="T203" s="52"/>
      <c r="AT203" s="13" t="s">
        <v>280</v>
      </c>
      <c r="AU203" s="13" t="s">
        <v>272</v>
      </c>
    </row>
    <row r="204" spans="2:65" s="1" customFormat="1" ht="24.15" customHeight="1">
      <c r="B204" s="28"/>
      <c r="C204" s="162" t="s">
        <v>423</v>
      </c>
      <c r="D204" s="162" t="s">
        <v>335</v>
      </c>
      <c r="E204" s="163" t="s">
        <v>1311</v>
      </c>
      <c r="F204" s="164" t="s">
        <v>1312</v>
      </c>
      <c r="G204" s="165" t="s">
        <v>338</v>
      </c>
      <c r="H204" s="166">
        <v>1</v>
      </c>
      <c r="I204" s="167"/>
      <c r="J204" s="168">
        <f>ROUND(I204*H204,2)</f>
        <v>0</v>
      </c>
      <c r="K204" s="169"/>
      <c r="L204" s="170"/>
      <c r="M204" s="171" t="s">
        <v>1</v>
      </c>
      <c r="N204" s="172" t="s">
        <v>38</v>
      </c>
      <c r="P204" s="155">
        <f>O204*H204</f>
        <v>0</v>
      </c>
      <c r="Q204" s="155">
        <v>1.0000000000000001E-5</v>
      </c>
      <c r="R204" s="155">
        <f>Q204*H204</f>
        <v>1.0000000000000001E-5</v>
      </c>
      <c r="S204" s="155">
        <v>0</v>
      </c>
      <c r="T204" s="156">
        <f>S204*H204</f>
        <v>0</v>
      </c>
      <c r="AR204" s="157" t="s">
        <v>373</v>
      </c>
      <c r="AT204" s="157" t="s">
        <v>335</v>
      </c>
      <c r="AU204" s="157" t="s">
        <v>272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1550</v>
      </c>
    </row>
    <row r="205" spans="2:65" s="1" customFormat="1" ht="10.199999999999999">
      <c r="B205" s="28"/>
      <c r="D205" s="159" t="s">
        <v>280</v>
      </c>
      <c r="F205" s="160" t="s">
        <v>1312</v>
      </c>
      <c r="I205" s="119"/>
      <c r="L205" s="28"/>
      <c r="M205" s="161"/>
      <c r="T205" s="52"/>
      <c r="AT205" s="13" t="s">
        <v>280</v>
      </c>
      <c r="AU205" s="13" t="s">
        <v>272</v>
      </c>
    </row>
    <row r="206" spans="2:65" s="1" customFormat="1" ht="24.15" customHeight="1">
      <c r="B206" s="28"/>
      <c r="C206" s="146" t="s">
        <v>428</v>
      </c>
      <c r="D206" s="146" t="s">
        <v>274</v>
      </c>
      <c r="E206" s="147" t="s">
        <v>1104</v>
      </c>
      <c r="F206" s="148" t="s">
        <v>1105</v>
      </c>
      <c r="G206" s="149" t="s">
        <v>412</v>
      </c>
      <c r="H206" s="150">
        <v>40</v>
      </c>
      <c r="I206" s="151"/>
      <c r="J206" s="152">
        <f>ROUND(I206*H206,2)</f>
        <v>0</v>
      </c>
      <c r="K206" s="153"/>
      <c r="L206" s="28"/>
      <c r="M206" s="154" t="s">
        <v>1</v>
      </c>
      <c r="N206" s="115" t="s">
        <v>38</v>
      </c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AR206" s="157" t="s">
        <v>348</v>
      </c>
      <c r="AT206" s="157" t="s">
        <v>274</v>
      </c>
      <c r="AU206" s="157" t="s">
        <v>272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1106</v>
      </c>
    </row>
    <row r="207" spans="2:65" s="1" customFormat="1" ht="28.8">
      <c r="B207" s="28"/>
      <c r="D207" s="159" t="s">
        <v>280</v>
      </c>
      <c r="F207" s="160" t="s">
        <v>1107</v>
      </c>
      <c r="I207" s="119"/>
      <c r="L207" s="28"/>
      <c r="M207" s="161"/>
      <c r="T207" s="52"/>
      <c r="AT207" s="13" t="s">
        <v>280</v>
      </c>
      <c r="AU207" s="13" t="s">
        <v>272</v>
      </c>
    </row>
    <row r="208" spans="2:65" s="1" customFormat="1" ht="24.15" customHeight="1">
      <c r="B208" s="28"/>
      <c r="C208" s="162" t="s">
        <v>432</v>
      </c>
      <c r="D208" s="162" t="s">
        <v>335</v>
      </c>
      <c r="E208" s="163" t="s">
        <v>1109</v>
      </c>
      <c r="F208" s="164" t="s">
        <v>1110</v>
      </c>
      <c r="G208" s="165" t="s">
        <v>412</v>
      </c>
      <c r="H208" s="166">
        <v>40</v>
      </c>
      <c r="I208" s="167"/>
      <c r="J208" s="168">
        <f>ROUND(I208*H208,2)</f>
        <v>0</v>
      </c>
      <c r="K208" s="169"/>
      <c r="L208" s="170"/>
      <c r="M208" s="171" t="s">
        <v>1</v>
      </c>
      <c r="N208" s="172" t="s">
        <v>38</v>
      </c>
      <c r="P208" s="155">
        <f>O208*H208</f>
        <v>0</v>
      </c>
      <c r="Q208" s="155">
        <v>1.2E-4</v>
      </c>
      <c r="R208" s="155">
        <f>Q208*H208</f>
        <v>4.8000000000000004E-3</v>
      </c>
      <c r="S208" s="155">
        <v>0</v>
      </c>
      <c r="T208" s="156">
        <f>S208*H208</f>
        <v>0</v>
      </c>
      <c r="AR208" s="157" t="s">
        <v>373</v>
      </c>
      <c r="AT208" s="157" t="s">
        <v>335</v>
      </c>
      <c r="AU208" s="157" t="s">
        <v>272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1111</v>
      </c>
    </row>
    <row r="209" spans="2:65" s="1" customFormat="1" ht="19.2">
      <c r="B209" s="28"/>
      <c r="D209" s="159" t="s">
        <v>280</v>
      </c>
      <c r="F209" s="160" t="s">
        <v>1110</v>
      </c>
      <c r="I209" s="119"/>
      <c r="L209" s="28"/>
      <c r="M209" s="161"/>
      <c r="T209" s="52"/>
      <c r="AT209" s="13" t="s">
        <v>280</v>
      </c>
      <c r="AU209" s="13" t="s">
        <v>272</v>
      </c>
    </row>
    <row r="210" spans="2:65" s="1" customFormat="1" ht="24.15" customHeight="1">
      <c r="B210" s="28"/>
      <c r="C210" s="146" t="s">
        <v>373</v>
      </c>
      <c r="D210" s="146" t="s">
        <v>274</v>
      </c>
      <c r="E210" s="147" t="s">
        <v>953</v>
      </c>
      <c r="F210" s="148" t="s">
        <v>954</v>
      </c>
      <c r="G210" s="149" t="s">
        <v>338</v>
      </c>
      <c r="H210" s="150">
        <v>25</v>
      </c>
      <c r="I210" s="151"/>
      <c r="J210" s="152">
        <f>ROUND(I210*H210,2)</f>
        <v>0</v>
      </c>
      <c r="K210" s="153"/>
      <c r="L210" s="28"/>
      <c r="M210" s="154" t="s">
        <v>1</v>
      </c>
      <c r="N210" s="115" t="s">
        <v>38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348</v>
      </c>
      <c r="AT210" s="157" t="s">
        <v>274</v>
      </c>
      <c r="AU210" s="157" t="s">
        <v>272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348</v>
      </c>
      <c r="BM210" s="157" t="s">
        <v>1113</v>
      </c>
    </row>
    <row r="211" spans="2:65" s="1" customFormat="1" ht="19.2">
      <c r="B211" s="28"/>
      <c r="D211" s="159" t="s">
        <v>280</v>
      </c>
      <c r="F211" s="160" t="s">
        <v>956</v>
      </c>
      <c r="I211" s="119"/>
      <c r="L211" s="28"/>
      <c r="M211" s="161"/>
      <c r="T211" s="52"/>
      <c r="AT211" s="13" t="s">
        <v>280</v>
      </c>
      <c r="AU211" s="13" t="s">
        <v>272</v>
      </c>
    </row>
    <row r="212" spans="2:65" s="1" customFormat="1" ht="16.5" customHeight="1">
      <c r="B212" s="28"/>
      <c r="C212" s="162" t="s">
        <v>442</v>
      </c>
      <c r="D212" s="162" t="s">
        <v>335</v>
      </c>
      <c r="E212" s="163" t="s">
        <v>958</v>
      </c>
      <c r="F212" s="164" t="s">
        <v>959</v>
      </c>
      <c r="G212" s="165" t="s">
        <v>338</v>
      </c>
      <c r="H212" s="166">
        <v>25</v>
      </c>
      <c r="I212" s="167"/>
      <c r="J212" s="168">
        <f>ROUND(I212*H212,2)</f>
        <v>0</v>
      </c>
      <c r="K212" s="169"/>
      <c r="L212" s="170"/>
      <c r="M212" s="171" t="s">
        <v>1</v>
      </c>
      <c r="N212" s="172" t="s">
        <v>38</v>
      </c>
      <c r="P212" s="155">
        <f>O212*H212</f>
        <v>0</v>
      </c>
      <c r="Q212" s="155">
        <v>9.0000000000000006E-5</v>
      </c>
      <c r="R212" s="155">
        <f>Q212*H212</f>
        <v>2.2500000000000003E-3</v>
      </c>
      <c r="S212" s="155">
        <v>0</v>
      </c>
      <c r="T212" s="156">
        <f>S212*H212</f>
        <v>0</v>
      </c>
      <c r="AR212" s="157" t="s">
        <v>373</v>
      </c>
      <c r="AT212" s="157" t="s">
        <v>335</v>
      </c>
      <c r="AU212" s="157" t="s">
        <v>272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1115</v>
      </c>
    </row>
    <row r="213" spans="2:65" s="1" customFormat="1" ht="10.199999999999999">
      <c r="B213" s="28"/>
      <c r="D213" s="159" t="s">
        <v>280</v>
      </c>
      <c r="F213" s="160" t="s">
        <v>959</v>
      </c>
      <c r="I213" s="119"/>
      <c r="L213" s="28"/>
      <c r="M213" s="161"/>
      <c r="T213" s="52"/>
      <c r="AT213" s="13" t="s">
        <v>280</v>
      </c>
      <c r="AU213" s="13" t="s">
        <v>272</v>
      </c>
    </row>
    <row r="214" spans="2:65" s="1" customFormat="1" ht="24.15" customHeight="1">
      <c r="B214" s="28"/>
      <c r="C214" s="146" t="s">
        <v>447</v>
      </c>
      <c r="D214" s="146" t="s">
        <v>274</v>
      </c>
      <c r="E214" s="147" t="s">
        <v>1117</v>
      </c>
      <c r="F214" s="148" t="s">
        <v>1118</v>
      </c>
      <c r="G214" s="149" t="s">
        <v>338</v>
      </c>
      <c r="H214" s="150">
        <v>1</v>
      </c>
      <c r="I214" s="151"/>
      <c r="J214" s="152">
        <f>ROUND(I214*H214,2)</f>
        <v>0</v>
      </c>
      <c r="K214" s="153"/>
      <c r="L214" s="28"/>
      <c r="M214" s="154" t="s">
        <v>1</v>
      </c>
      <c r="N214" s="115" t="s">
        <v>38</v>
      </c>
      <c r="P214" s="155">
        <f>O214*H214</f>
        <v>0</v>
      </c>
      <c r="Q214" s="155">
        <v>0</v>
      </c>
      <c r="R214" s="155">
        <f>Q214*H214</f>
        <v>0</v>
      </c>
      <c r="S214" s="155">
        <v>3.0000000000000001E-3</v>
      </c>
      <c r="T214" s="156">
        <f>S214*H214</f>
        <v>3.0000000000000001E-3</v>
      </c>
      <c r="AR214" s="157" t="s">
        <v>348</v>
      </c>
      <c r="AT214" s="157" t="s">
        <v>274</v>
      </c>
      <c r="AU214" s="157" t="s">
        <v>272</v>
      </c>
      <c r="AY214" s="13" t="s">
        <v>271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3" t="s">
        <v>80</v>
      </c>
      <c r="BK214" s="158">
        <f>ROUND(I214*H214,2)</f>
        <v>0</v>
      </c>
      <c r="BL214" s="13" t="s">
        <v>348</v>
      </c>
      <c r="BM214" s="157" t="s">
        <v>1119</v>
      </c>
    </row>
    <row r="215" spans="2:65" s="1" customFormat="1" ht="48">
      <c r="B215" s="28"/>
      <c r="D215" s="159" t="s">
        <v>280</v>
      </c>
      <c r="F215" s="160" t="s">
        <v>1120</v>
      </c>
      <c r="I215" s="119"/>
      <c r="L215" s="28"/>
      <c r="M215" s="161"/>
      <c r="T215" s="52"/>
      <c r="AT215" s="13" t="s">
        <v>280</v>
      </c>
      <c r="AU215" s="13" t="s">
        <v>272</v>
      </c>
    </row>
    <row r="216" spans="2:65" s="11" customFormat="1" ht="20.85" customHeight="1">
      <c r="B216" s="134"/>
      <c r="D216" s="135" t="s">
        <v>72</v>
      </c>
      <c r="E216" s="144" t="s">
        <v>2325</v>
      </c>
      <c r="F216" s="144" t="s">
        <v>2326</v>
      </c>
      <c r="I216" s="137"/>
      <c r="J216" s="145">
        <f>BK216</f>
        <v>0</v>
      </c>
      <c r="L216" s="134"/>
      <c r="M216" s="139"/>
      <c r="P216" s="140">
        <f>SUM(P217:P234)</f>
        <v>0</v>
      </c>
      <c r="R216" s="140">
        <f>SUM(R217:R234)</f>
        <v>2.6000000000000003E-3</v>
      </c>
      <c r="T216" s="141">
        <f>SUM(T217:T234)</f>
        <v>0</v>
      </c>
      <c r="AR216" s="135" t="s">
        <v>82</v>
      </c>
      <c r="AT216" s="142" t="s">
        <v>72</v>
      </c>
      <c r="AU216" s="142" t="s">
        <v>82</v>
      </c>
      <c r="AY216" s="135" t="s">
        <v>271</v>
      </c>
      <c r="BK216" s="143">
        <f>SUM(BK217:BK234)</f>
        <v>0</v>
      </c>
    </row>
    <row r="217" spans="2:65" s="1" customFormat="1" ht="24.15" customHeight="1">
      <c r="B217" s="28"/>
      <c r="C217" s="146" t="s">
        <v>452</v>
      </c>
      <c r="D217" s="146" t="s">
        <v>274</v>
      </c>
      <c r="E217" s="147" t="s">
        <v>2327</v>
      </c>
      <c r="F217" s="148" t="s">
        <v>2328</v>
      </c>
      <c r="G217" s="149" t="s">
        <v>338</v>
      </c>
      <c r="H217" s="150">
        <v>1</v>
      </c>
      <c r="I217" s="151"/>
      <c r="J217" s="152">
        <f>ROUND(I217*H217,2)</f>
        <v>0</v>
      </c>
      <c r="K217" s="153"/>
      <c r="L217" s="28"/>
      <c r="M217" s="154" t="s">
        <v>1</v>
      </c>
      <c r="N217" s="115" t="s">
        <v>38</v>
      </c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AR217" s="157" t="s">
        <v>348</v>
      </c>
      <c r="AT217" s="157" t="s">
        <v>274</v>
      </c>
      <c r="AU217" s="157" t="s">
        <v>272</v>
      </c>
      <c r="AY217" s="13" t="s">
        <v>271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3" t="s">
        <v>80</v>
      </c>
      <c r="BK217" s="158">
        <f>ROUND(I217*H217,2)</f>
        <v>0</v>
      </c>
      <c r="BL217" s="13" t="s">
        <v>348</v>
      </c>
      <c r="BM217" s="157" t="s">
        <v>2329</v>
      </c>
    </row>
    <row r="218" spans="2:65" s="1" customFormat="1" ht="19.2">
      <c r="B218" s="28"/>
      <c r="D218" s="159" t="s">
        <v>280</v>
      </c>
      <c r="F218" s="160" t="s">
        <v>2330</v>
      </c>
      <c r="I218" s="119"/>
      <c r="L218" s="28"/>
      <c r="M218" s="161"/>
      <c r="T218" s="52"/>
      <c r="AT218" s="13" t="s">
        <v>280</v>
      </c>
      <c r="AU218" s="13" t="s">
        <v>272</v>
      </c>
    </row>
    <row r="219" spans="2:65" s="1" customFormat="1" ht="44.25" customHeight="1">
      <c r="B219" s="28"/>
      <c r="C219" s="162" t="s">
        <v>457</v>
      </c>
      <c r="D219" s="162" t="s">
        <v>335</v>
      </c>
      <c r="E219" s="163" t="s">
        <v>2331</v>
      </c>
      <c r="F219" s="164" t="s">
        <v>2332</v>
      </c>
      <c r="G219" s="165" t="s">
        <v>338</v>
      </c>
      <c r="H219" s="166">
        <v>1</v>
      </c>
      <c r="I219" s="167"/>
      <c r="J219" s="168">
        <f>ROUND(I219*H219,2)</f>
        <v>0</v>
      </c>
      <c r="K219" s="169"/>
      <c r="L219" s="170"/>
      <c r="M219" s="171" t="s">
        <v>1</v>
      </c>
      <c r="N219" s="172" t="s">
        <v>38</v>
      </c>
      <c r="P219" s="155">
        <f>O219*H219</f>
        <v>0</v>
      </c>
      <c r="Q219" s="155">
        <v>2.0000000000000001E-4</v>
      </c>
      <c r="R219" s="155">
        <f>Q219*H219</f>
        <v>2.0000000000000001E-4</v>
      </c>
      <c r="S219" s="155">
        <v>0</v>
      </c>
      <c r="T219" s="156">
        <f>S219*H219</f>
        <v>0</v>
      </c>
      <c r="AR219" s="157" t="s">
        <v>373</v>
      </c>
      <c r="AT219" s="157" t="s">
        <v>335</v>
      </c>
      <c r="AU219" s="157" t="s">
        <v>272</v>
      </c>
      <c r="AY219" s="13" t="s">
        <v>271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3" t="s">
        <v>80</v>
      </c>
      <c r="BK219" s="158">
        <f>ROUND(I219*H219,2)</f>
        <v>0</v>
      </c>
      <c r="BL219" s="13" t="s">
        <v>348</v>
      </c>
      <c r="BM219" s="157" t="s">
        <v>2333</v>
      </c>
    </row>
    <row r="220" spans="2:65" s="1" customFormat="1" ht="28.8">
      <c r="B220" s="28"/>
      <c r="D220" s="159" t="s">
        <v>280</v>
      </c>
      <c r="F220" s="160" t="s">
        <v>2332</v>
      </c>
      <c r="I220" s="119"/>
      <c r="L220" s="28"/>
      <c r="M220" s="161"/>
      <c r="T220" s="52"/>
      <c r="AT220" s="13" t="s">
        <v>280</v>
      </c>
      <c r="AU220" s="13" t="s">
        <v>272</v>
      </c>
    </row>
    <row r="221" spans="2:65" s="1" customFormat="1" ht="16.5" customHeight="1">
      <c r="B221" s="28"/>
      <c r="C221" s="146" t="s">
        <v>461</v>
      </c>
      <c r="D221" s="146" t="s">
        <v>274</v>
      </c>
      <c r="E221" s="147" t="s">
        <v>2334</v>
      </c>
      <c r="F221" s="148" t="s">
        <v>2335</v>
      </c>
      <c r="G221" s="149" t="s">
        <v>338</v>
      </c>
      <c r="H221" s="150">
        <v>1</v>
      </c>
      <c r="I221" s="151"/>
      <c r="J221" s="152">
        <f>ROUND(I221*H221,2)</f>
        <v>0</v>
      </c>
      <c r="K221" s="153"/>
      <c r="L221" s="28"/>
      <c r="M221" s="154" t="s">
        <v>1</v>
      </c>
      <c r="N221" s="115" t="s">
        <v>38</v>
      </c>
      <c r="P221" s="155">
        <f>O221*H221</f>
        <v>0</v>
      </c>
      <c r="Q221" s="155">
        <v>0</v>
      </c>
      <c r="R221" s="155">
        <f>Q221*H221</f>
        <v>0</v>
      </c>
      <c r="S221" s="155">
        <v>0</v>
      </c>
      <c r="T221" s="156">
        <f>S221*H221</f>
        <v>0</v>
      </c>
      <c r="AR221" s="157" t="s">
        <v>348</v>
      </c>
      <c r="AT221" s="157" t="s">
        <v>274</v>
      </c>
      <c r="AU221" s="157" t="s">
        <v>272</v>
      </c>
      <c r="AY221" s="13" t="s">
        <v>271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3" t="s">
        <v>80</v>
      </c>
      <c r="BK221" s="158">
        <f>ROUND(I221*H221,2)</f>
        <v>0</v>
      </c>
      <c r="BL221" s="13" t="s">
        <v>348</v>
      </c>
      <c r="BM221" s="157" t="s">
        <v>2336</v>
      </c>
    </row>
    <row r="222" spans="2:65" s="1" customFormat="1" ht="10.199999999999999">
      <c r="B222" s="28"/>
      <c r="D222" s="159" t="s">
        <v>280</v>
      </c>
      <c r="F222" s="160" t="s">
        <v>2337</v>
      </c>
      <c r="I222" s="119"/>
      <c r="L222" s="28"/>
      <c r="M222" s="161"/>
      <c r="T222" s="52"/>
      <c r="AT222" s="13" t="s">
        <v>280</v>
      </c>
      <c r="AU222" s="13" t="s">
        <v>272</v>
      </c>
    </row>
    <row r="223" spans="2:65" s="1" customFormat="1" ht="24.15" customHeight="1">
      <c r="B223" s="28"/>
      <c r="C223" s="146" t="s">
        <v>466</v>
      </c>
      <c r="D223" s="146" t="s">
        <v>274</v>
      </c>
      <c r="E223" s="147" t="s">
        <v>2338</v>
      </c>
      <c r="F223" s="148" t="s">
        <v>2339</v>
      </c>
      <c r="G223" s="149" t="s">
        <v>338</v>
      </c>
      <c r="H223" s="150">
        <v>1</v>
      </c>
      <c r="I223" s="151"/>
      <c r="J223" s="152">
        <f>ROUND(I223*H223,2)</f>
        <v>0</v>
      </c>
      <c r="K223" s="153"/>
      <c r="L223" s="28"/>
      <c r="M223" s="154" t="s">
        <v>1</v>
      </c>
      <c r="N223" s="115" t="s">
        <v>38</v>
      </c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AR223" s="157" t="s">
        <v>348</v>
      </c>
      <c r="AT223" s="157" t="s">
        <v>274</v>
      </c>
      <c r="AU223" s="157" t="s">
        <v>272</v>
      </c>
      <c r="AY223" s="13" t="s">
        <v>271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3" t="s">
        <v>80</v>
      </c>
      <c r="BK223" s="158">
        <f>ROUND(I223*H223,2)</f>
        <v>0</v>
      </c>
      <c r="BL223" s="13" t="s">
        <v>348</v>
      </c>
      <c r="BM223" s="157" t="s">
        <v>2340</v>
      </c>
    </row>
    <row r="224" spans="2:65" s="1" customFormat="1" ht="19.2">
      <c r="B224" s="28"/>
      <c r="D224" s="159" t="s">
        <v>280</v>
      </c>
      <c r="F224" s="160" t="s">
        <v>2341</v>
      </c>
      <c r="I224" s="119"/>
      <c r="L224" s="28"/>
      <c r="M224" s="161"/>
      <c r="T224" s="52"/>
      <c r="AT224" s="13" t="s">
        <v>280</v>
      </c>
      <c r="AU224" s="13" t="s">
        <v>272</v>
      </c>
    </row>
    <row r="225" spans="2:65" s="1" customFormat="1" ht="21.75" customHeight="1">
      <c r="B225" s="28"/>
      <c r="C225" s="146" t="s">
        <v>471</v>
      </c>
      <c r="D225" s="146" t="s">
        <v>274</v>
      </c>
      <c r="E225" s="147" t="s">
        <v>2342</v>
      </c>
      <c r="F225" s="148" t="s">
        <v>2343</v>
      </c>
      <c r="G225" s="149" t="s">
        <v>338</v>
      </c>
      <c r="H225" s="150">
        <v>1</v>
      </c>
      <c r="I225" s="151"/>
      <c r="J225" s="152">
        <f>ROUND(I225*H225,2)</f>
        <v>0</v>
      </c>
      <c r="K225" s="153"/>
      <c r="L225" s="28"/>
      <c r="M225" s="154" t="s">
        <v>1</v>
      </c>
      <c r="N225" s="115" t="s">
        <v>38</v>
      </c>
      <c r="P225" s="155">
        <f>O225*H225</f>
        <v>0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AR225" s="157" t="s">
        <v>348</v>
      </c>
      <c r="AT225" s="157" t="s">
        <v>274</v>
      </c>
      <c r="AU225" s="157" t="s">
        <v>272</v>
      </c>
      <c r="AY225" s="13" t="s">
        <v>271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3" t="s">
        <v>80</v>
      </c>
      <c r="BK225" s="158">
        <f>ROUND(I225*H225,2)</f>
        <v>0</v>
      </c>
      <c r="BL225" s="13" t="s">
        <v>348</v>
      </c>
      <c r="BM225" s="157" t="s">
        <v>2344</v>
      </c>
    </row>
    <row r="226" spans="2:65" s="1" customFormat="1" ht="10.199999999999999">
      <c r="B226" s="28"/>
      <c r="D226" s="159" t="s">
        <v>280</v>
      </c>
      <c r="F226" s="160" t="s">
        <v>2345</v>
      </c>
      <c r="I226" s="119"/>
      <c r="L226" s="28"/>
      <c r="M226" s="161"/>
      <c r="T226" s="52"/>
      <c r="AT226" s="13" t="s">
        <v>280</v>
      </c>
      <c r="AU226" s="13" t="s">
        <v>272</v>
      </c>
    </row>
    <row r="227" spans="2:65" s="1" customFormat="1" ht="16.5" customHeight="1">
      <c r="B227" s="28"/>
      <c r="C227" s="146" t="s">
        <v>476</v>
      </c>
      <c r="D227" s="146" t="s">
        <v>274</v>
      </c>
      <c r="E227" s="147" t="s">
        <v>2346</v>
      </c>
      <c r="F227" s="148" t="s">
        <v>2347</v>
      </c>
      <c r="G227" s="149" t="s">
        <v>338</v>
      </c>
      <c r="H227" s="150">
        <v>1</v>
      </c>
      <c r="I227" s="151"/>
      <c r="J227" s="152">
        <f>ROUND(I227*H227,2)</f>
        <v>0</v>
      </c>
      <c r="K227" s="153"/>
      <c r="L227" s="28"/>
      <c r="M227" s="154" t="s">
        <v>1</v>
      </c>
      <c r="N227" s="115" t="s">
        <v>38</v>
      </c>
      <c r="P227" s="155">
        <f>O227*H227</f>
        <v>0</v>
      </c>
      <c r="Q227" s="155">
        <v>0</v>
      </c>
      <c r="R227" s="155">
        <f>Q227*H227</f>
        <v>0</v>
      </c>
      <c r="S227" s="155">
        <v>0</v>
      </c>
      <c r="T227" s="156">
        <f>S227*H227</f>
        <v>0</v>
      </c>
      <c r="AR227" s="157" t="s">
        <v>348</v>
      </c>
      <c r="AT227" s="157" t="s">
        <v>274</v>
      </c>
      <c r="AU227" s="157" t="s">
        <v>272</v>
      </c>
      <c r="AY227" s="13" t="s">
        <v>271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3" t="s">
        <v>80</v>
      </c>
      <c r="BK227" s="158">
        <f>ROUND(I227*H227,2)</f>
        <v>0</v>
      </c>
      <c r="BL227" s="13" t="s">
        <v>348</v>
      </c>
      <c r="BM227" s="157" t="s">
        <v>2348</v>
      </c>
    </row>
    <row r="228" spans="2:65" s="1" customFormat="1" ht="19.2">
      <c r="B228" s="28"/>
      <c r="D228" s="159" t="s">
        <v>280</v>
      </c>
      <c r="F228" s="160" t="s">
        <v>2349</v>
      </c>
      <c r="I228" s="119"/>
      <c r="L228" s="28"/>
      <c r="M228" s="161"/>
      <c r="T228" s="52"/>
      <c r="AT228" s="13" t="s">
        <v>280</v>
      </c>
      <c r="AU228" s="13" t="s">
        <v>272</v>
      </c>
    </row>
    <row r="229" spans="2:65" s="1" customFormat="1" ht="16.5" customHeight="1">
      <c r="B229" s="28"/>
      <c r="C229" s="146" t="s">
        <v>480</v>
      </c>
      <c r="D229" s="146" t="s">
        <v>274</v>
      </c>
      <c r="E229" s="147" t="s">
        <v>2350</v>
      </c>
      <c r="F229" s="148" t="s">
        <v>2351</v>
      </c>
      <c r="G229" s="149" t="s">
        <v>338</v>
      </c>
      <c r="H229" s="150">
        <v>1</v>
      </c>
      <c r="I229" s="151"/>
      <c r="J229" s="152">
        <f>ROUND(I229*H229,2)</f>
        <v>0</v>
      </c>
      <c r="K229" s="153"/>
      <c r="L229" s="28"/>
      <c r="M229" s="154" t="s">
        <v>1</v>
      </c>
      <c r="N229" s="115" t="s">
        <v>38</v>
      </c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AR229" s="157" t="s">
        <v>348</v>
      </c>
      <c r="AT229" s="157" t="s">
        <v>274</v>
      </c>
      <c r="AU229" s="157" t="s">
        <v>272</v>
      </c>
      <c r="AY229" s="13" t="s">
        <v>271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3" t="s">
        <v>80</v>
      </c>
      <c r="BK229" s="158">
        <f>ROUND(I229*H229,2)</f>
        <v>0</v>
      </c>
      <c r="BL229" s="13" t="s">
        <v>348</v>
      </c>
      <c r="BM229" s="157" t="s">
        <v>2352</v>
      </c>
    </row>
    <row r="230" spans="2:65" s="1" customFormat="1" ht="19.2">
      <c r="B230" s="28"/>
      <c r="D230" s="159" t="s">
        <v>280</v>
      </c>
      <c r="F230" s="160" t="s">
        <v>2353</v>
      </c>
      <c r="I230" s="119"/>
      <c r="L230" s="28"/>
      <c r="M230" s="161"/>
      <c r="T230" s="52"/>
      <c r="AT230" s="13" t="s">
        <v>280</v>
      </c>
      <c r="AU230" s="13" t="s">
        <v>272</v>
      </c>
    </row>
    <row r="231" spans="2:65" s="1" customFormat="1" ht="24.15" customHeight="1">
      <c r="B231" s="28"/>
      <c r="C231" s="146" t="s">
        <v>485</v>
      </c>
      <c r="D231" s="146" t="s">
        <v>274</v>
      </c>
      <c r="E231" s="147" t="s">
        <v>2354</v>
      </c>
      <c r="F231" s="148" t="s">
        <v>2355</v>
      </c>
      <c r="G231" s="149" t="s">
        <v>412</v>
      </c>
      <c r="H231" s="150">
        <v>20</v>
      </c>
      <c r="I231" s="151"/>
      <c r="J231" s="152">
        <f>ROUND(I231*H231,2)</f>
        <v>0</v>
      </c>
      <c r="K231" s="153"/>
      <c r="L231" s="28"/>
      <c r="M231" s="154" t="s">
        <v>1</v>
      </c>
      <c r="N231" s="115" t="s">
        <v>38</v>
      </c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AR231" s="157" t="s">
        <v>348</v>
      </c>
      <c r="AT231" s="157" t="s">
        <v>274</v>
      </c>
      <c r="AU231" s="157" t="s">
        <v>272</v>
      </c>
      <c r="AY231" s="13" t="s">
        <v>271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3" t="s">
        <v>80</v>
      </c>
      <c r="BK231" s="158">
        <f>ROUND(I231*H231,2)</f>
        <v>0</v>
      </c>
      <c r="BL231" s="13" t="s">
        <v>348</v>
      </c>
      <c r="BM231" s="157" t="s">
        <v>2356</v>
      </c>
    </row>
    <row r="232" spans="2:65" s="1" customFormat="1" ht="28.8">
      <c r="B232" s="28"/>
      <c r="D232" s="159" t="s">
        <v>280</v>
      </c>
      <c r="F232" s="160" t="s">
        <v>2357</v>
      </c>
      <c r="I232" s="119"/>
      <c r="L232" s="28"/>
      <c r="M232" s="161"/>
      <c r="T232" s="52"/>
      <c r="AT232" s="13" t="s">
        <v>280</v>
      </c>
      <c r="AU232" s="13" t="s">
        <v>272</v>
      </c>
    </row>
    <row r="233" spans="2:65" s="1" customFormat="1" ht="37.799999999999997" customHeight="1">
      <c r="B233" s="28"/>
      <c r="C233" s="162" t="s">
        <v>490</v>
      </c>
      <c r="D233" s="162" t="s">
        <v>335</v>
      </c>
      <c r="E233" s="163" t="s">
        <v>2358</v>
      </c>
      <c r="F233" s="164" t="s">
        <v>2359</v>
      </c>
      <c r="G233" s="165" t="s">
        <v>412</v>
      </c>
      <c r="H233" s="166">
        <v>20</v>
      </c>
      <c r="I233" s="167"/>
      <c r="J233" s="168">
        <f>ROUND(I233*H233,2)</f>
        <v>0</v>
      </c>
      <c r="K233" s="169"/>
      <c r="L233" s="170"/>
      <c r="M233" s="171" t="s">
        <v>1</v>
      </c>
      <c r="N233" s="172" t="s">
        <v>38</v>
      </c>
      <c r="P233" s="155">
        <f>O233*H233</f>
        <v>0</v>
      </c>
      <c r="Q233" s="155">
        <v>1.2E-4</v>
      </c>
      <c r="R233" s="155">
        <f>Q233*H233</f>
        <v>2.4000000000000002E-3</v>
      </c>
      <c r="S233" s="155">
        <v>0</v>
      </c>
      <c r="T233" s="156">
        <f>S233*H233</f>
        <v>0</v>
      </c>
      <c r="AR233" s="157" t="s">
        <v>373</v>
      </c>
      <c r="AT233" s="157" t="s">
        <v>335</v>
      </c>
      <c r="AU233" s="157" t="s">
        <v>272</v>
      </c>
      <c r="AY233" s="13" t="s">
        <v>271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3" t="s">
        <v>80</v>
      </c>
      <c r="BK233" s="158">
        <f>ROUND(I233*H233,2)</f>
        <v>0</v>
      </c>
      <c r="BL233" s="13" t="s">
        <v>348</v>
      </c>
      <c r="BM233" s="157" t="s">
        <v>2360</v>
      </c>
    </row>
    <row r="234" spans="2:65" s="1" customFormat="1" ht="28.8">
      <c r="B234" s="28"/>
      <c r="D234" s="159" t="s">
        <v>280</v>
      </c>
      <c r="F234" s="160" t="s">
        <v>2359</v>
      </c>
      <c r="I234" s="119"/>
      <c r="L234" s="28"/>
      <c r="M234" s="173"/>
      <c r="N234" s="174"/>
      <c r="O234" s="174"/>
      <c r="P234" s="174"/>
      <c r="Q234" s="174"/>
      <c r="R234" s="174"/>
      <c r="S234" s="174"/>
      <c r="T234" s="175"/>
      <c r="AT234" s="13" t="s">
        <v>280</v>
      </c>
      <c r="AU234" s="13" t="s">
        <v>272</v>
      </c>
    </row>
    <row r="235" spans="2:65" s="1" customFormat="1" ht="6.9" customHeight="1">
      <c r="B235" s="40"/>
      <c r="C235" s="41"/>
      <c r="D235" s="41"/>
      <c r="E235" s="41"/>
      <c r="F235" s="41"/>
      <c r="G235" s="41"/>
      <c r="H235" s="41"/>
      <c r="I235" s="41"/>
      <c r="J235" s="41"/>
      <c r="K235" s="41"/>
      <c r="L235" s="28"/>
    </row>
  </sheetData>
  <sheetProtection algorithmName="SHA-512" hashValue="b5ek81M7noqDZ5IsOCgxVxmFVCEeSeigbRRGod5NoE8YpgRlpQoYuG3OVBr2Y8GtpYfom4g1bDirDRBYEfXvBg==" saltValue="m9iPea91LcQsQQMnkLAk1yzgA2zIgiALbB0XB+mMRfe4Pzxy2fzyH68B0chiF9dipsXna9MUY34WBk2QCR/v+A==" spinCount="100000" sheet="1" objects="1" scenarios="1" formatColumns="0" formatRows="0" autoFilter="0"/>
  <autoFilter ref="C138:K234" xr:uid="{00000000-0009-0000-0000-00001D000000}"/>
  <mergeCells count="17">
    <mergeCell ref="E131:H131"/>
    <mergeCell ref="L2:V2"/>
    <mergeCell ref="D113:F113"/>
    <mergeCell ref="D114:F114"/>
    <mergeCell ref="D115:F115"/>
    <mergeCell ref="E127:H127"/>
    <mergeCell ref="E129:H129"/>
    <mergeCell ref="E85:H85"/>
    <mergeCell ref="E87:H87"/>
    <mergeCell ref="E89:H89"/>
    <mergeCell ref="D111:F111"/>
    <mergeCell ref="D112:F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247"/>
  <sheetViews>
    <sheetView showGridLines="0" topLeftCell="A100" workbookViewId="0">
      <selection activeCell="D117" sqref="D117:F117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204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2361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2362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J114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ROUND((SUM(BE114:BE121) + SUM(BE143:BE246)),  2)</f>
        <v>0</v>
      </c>
      <c r="I37" s="94">
        <v>0.21</v>
      </c>
      <c r="J37" s="82">
        <f>ROUND(((SUM(BE114:BE121) + SUM(BE143:BE246))*I37),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ROUND((SUM(BF114:BF121) + SUM(BF143:BF246)),  2)</f>
        <v>0</v>
      </c>
      <c r="I38" s="94">
        <v>0.12</v>
      </c>
      <c r="J38" s="82">
        <f>ROUND(((SUM(BF114:BF121) + SUM(BF143:BF246))*I38),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ROUND((SUM(BG114:BG121) + SUM(BG143:BG246)),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ROUND((SUM(BH114:BH121) + SUM(BH143:BH246)),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ROUND((SUM(BI114:BI121) + SUM(BI143:BI246)),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2361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61.18.1 - WC 1.NP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J143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J144</f>
        <v>0</v>
      </c>
      <c r="L99" s="106"/>
    </row>
    <row r="100" spans="2:47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J145</f>
        <v>0</v>
      </c>
      <c r="L100" s="110"/>
    </row>
    <row r="101" spans="2:47" s="9" customFormat="1" ht="19.95" customHeight="1">
      <c r="B101" s="110"/>
      <c r="D101" s="111" t="s">
        <v>237</v>
      </c>
      <c r="E101" s="112"/>
      <c r="F101" s="112"/>
      <c r="G101" s="112"/>
      <c r="H101" s="112"/>
      <c r="I101" s="112"/>
      <c r="J101" s="113">
        <f>J148</f>
        <v>0</v>
      </c>
      <c r="L101" s="110"/>
    </row>
    <row r="102" spans="2:47" s="9" customFormat="1" ht="19.95" customHeight="1">
      <c r="B102" s="110"/>
      <c r="D102" s="111" t="s">
        <v>238</v>
      </c>
      <c r="E102" s="112"/>
      <c r="F102" s="112"/>
      <c r="G102" s="112"/>
      <c r="H102" s="112"/>
      <c r="I102" s="112"/>
      <c r="J102" s="113">
        <f>J153</f>
        <v>0</v>
      </c>
      <c r="L102" s="110"/>
    </row>
    <row r="103" spans="2:47" s="9" customFormat="1" ht="19.95" customHeight="1">
      <c r="B103" s="110"/>
      <c r="D103" s="111" t="s">
        <v>239</v>
      </c>
      <c r="E103" s="112"/>
      <c r="F103" s="112"/>
      <c r="G103" s="112"/>
      <c r="H103" s="112"/>
      <c r="I103" s="112"/>
      <c r="J103" s="113">
        <f>J160</f>
        <v>0</v>
      </c>
      <c r="L103" s="110"/>
    </row>
    <row r="104" spans="2:47" s="8" customFormat="1" ht="24.9" customHeight="1">
      <c r="B104" s="106"/>
      <c r="D104" s="107" t="s">
        <v>240</v>
      </c>
      <c r="E104" s="108"/>
      <c r="F104" s="108"/>
      <c r="G104" s="108"/>
      <c r="H104" s="108"/>
      <c r="I104" s="108"/>
      <c r="J104" s="109">
        <f>J169</f>
        <v>0</v>
      </c>
      <c r="L104" s="106"/>
    </row>
    <row r="105" spans="2:47" s="9" customFormat="1" ht="19.95" customHeight="1">
      <c r="B105" s="110"/>
      <c r="D105" s="111" t="s">
        <v>241</v>
      </c>
      <c r="E105" s="112"/>
      <c r="F105" s="112"/>
      <c r="G105" s="112"/>
      <c r="H105" s="112"/>
      <c r="I105" s="112"/>
      <c r="J105" s="113">
        <f>J170</f>
        <v>0</v>
      </c>
      <c r="L105" s="110"/>
    </row>
    <row r="106" spans="2:47" s="9" customFormat="1" ht="19.95" customHeight="1">
      <c r="B106" s="110"/>
      <c r="D106" s="111" t="s">
        <v>1496</v>
      </c>
      <c r="E106" s="112"/>
      <c r="F106" s="112"/>
      <c r="G106" s="112"/>
      <c r="H106" s="112"/>
      <c r="I106" s="112"/>
      <c r="J106" s="113">
        <f>J179</f>
        <v>0</v>
      </c>
      <c r="L106" s="110"/>
    </row>
    <row r="107" spans="2:47" s="9" customFormat="1" ht="19.95" customHeight="1">
      <c r="B107" s="110"/>
      <c r="D107" s="111" t="s">
        <v>2209</v>
      </c>
      <c r="E107" s="112"/>
      <c r="F107" s="112"/>
      <c r="G107" s="112"/>
      <c r="H107" s="112"/>
      <c r="I107" s="112"/>
      <c r="J107" s="113">
        <f>J188</f>
        <v>0</v>
      </c>
      <c r="L107" s="110"/>
    </row>
    <row r="108" spans="2:47" s="9" customFormat="1" ht="19.95" customHeight="1">
      <c r="B108" s="110"/>
      <c r="D108" s="111" t="s">
        <v>244</v>
      </c>
      <c r="E108" s="112"/>
      <c r="F108" s="112"/>
      <c r="G108" s="112"/>
      <c r="H108" s="112"/>
      <c r="I108" s="112"/>
      <c r="J108" s="113">
        <f>J203</f>
        <v>0</v>
      </c>
      <c r="L108" s="110"/>
    </row>
    <row r="109" spans="2:47" s="9" customFormat="1" ht="19.95" customHeight="1">
      <c r="B109" s="110"/>
      <c r="D109" s="111" t="s">
        <v>246</v>
      </c>
      <c r="E109" s="112"/>
      <c r="F109" s="112"/>
      <c r="G109" s="112"/>
      <c r="H109" s="112"/>
      <c r="I109" s="112"/>
      <c r="J109" s="113">
        <f>J214</f>
        <v>0</v>
      </c>
      <c r="L109" s="110"/>
    </row>
    <row r="110" spans="2:47" s="8" customFormat="1" ht="24.9" customHeight="1">
      <c r="B110" s="106"/>
      <c r="D110" s="107" t="s">
        <v>247</v>
      </c>
      <c r="E110" s="108"/>
      <c r="F110" s="108"/>
      <c r="G110" s="108"/>
      <c r="H110" s="108"/>
      <c r="I110" s="108"/>
      <c r="J110" s="109">
        <f>J233</f>
        <v>0</v>
      </c>
      <c r="L110" s="106"/>
    </row>
    <row r="111" spans="2:47" s="9" customFormat="1" ht="19.95" customHeight="1">
      <c r="B111" s="110"/>
      <c r="D111" s="111" t="s">
        <v>248</v>
      </c>
      <c r="E111" s="112"/>
      <c r="F111" s="112"/>
      <c r="G111" s="112"/>
      <c r="H111" s="112"/>
      <c r="I111" s="112"/>
      <c r="J111" s="113">
        <f>J234</f>
        <v>0</v>
      </c>
      <c r="L111" s="110"/>
    </row>
    <row r="112" spans="2:47" s="1" customFormat="1" ht="21.75" customHeight="1">
      <c r="B112" s="28"/>
      <c r="L112" s="28"/>
    </row>
    <row r="113" spans="2:65" s="1" customFormat="1" ht="6.9" customHeight="1">
      <c r="B113" s="28"/>
      <c r="L113" s="28"/>
    </row>
    <row r="114" spans="2:65" s="1" customFormat="1" ht="29.25" customHeight="1">
      <c r="B114" s="28"/>
      <c r="C114" s="105" t="s">
        <v>249</v>
      </c>
      <c r="J114" s="114">
        <f>ROUND(J115 + J116 + J117 + J118 + J119 + J120,2)</f>
        <v>0</v>
      </c>
      <c r="L114" s="28"/>
      <c r="N114" s="115" t="s">
        <v>37</v>
      </c>
    </row>
    <row r="115" spans="2:65" s="1" customFormat="1" ht="18" customHeight="1">
      <c r="B115" s="28"/>
      <c r="D115" s="222" t="s">
        <v>250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ref="BE115:BE120" si="0">IF(N115="základní",J115,0)</f>
        <v>0</v>
      </c>
      <c r="BF115" s="122">
        <f t="shared" ref="BF115:BF120" si="1">IF(N115="snížená",J115,0)</f>
        <v>0</v>
      </c>
      <c r="BG115" s="122">
        <f t="shared" ref="BG115:BG120" si="2">IF(N115="zákl. přenesená",J115,0)</f>
        <v>0</v>
      </c>
      <c r="BH115" s="122">
        <f t="shared" ref="BH115:BH120" si="3">IF(N115="sníž. přenesená",J115,0)</f>
        <v>0</v>
      </c>
      <c r="BI115" s="122">
        <f t="shared" ref="BI115:BI120" si="4">IF(N115="nulová",J115,0)</f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252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2429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222" t="s">
        <v>2427</v>
      </c>
      <c r="E118" s="223"/>
      <c r="F118" s="223"/>
      <c r="J118" s="117"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251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8" customHeight="1">
      <c r="B119" s="28"/>
      <c r="D119" s="222" t="s">
        <v>2430</v>
      </c>
      <c r="E119" s="223"/>
      <c r="F119" s="223"/>
      <c r="J119" s="117">
        <v>0</v>
      </c>
      <c r="L119" s="118"/>
      <c r="M119" s="119"/>
      <c r="N119" s="120" t="s">
        <v>38</v>
      </c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21" t="s">
        <v>251</v>
      </c>
      <c r="AZ119" s="119"/>
      <c r="BA119" s="119"/>
      <c r="BB119" s="119"/>
      <c r="BC119" s="119"/>
      <c r="BD119" s="119"/>
      <c r="BE119" s="122">
        <f t="shared" si="0"/>
        <v>0</v>
      </c>
      <c r="BF119" s="122">
        <f t="shared" si="1"/>
        <v>0</v>
      </c>
      <c r="BG119" s="122">
        <f t="shared" si="2"/>
        <v>0</v>
      </c>
      <c r="BH119" s="122">
        <f t="shared" si="3"/>
        <v>0</v>
      </c>
      <c r="BI119" s="122">
        <f t="shared" si="4"/>
        <v>0</v>
      </c>
      <c r="BJ119" s="121" t="s">
        <v>80</v>
      </c>
      <c r="BK119" s="119"/>
      <c r="BL119" s="119"/>
      <c r="BM119" s="119"/>
    </row>
    <row r="120" spans="2:65" s="1" customFormat="1" ht="18" customHeight="1">
      <c r="B120" s="28"/>
      <c r="D120" s="116" t="s">
        <v>253</v>
      </c>
      <c r="J120" s="117">
        <f>ROUND(J32*T120,2)</f>
        <v>0</v>
      </c>
      <c r="L120" s="118"/>
      <c r="M120" s="119"/>
      <c r="N120" s="120" t="s">
        <v>38</v>
      </c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21" t="s">
        <v>254</v>
      </c>
      <c r="AZ120" s="119"/>
      <c r="BA120" s="119"/>
      <c r="BB120" s="119"/>
      <c r="BC120" s="119"/>
      <c r="BD120" s="119"/>
      <c r="BE120" s="122">
        <f t="shared" si="0"/>
        <v>0</v>
      </c>
      <c r="BF120" s="122">
        <f t="shared" si="1"/>
        <v>0</v>
      </c>
      <c r="BG120" s="122">
        <f t="shared" si="2"/>
        <v>0</v>
      </c>
      <c r="BH120" s="122">
        <f t="shared" si="3"/>
        <v>0</v>
      </c>
      <c r="BI120" s="122">
        <f t="shared" si="4"/>
        <v>0</v>
      </c>
      <c r="BJ120" s="121" t="s">
        <v>80</v>
      </c>
      <c r="BK120" s="119"/>
      <c r="BL120" s="119"/>
      <c r="BM120" s="119"/>
    </row>
    <row r="121" spans="2:65" s="1" customFormat="1" ht="10.199999999999999">
      <c r="B121" s="28"/>
      <c r="L121" s="28"/>
    </row>
    <row r="122" spans="2:65" s="1" customFormat="1" ht="29.25" customHeight="1">
      <c r="B122" s="28"/>
      <c r="C122" s="123" t="s">
        <v>255</v>
      </c>
      <c r="D122" s="95"/>
      <c r="E122" s="95"/>
      <c r="F122" s="95"/>
      <c r="G122" s="95"/>
      <c r="H122" s="95"/>
      <c r="I122" s="95"/>
      <c r="J122" s="124">
        <f>ROUND(J98+J114,2)</f>
        <v>0</v>
      </c>
      <c r="K122" s="95"/>
      <c r="L122" s="28"/>
    </row>
    <row r="123" spans="2:65" s="1" customFormat="1" ht="6.9" customHeight="1"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28"/>
    </row>
    <row r="127" spans="2:65" s="1" customFormat="1" ht="6.9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28"/>
    </row>
    <row r="128" spans="2:65" s="1" customFormat="1" ht="24.9" customHeight="1">
      <c r="B128" s="28"/>
      <c r="C128" s="17" t="s">
        <v>256</v>
      </c>
      <c r="L128" s="28"/>
    </row>
    <row r="129" spans="2:63" s="1" customFormat="1" ht="6.9" customHeight="1">
      <c r="B129" s="28"/>
      <c r="L129" s="28"/>
    </row>
    <row r="130" spans="2:63" s="1" customFormat="1" ht="12" customHeight="1">
      <c r="B130" s="28"/>
      <c r="C130" s="23" t="s">
        <v>16</v>
      </c>
      <c r="L130" s="28"/>
    </row>
    <row r="131" spans="2:63" s="1" customFormat="1" ht="26.25" customHeight="1">
      <c r="B131" s="28"/>
      <c r="E131" s="218" t="str">
        <f>E7</f>
        <v>Rekonstrukce silno a slaboproudé instalace, dobudování WC pro imobilní aj., ZŠ Ivanovice na Hané, ul. Tyršova 218/4</v>
      </c>
      <c r="F131" s="219"/>
      <c r="G131" s="219"/>
      <c r="H131" s="219"/>
      <c r="L131" s="28"/>
    </row>
    <row r="132" spans="2:63" ht="12" customHeight="1">
      <c r="B132" s="16"/>
      <c r="C132" s="23" t="s">
        <v>224</v>
      </c>
      <c r="L132" s="16"/>
    </row>
    <row r="133" spans="2:63" s="1" customFormat="1" ht="16.5" customHeight="1">
      <c r="B133" s="28"/>
      <c r="E133" s="218" t="s">
        <v>2361</v>
      </c>
      <c r="F133" s="220"/>
      <c r="G133" s="220"/>
      <c r="H133" s="220"/>
      <c r="L133" s="28"/>
    </row>
    <row r="134" spans="2:63" s="1" customFormat="1" ht="12" customHeight="1">
      <c r="B134" s="28"/>
      <c r="C134" s="23" t="s">
        <v>226</v>
      </c>
      <c r="L134" s="28"/>
    </row>
    <row r="135" spans="2:63" s="1" customFormat="1" ht="16.5" customHeight="1">
      <c r="B135" s="28"/>
      <c r="E135" s="200" t="str">
        <f>E11</f>
        <v>61.18.1 - WC 1.NP - stavba</v>
      </c>
      <c r="F135" s="220"/>
      <c r="G135" s="220"/>
      <c r="H135" s="220"/>
      <c r="L135" s="28"/>
    </row>
    <row r="136" spans="2:63" s="1" customFormat="1" ht="6.9" customHeight="1">
      <c r="B136" s="28"/>
      <c r="L136" s="28"/>
    </row>
    <row r="137" spans="2:63" s="1" customFormat="1" ht="12" customHeight="1">
      <c r="B137" s="28"/>
      <c r="C137" s="23" t="s">
        <v>20</v>
      </c>
      <c r="F137" s="21" t="str">
        <f>F14</f>
        <v>ZŠ Ivanovice na Hané, okres Vyškov p. o.</v>
      </c>
      <c r="I137" s="23" t="s">
        <v>22</v>
      </c>
      <c r="J137" s="48" t="str">
        <f>IF(J14="","",J14)</f>
        <v>xx.xx.xxxx</v>
      </c>
      <c r="L137" s="28"/>
    </row>
    <row r="138" spans="2:63" s="1" customFormat="1" ht="6.9" customHeight="1">
      <c r="B138" s="28"/>
      <c r="L138" s="28"/>
    </row>
    <row r="139" spans="2:63" s="1" customFormat="1" ht="15.15" customHeight="1">
      <c r="B139" s="28"/>
      <c r="C139" s="23" t="s">
        <v>23</v>
      </c>
      <c r="F139" s="21" t="str">
        <f>E17</f>
        <v xml:space="preserve"> </v>
      </c>
      <c r="I139" s="23" t="s">
        <v>29</v>
      </c>
      <c r="J139" s="26" t="str">
        <f>E23</f>
        <v xml:space="preserve"> </v>
      </c>
      <c r="L139" s="28"/>
    </row>
    <row r="140" spans="2:63" s="1" customFormat="1" ht="15.15" customHeight="1">
      <c r="B140" s="28"/>
      <c r="C140" s="23" t="s">
        <v>27</v>
      </c>
      <c r="F140" s="21" t="str">
        <f>IF(E20="","",E20)</f>
        <v>Vyplň údaj</v>
      </c>
      <c r="I140" s="23" t="s">
        <v>31</v>
      </c>
      <c r="J140" s="26" t="str">
        <f>E26</f>
        <v xml:space="preserve"> </v>
      </c>
      <c r="L140" s="28"/>
    </row>
    <row r="141" spans="2:63" s="1" customFormat="1" ht="10.35" customHeight="1">
      <c r="B141" s="28"/>
      <c r="L141" s="28"/>
    </row>
    <row r="142" spans="2:63" s="10" customFormat="1" ht="29.25" customHeight="1">
      <c r="B142" s="125"/>
      <c r="C142" s="126" t="s">
        <v>257</v>
      </c>
      <c r="D142" s="127" t="s">
        <v>58</v>
      </c>
      <c r="E142" s="127" t="s">
        <v>54</v>
      </c>
      <c r="F142" s="127" t="s">
        <v>55</v>
      </c>
      <c r="G142" s="127" t="s">
        <v>258</v>
      </c>
      <c r="H142" s="127" t="s">
        <v>259</v>
      </c>
      <c r="I142" s="127" t="s">
        <v>260</v>
      </c>
      <c r="J142" s="128" t="s">
        <v>232</v>
      </c>
      <c r="K142" s="129" t="s">
        <v>261</v>
      </c>
      <c r="L142" s="125"/>
      <c r="M142" s="55" t="s">
        <v>1</v>
      </c>
      <c r="N142" s="56" t="s">
        <v>37</v>
      </c>
      <c r="O142" s="56" t="s">
        <v>262</v>
      </c>
      <c r="P142" s="56" t="s">
        <v>263</v>
      </c>
      <c r="Q142" s="56" t="s">
        <v>264</v>
      </c>
      <c r="R142" s="56" t="s">
        <v>265</v>
      </c>
      <c r="S142" s="56" t="s">
        <v>266</v>
      </c>
      <c r="T142" s="57" t="s">
        <v>267</v>
      </c>
    </row>
    <row r="143" spans="2:63" s="1" customFormat="1" ht="22.8" customHeight="1">
      <c r="B143" s="28"/>
      <c r="C143" s="60" t="s">
        <v>268</v>
      </c>
      <c r="J143" s="130">
        <f>BK143</f>
        <v>0</v>
      </c>
      <c r="L143" s="28"/>
      <c r="M143" s="58"/>
      <c r="N143" s="49"/>
      <c r="O143" s="49"/>
      <c r="P143" s="131">
        <f>P144+P169+P233</f>
        <v>0</v>
      </c>
      <c r="Q143" s="49"/>
      <c r="R143" s="131">
        <f>R144+R169+R233</f>
        <v>2.961703</v>
      </c>
      <c r="S143" s="49"/>
      <c r="T143" s="132">
        <f>T144+T169+T233</f>
        <v>6.8610300000000004</v>
      </c>
      <c r="AT143" s="13" t="s">
        <v>72</v>
      </c>
      <c r="AU143" s="13" t="s">
        <v>234</v>
      </c>
      <c r="BK143" s="133">
        <f>BK144+BK169+BK233</f>
        <v>0</v>
      </c>
    </row>
    <row r="144" spans="2:63" s="11" customFormat="1" ht="25.95" customHeight="1">
      <c r="B144" s="134"/>
      <c r="D144" s="135" t="s">
        <v>72</v>
      </c>
      <c r="E144" s="136" t="s">
        <v>269</v>
      </c>
      <c r="F144" s="136" t="s">
        <v>270</v>
      </c>
      <c r="I144" s="137"/>
      <c r="J144" s="138">
        <f>BK144</f>
        <v>0</v>
      </c>
      <c r="L144" s="134"/>
      <c r="M144" s="139"/>
      <c r="P144" s="140">
        <f>P145+P148+P153+P160</f>
        <v>0</v>
      </c>
      <c r="R144" s="140">
        <f>R145+R148+R153+R160</f>
        <v>0.45421700000000004</v>
      </c>
      <c r="T144" s="141">
        <f>T145+T148+T153+T160</f>
        <v>0</v>
      </c>
      <c r="AR144" s="135" t="s">
        <v>80</v>
      </c>
      <c r="AT144" s="142" t="s">
        <v>72</v>
      </c>
      <c r="AU144" s="142" t="s">
        <v>73</v>
      </c>
      <c r="AY144" s="135" t="s">
        <v>271</v>
      </c>
      <c r="BK144" s="143">
        <f>BK145+BK148+BK153+BK160</f>
        <v>0</v>
      </c>
    </row>
    <row r="145" spans="2:65" s="11" customFormat="1" ht="22.8" customHeight="1">
      <c r="B145" s="134"/>
      <c r="D145" s="135" t="s">
        <v>72</v>
      </c>
      <c r="E145" s="144" t="s">
        <v>272</v>
      </c>
      <c r="F145" s="144" t="s">
        <v>273</v>
      </c>
      <c r="I145" s="137"/>
      <c r="J145" s="145">
        <f>BK145</f>
        <v>0</v>
      </c>
      <c r="L145" s="134"/>
      <c r="M145" s="139"/>
      <c r="P145" s="140">
        <f>SUM(P146:P147)</f>
        <v>0</v>
      </c>
      <c r="R145" s="140">
        <f>SUM(R146:R147)</f>
        <v>0.25922400000000001</v>
      </c>
      <c r="T145" s="141">
        <f>SUM(T146:T147)</f>
        <v>0</v>
      </c>
      <c r="AR145" s="135" t="s">
        <v>80</v>
      </c>
      <c r="AT145" s="142" t="s">
        <v>72</v>
      </c>
      <c r="AU145" s="142" t="s">
        <v>80</v>
      </c>
      <c r="AY145" s="135" t="s">
        <v>271</v>
      </c>
      <c r="BK145" s="143">
        <f>SUM(BK146:BK147)</f>
        <v>0</v>
      </c>
    </row>
    <row r="146" spans="2:65" s="1" customFormat="1" ht="24.15" customHeight="1">
      <c r="B146" s="28"/>
      <c r="C146" s="146" t="s">
        <v>80</v>
      </c>
      <c r="D146" s="146" t="s">
        <v>274</v>
      </c>
      <c r="E146" s="147" t="s">
        <v>275</v>
      </c>
      <c r="F146" s="148" t="s">
        <v>276</v>
      </c>
      <c r="G146" s="149" t="s">
        <v>277</v>
      </c>
      <c r="H146" s="150">
        <v>4.2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6.1719999999999997E-2</v>
      </c>
      <c r="R146" s="155">
        <f>Q146*H146</f>
        <v>0.25922400000000001</v>
      </c>
      <c r="S146" s="155">
        <v>0</v>
      </c>
      <c r="T146" s="156">
        <f>S146*H146</f>
        <v>0</v>
      </c>
      <c r="AR146" s="157" t="s">
        <v>278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278</v>
      </c>
      <c r="BM146" s="157" t="s">
        <v>2363</v>
      </c>
    </row>
    <row r="147" spans="2:65" s="1" customFormat="1" ht="19.2">
      <c r="B147" s="28"/>
      <c r="D147" s="159" t="s">
        <v>280</v>
      </c>
      <c r="F147" s="160" t="s">
        <v>281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1" customFormat="1" ht="22.8" customHeight="1">
      <c r="B148" s="134"/>
      <c r="D148" s="135" t="s">
        <v>72</v>
      </c>
      <c r="E148" s="144" t="s">
        <v>282</v>
      </c>
      <c r="F148" s="144" t="s">
        <v>283</v>
      </c>
      <c r="I148" s="137"/>
      <c r="J148" s="145">
        <f>BK148</f>
        <v>0</v>
      </c>
      <c r="L148" s="134"/>
      <c r="M148" s="139"/>
      <c r="P148" s="140">
        <f>SUM(P149:P152)</f>
        <v>0</v>
      </c>
      <c r="R148" s="140">
        <f>SUM(R149:R152)</f>
        <v>0.19118400000000002</v>
      </c>
      <c r="T148" s="141">
        <f>SUM(T149:T152)</f>
        <v>0</v>
      </c>
      <c r="AR148" s="135" t="s">
        <v>80</v>
      </c>
      <c r="AT148" s="142" t="s">
        <v>72</v>
      </c>
      <c r="AU148" s="142" t="s">
        <v>80</v>
      </c>
      <c r="AY148" s="135" t="s">
        <v>271</v>
      </c>
      <c r="BK148" s="143">
        <f>SUM(BK149:BK152)</f>
        <v>0</v>
      </c>
    </row>
    <row r="149" spans="2:65" s="1" customFormat="1" ht="21.75" customHeight="1">
      <c r="B149" s="28"/>
      <c r="C149" s="146" t="s">
        <v>82</v>
      </c>
      <c r="D149" s="146" t="s">
        <v>274</v>
      </c>
      <c r="E149" s="147" t="s">
        <v>284</v>
      </c>
      <c r="F149" s="148" t="s">
        <v>285</v>
      </c>
      <c r="G149" s="149" t="s">
        <v>277</v>
      </c>
      <c r="H149" s="150">
        <v>8.4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4.3800000000000002E-3</v>
      </c>
      <c r="R149" s="155">
        <f>Q149*H149</f>
        <v>3.6792000000000005E-2</v>
      </c>
      <c r="S149" s="155">
        <v>0</v>
      </c>
      <c r="T149" s="156">
        <f>S149*H149</f>
        <v>0</v>
      </c>
      <c r="AR149" s="157" t="s">
        <v>278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2364</v>
      </c>
    </row>
    <row r="150" spans="2:65" s="1" customFormat="1" ht="19.2">
      <c r="B150" s="28"/>
      <c r="D150" s="159" t="s">
        <v>280</v>
      </c>
      <c r="F150" s="160" t="s">
        <v>287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" customFormat="1" ht="24.15" customHeight="1">
      <c r="B151" s="28"/>
      <c r="C151" s="146" t="s">
        <v>272</v>
      </c>
      <c r="D151" s="146" t="s">
        <v>274</v>
      </c>
      <c r="E151" s="147" t="s">
        <v>288</v>
      </c>
      <c r="F151" s="148" t="s">
        <v>289</v>
      </c>
      <c r="G151" s="149" t="s">
        <v>277</v>
      </c>
      <c r="H151" s="150">
        <v>8.4</v>
      </c>
      <c r="I151" s="151"/>
      <c r="J151" s="152">
        <f>ROUND(I151*H151,2)</f>
        <v>0</v>
      </c>
      <c r="K151" s="153"/>
      <c r="L151" s="28"/>
      <c r="M151" s="154" t="s">
        <v>1</v>
      </c>
      <c r="N151" s="115" t="s">
        <v>38</v>
      </c>
      <c r="P151" s="155">
        <f>O151*H151</f>
        <v>0</v>
      </c>
      <c r="Q151" s="155">
        <v>1.8380000000000001E-2</v>
      </c>
      <c r="R151" s="155">
        <f>Q151*H151</f>
        <v>0.154392</v>
      </c>
      <c r="S151" s="155">
        <v>0</v>
      </c>
      <c r="T151" s="156">
        <f>S151*H151</f>
        <v>0</v>
      </c>
      <c r="AR151" s="157" t="s">
        <v>278</v>
      </c>
      <c r="AT151" s="157" t="s">
        <v>274</v>
      </c>
      <c r="AU151" s="157" t="s">
        <v>82</v>
      </c>
      <c r="AY151" s="13" t="s">
        <v>271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3" t="s">
        <v>80</v>
      </c>
      <c r="BK151" s="158">
        <f>ROUND(I151*H151,2)</f>
        <v>0</v>
      </c>
      <c r="BL151" s="13" t="s">
        <v>278</v>
      </c>
      <c r="BM151" s="157" t="s">
        <v>2365</v>
      </c>
    </row>
    <row r="152" spans="2:65" s="1" customFormat="1" ht="28.8">
      <c r="B152" s="28"/>
      <c r="D152" s="159" t="s">
        <v>280</v>
      </c>
      <c r="F152" s="160" t="s">
        <v>291</v>
      </c>
      <c r="I152" s="119"/>
      <c r="L152" s="28"/>
      <c r="M152" s="161"/>
      <c r="T152" s="52"/>
      <c r="AT152" s="13" t="s">
        <v>280</v>
      </c>
      <c r="AU152" s="13" t="s">
        <v>82</v>
      </c>
    </row>
    <row r="153" spans="2:65" s="11" customFormat="1" ht="22.8" customHeight="1">
      <c r="B153" s="134"/>
      <c r="D153" s="135" t="s">
        <v>72</v>
      </c>
      <c r="E153" s="144" t="s">
        <v>292</v>
      </c>
      <c r="F153" s="144" t="s">
        <v>293</v>
      </c>
      <c r="I153" s="137"/>
      <c r="J153" s="145">
        <f>BK153</f>
        <v>0</v>
      </c>
      <c r="L153" s="134"/>
      <c r="M153" s="139"/>
      <c r="P153" s="140">
        <f>SUM(P154:P159)</f>
        <v>0</v>
      </c>
      <c r="R153" s="140">
        <f>SUM(R154:R159)</f>
        <v>3.8089999999999999E-3</v>
      </c>
      <c r="T153" s="141">
        <f>SUM(T154:T159)</f>
        <v>0</v>
      </c>
      <c r="AR153" s="135" t="s">
        <v>80</v>
      </c>
      <c r="AT153" s="142" t="s">
        <v>72</v>
      </c>
      <c r="AU153" s="142" t="s">
        <v>80</v>
      </c>
      <c r="AY153" s="135" t="s">
        <v>271</v>
      </c>
      <c r="BK153" s="143">
        <f>SUM(BK154:BK159)</f>
        <v>0</v>
      </c>
    </row>
    <row r="154" spans="2:65" s="1" customFormat="1" ht="33" customHeight="1">
      <c r="B154" s="28"/>
      <c r="C154" s="146" t="s">
        <v>278</v>
      </c>
      <c r="D154" s="146" t="s">
        <v>274</v>
      </c>
      <c r="E154" s="147" t="s">
        <v>294</v>
      </c>
      <c r="F154" s="148" t="s">
        <v>295</v>
      </c>
      <c r="G154" s="149" t="s">
        <v>277</v>
      </c>
      <c r="H154" s="150">
        <v>29.3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1.2999999999999999E-4</v>
      </c>
      <c r="R154" s="155">
        <f>Q154*H154</f>
        <v>3.8089999999999999E-3</v>
      </c>
      <c r="S154" s="155">
        <v>0</v>
      </c>
      <c r="T154" s="156">
        <f>S154*H154</f>
        <v>0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2366</v>
      </c>
    </row>
    <row r="155" spans="2:65" s="1" customFormat="1" ht="19.2">
      <c r="B155" s="28"/>
      <c r="D155" s="159" t="s">
        <v>280</v>
      </c>
      <c r="F155" s="160" t="s">
        <v>297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" customFormat="1" ht="16.5" customHeight="1">
      <c r="B156" s="28"/>
      <c r="C156" s="146" t="s">
        <v>298</v>
      </c>
      <c r="D156" s="146" t="s">
        <v>274</v>
      </c>
      <c r="E156" s="147" t="s">
        <v>304</v>
      </c>
      <c r="F156" s="148" t="s">
        <v>305</v>
      </c>
      <c r="G156" s="149" t="s">
        <v>301</v>
      </c>
      <c r="H156" s="150">
        <v>1</v>
      </c>
      <c r="I156" s="151"/>
      <c r="J156" s="152">
        <f>ROUND(I156*H156,2)</f>
        <v>0</v>
      </c>
      <c r="K156" s="153"/>
      <c r="L156" s="28"/>
      <c r="M156" s="154" t="s">
        <v>1</v>
      </c>
      <c r="N156" s="115" t="s">
        <v>38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306</v>
      </c>
      <c r="AT156" s="157" t="s">
        <v>274</v>
      </c>
      <c r="AU156" s="157" t="s">
        <v>82</v>
      </c>
      <c r="AY156" s="13" t="s">
        <v>271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3" t="s">
        <v>80</v>
      </c>
      <c r="BK156" s="158">
        <f>ROUND(I156*H156,2)</f>
        <v>0</v>
      </c>
      <c r="BL156" s="13" t="s">
        <v>306</v>
      </c>
      <c r="BM156" s="157" t="s">
        <v>2212</v>
      </c>
    </row>
    <row r="157" spans="2:65" s="1" customFormat="1" ht="10.199999999999999">
      <c r="B157" s="28"/>
      <c r="D157" s="159" t="s">
        <v>280</v>
      </c>
      <c r="F157" s="160" t="s">
        <v>305</v>
      </c>
      <c r="I157" s="119"/>
      <c r="L157" s="28"/>
      <c r="M157" s="161"/>
      <c r="T157" s="52"/>
      <c r="AT157" s="13" t="s">
        <v>280</v>
      </c>
      <c r="AU157" s="13" t="s">
        <v>82</v>
      </c>
    </row>
    <row r="158" spans="2:65" s="1" customFormat="1" ht="16.5" customHeight="1">
      <c r="B158" s="28"/>
      <c r="C158" s="146" t="s">
        <v>282</v>
      </c>
      <c r="D158" s="146" t="s">
        <v>274</v>
      </c>
      <c r="E158" s="147" t="s">
        <v>299</v>
      </c>
      <c r="F158" s="148" t="s">
        <v>300</v>
      </c>
      <c r="G158" s="149" t="s">
        <v>301</v>
      </c>
      <c r="H158" s="150">
        <v>1</v>
      </c>
      <c r="I158" s="151"/>
      <c r="J158" s="152">
        <f>ROUND(I158*H158,2)</f>
        <v>0</v>
      </c>
      <c r="K158" s="153"/>
      <c r="L158" s="28"/>
      <c r="M158" s="154" t="s">
        <v>1</v>
      </c>
      <c r="N158" s="115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AR158" s="157" t="s">
        <v>278</v>
      </c>
      <c r="AT158" s="157" t="s">
        <v>274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2210</v>
      </c>
    </row>
    <row r="159" spans="2:65" s="1" customFormat="1" ht="10.199999999999999">
      <c r="B159" s="28"/>
      <c r="D159" s="159" t="s">
        <v>280</v>
      </c>
      <c r="F159" s="160" t="s">
        <v>2367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1" customFormat="1" ht="22.8" customHeight="1">
      <c r="B160" s="134"/>
      <c r="D160" s="135" t="s">
        <v>72</v>
      </c>
      <c r="E160" s="144" t="s">
        <v>318</v>
      </c>
      <c r="F160" s="144" t="s">
        <v>319</v>
      </c>
      <c r="I160" s="137"/>
      <c r="J160" s="145">
        <f>BK160</f>
        <v>0</v>
      </c>
      <c r="L160" s="134"/>
      <c r="M160" s="139"/>
      <c r="P160" s="140">
        <f>SUM(P161:P168)</f>
        <v>0</v>
      </c>
      <c r="R160" s="140">
        <f>SUM(R161:R168)</f>
        <v>0</v>
      </c>
      <c r="T160" s="141">
        <f>SUM(T161:T168)</f>
        <v>0</v>
      </c>
      <c r="AR160" s="135" t="s">
        <v>80</v>
      </c>
      <c r="AT160" s="142" t="s">
        <v>72</v>
      </c>
      <c r="AU160" s="142" t="s">
        <v>80</v>
      </c>
      <c r="AY160" s="135" t="s">
        <v>271</v>
      </c>
      <c r="BK160" s="143">
        <f>SUM(BK161:BK168)</f>
        <v>0</v>
      </c>
    </row>
    <row r="161" spans="2:65" s="1" customFormat="1" ht="24.15" customHeight="1">
      <c r="B161" s="28"/>
      <c r="C161" s="146" t="s">
        <v>308</v>
      </c>
      <c r="D161" s="146" t="s">
        <v>274</v>
      </c>
      <c r="E161" s="147" t="s">
        <v>320</v>
      </c>
      <c r="F161" s="148" t="s">
        <v>321</v>
      </c>
      <c r="G161" s="149" t="s">
        <v>322</v>
      </c>
      <c r="H161" s="150">
        <v>1.2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278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278</v>
      </c>
      <c r="BM161" s="157" t="s">
        <v>2215</v>
      </c>
    </row>
    <row r="162" spans="2:65" s="1" customFormat="1" ht="28.8">
      <c r="B162" s="28"/>
      <c r="D162" s="159" t="s">
        <v>280</v>
      </c>
      <c r="F162" s="160" t="s">
        <v>324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" customFormat="1" ht="24.15" customHeight="1">
      <c r="B163" s="28"/>
      <c r="C163" s="146" t="s">
        <v>314</v>
      </c>
      <c r="D163" s="146" t="s">
        <v>274</v>
      </c>
      <c r="E163" s="147" t="s">
        <v>326</v>
      </c>
      <c r="F163" s="148" t="s">
        <v>327</v>
      </c>
      <c r="G163" s="149" t="s">
        <v>322</v>
      </c>
      <c r="H163" s="150">
        <v>1.2</v>
      </c>
      <c r="I163" s="151"/>
      <c r="J163" s="152">
        <f>ROUND(I163*H163,2)</f>
        <v>0</v>
      </c>
      <c r="K163" s="153"/>
      <c r="L163" s="28"/>
      <c r="M163" s="154" t="s">
        <v>1</v>
      </c>
      <c r="N163" s="115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278</v>
      </c>
      <c r="AT163" s="157" t="s">
        <v>274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278</v>
      </c>
      <c r="BM163" s="157" t="s">
        <v>2216</v>
      </c>
    </row>
    <row r="164" spans="2:65" s="1" customFormat="1" ht="19.2">
      <c r="B164" s="28"/>
      <c r="D164" s="159" t="s">
        <v>280</v>
      </c>
      <c r="F164" s="160" t="s">
        <v>329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" customFormat="1" ht="16.5" customHeight="1">
      <c r="B165" s="28"/>
      <c r="C165" s="146" t="s">
        <v>292</v>
      </c>
      <c r="D165" s="146" t="s">
        <v>274</v>
      </c>
      <c r="E165" s="147" t="s">
        <v>2217</v>
      </c>
      <c r="F165" s="148" t="s">
        <v>2218</v>
      </c>
      <c r="G165" s="149" t="s">
        <v>322</v>
      </c>
      <c r="H165" s="150">
        <v>1.2</v>
      </c>
      <c r="I165" s="151"/>
      <c r="J165" s="152">
        <f>ROUND(I165*H165,2)</f>
        <v>0</v>
      </c>
      <c r="K165" s="153"/>
      <c r="L165" s="28"/>
      <c r="M165" s="154" t="s">
        <v>1</v>
      </c>
      <c r="N165" s="115" t="s">
        <v>38</v>
      </c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AR165" s="157" t="s">
        <v>278</v>
      </c>
      <c r="AT165" s="157" t="s">
        <v>274</v>
      </c>
      <c r="AU165" s="157" t="s">
        <v>82</v>
      </c>
      <c r="AY165" s="13" t="s">
        <v>271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3" t="s">
        <v>80</v>
      </c>
      <c r="BK165" s="158">
        <f>ROUND(I165*H165,2)</f>
        <v>0</v>
      </c>
      <c r="BL165" s="13" t="s">
        <v>278</v>
      </c>
      <c r="BM165" s="157" t="s">
        <v>2219</v>
      </c>
    </row>
    <row r="166" spans="2:65" s="1" customFormat="1" ht="19.2">
      <c r="B166" s="28"/>
      <c r="D166" s="159" t="s">
        <v>280</v>
      </c>
      <c r="F166" s="160" t="s">
        <v>2220</v>
      </c>
      <c r="I166" s="119"/>
      <c r="L166" s="28"/>
      <c r="M166" s="161"/>
      <c r="T166" s="52"/>
      <c r="AT166" s="13" t="s">
        <v>280</v>
      </c>
      <c r="AU166" s="13" t="s">
        <v>82</v>
      </c>
    </row>
    <row r="167" spans="2:65" s="1" customFormat="1" ht="24.15" customHeight="1">
      <c r="B167" s="28"/>
      <c r="C167" s="146" t="s">
        <v>325</v>
      </c>
      <c r="D167" s="146" t="s">
        <v>274</v>
      </c>
      <c r="E167" s="147" t="s">
        <v>336</v>
      </c>
      <c r="F167" s="148" t="s">
        <v>2221</v>
      </c>
      <c r="G167" s="149" t="s">
        <v>338</v>
      </c>
      <c r="H167" s="150">
        <v>1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AR167" s="157" t="s">
        <v>306</v>
      </c>
      <c r="AT167" s="157" t="s">
        <v>274</v>
      </c>
      <c r="AU167" s="157" t="s">
        <v>82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306</v>
      </c>
      <c r="BM167" s="157" t="s">
        <v>2222</v>
      </c>
    </row>
    <row r="168" spans="2:65" s="1" customFormat="1" ht="19.2">
      <c r="B168" s="28"/>
      <c r="D168" s="159" t="s">
        <v>280</v>
      </c>
      <c r="F168" s="160" t="s">
        <v>2221</v>
      </c>
      <c r="I168" s="119"/>
      <c r="L168" s="28"/>
      <c r="M168" s="161"/>
      <c r="T168" s="52"/>
      <c r="AT168" s="13" t="s">
        <v>280</v>
      </c>
      <c r="AU168" s="13" t="s">
        <v>82</v>
      </c>
    </row>
    <row r="169" spans="2:65" s="11" customFormat="1" ht="25.95" customHeight="1">
      <c r="B169" s="134"/>
      <c r="D169" s="135" t="s">
        <v>72</v>
      </c>
      <c r="E169" s="136" t="s">
        <v>341</v>
      </c>
      <c r="F169" s="136" t="s">
        <v>342</v>
      </c>
      <c r="I169" s="137"/>
      <c r="J169" s="138">
        <f>BK169</f>
        <v>0</v>
      </c>
      <c r="L169" s="134"/>
      <c r="M169" s="139"/>
      <c r="P169" s="140">
        <f>P170+P179+P188+P203+P214</f>
        <v>0</v>
      </c>
      <c r="R169" s="140">
        <f>R170+R179+R188+R203+R214</f>
        <v>2.5074860000000001</v>
      </c>
      <c r="T169" s="141">
        <f>T170+T179+T188+T203+T214</f>
        <v>6.8610300000000004</v>
      </c>
      <c r="AR169" s="135" t="s">
        <v>82</v>
      </c>
      <c r="AT169" s="142" t="s">
        <v>72</v>
      </c>
      <c r="AU169" s="142" t="s">
        <v>73</v>
      </c>
      <c r="AY169" s="135" t="s">
        <v>271</v>
      </c>
      <c r="BK169" s="143">
        <f>BK170+BK179+BK188+BK203+BK214</f>
        <v>0</v>
      </c>
    </row>
    <row r="170" spans="2:65" s="11" customFormat="1" ht="22.8" customHeight="1">
      <c r="B170" s="134"/>
      <c r="D170" s="135" t="s">
        <v>72</v>
      </c>
      <c r="E170" s="144" t="s">
        <v>343</v>
      </c>
      <c r="F170" s="144" t="s">
        <v>344</v>
      </c>
      <c r="I170" s="137"/>
      <c r="J170" s="145">
        <f>BK170</f>
        <v>0</v>
      </c>
      <c r="L170" s="134"/>
      <c r="M170" s="139"/>
      <c r="P170" s="140">
        <f>SUM(P171:P178)</f>
        <v>0</v>
      </c>
      <c r="R170" s="140">
        <f>SUM(R171:R178)</f>
        <v>1.9100000000000002E-2</v>
      </c>
      <c r="T170" s="141">
        <f>SUM(T171:T178)</f>
        <v>1.933E-2</v>
      </c>
      <c r="AR170" s="135" t="s">
        <v>82</v>
      </c>
      <c r="AT170" s="142" t="s">
        <v>72</v>
      </c>
      <c r="AU170" s="142" t="s">
        <v>80</v>
      </c>
      <c r="AY170" s="135" t="s">
        <v>271</v>
      </c>
      <c r="BK170" s="143">
        <f>SUM(BK171:BK178)</f>
        <v>0</v>
      </c>
    </row>
    <row r="171" spans="2:65" s="1" customFormat="1" ht="16.5" customHeight="1">
      <c r="B171" s="28"/>
      <c r="C171" s="146" t="s">
        <v>330</v>
      </c>
      <c r="D171" s="146" t="s">
        <v>274</v>
      </c>
      <c r="E171" s="147" t="s">
        <v>2223</v>
      </c>
      <c r="F171" s="148" t="s">
        <v>2224</v>
      </c>
      <c r="G171" s="149" t="s">
        <v>311</v>
      </c>
      <c r="H171" s="150">
        <v>1</v>
      </c>
      <c r="I171" s="151"/>
      <c r="J171" s="152">
        <f>ROUND(I171*H171,2)</f>
        <v>0</v>
      </c>
      <c r="K171" s="153"/>
      <c r="L171" s="28"/>
      <c r="M171" s="154" t="s">
        <v>1</v>
      </c>
      <c r="N171" s="115" t="s">
        <v>38</v>
      </c>
      <c r="P171" s="155">
        <f>O171*H171</f>
        <v>0</v>
      </c>
      <c r="Q171" s="155">
        <v>0</v>
      </c>
      <c r="R171" s="155">
        <f>Q171*H171</f>
        <v>0</v>
      </c>
      <c r="S171" s="155">
        <v>1.933E-2</v>
      </c>
      <c r="T171" s="156">
        <f>S171*H171</f>
        <v>1.933E-2</v>
      </c>
      <c r="AR171" s="157" t="s">
        <v>348</v>
      </c>
      <c r="AT171" s="157" t="s">
        <v>274</v>
      </c>
      <c r="AU171" s="157" t="s">
        <v>82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348</v>
      </c>
      <c r="BM171" s="157" t="s">
        <v>2225</v>
      </c>
    </row>
    <row r="172" spans="2:65" s="1" customFormat="1" ht="19.2">
      <c r="B172" s="28"/>
      <c r="D172" s="159" t="s">
        <v>280</v>
      </c>
      <c r="F172" s="160" t="s">
        <v>2226</v>
      </c>
      <c r="I172" s="119"/>
      <c r="L172" s="28"/>
      <c r="M172" s="161"/>
      <c r="T172" s="52"/>
      <c r="AT172" s="13" t="s">
        <v>280</v>
      </c>
      <c r="AU172" s="13" t="s">
        <v>82</v>
      </c>
    </row>
    <row r="173" spans="2:65" s="1" customFormat="1" ht="16.5" customHeight="1">
      <c r="B173" s="28"/>
      <c r="C173" s="146" t="s">
        <v>8</v>
      </c>
      <c r="D173" s="146" t="s">
        <v>274</v>
      </c>
      <c r="E173" s="147" t="s">
        <v>2227</v>
      </c>
      <c r="F173" s="148" t="s">
        <v>2228</v>
      </c>
      <c r="G173" s="149" t="s">
        <v>80</v>
      </c>
      <c r="H173" s="150">
        <v>2</v>
      </c>
      <c r="I173" s="151"/>
      <c r="J173" s="152">
        <f>ROUND(I173*H173,2)</f>
        <v>0</v>
      </c>
      <c r="K173" s="153"/>
      <c r="L173" s="28"/>
      <c r="M173" s="154" t="s">
        <v>1</v>
      </c>
      <c r="N173" s="115" t="s">
        <v>38</v>
      </c>
      <c r="P173" s="155">
        <f>O173*H173</f>
        <v>0</v>
      </c>
      <c r="Q173" s="155">
        <v>6.3000000000000003E-4</v>
      </c>
      <c r="R173" s="155">
        <f>Q173*H173</f>
        <v>1.2600000000000001E-3</v>
      </c>
      <c r="S173" s="155">
        <v>0</v>
      </c>
      <c r="T173" s="156">
        <f>S173*H173</f>
        <v>0</v>
      </c>
      <c r="AR173" s="157" t="s">
        <v>348</v>
      </c>
      <c r="AT173" s="157" t="s">
        <v>274</v>
      </c>
      <c r="AU173" s="157" t="s">
        <v>82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348</v>
      </c>
      <c r="BM173" s="157" t="s">
        <v>2229</v>
      </c>
    </row>
    <row r="174" spans="2:65" s="1" customFormat="1" ht="10.199999999999999">
      <c r="B174" s="28"/>
      <c r="D174" s="159" t="s">
        <v>280</v>
      </c>
      <c r="F174" s="160" t="s">
        <v>2230</v>
      </c>
      <c r="I174" s="119"/>
      <c r="L174" s="28"/>
      <c r="M174" s="161"/>
      <c r="T174" s="52"/>
      <c r="AT174" s="13" t="s">
        <v>280</v>
      </c>
      <c r="AU174" s="13" t="s">
        <v>82</v>
      </c>
    </row>
    <row r="175" spans="2:65" s="1" customFormat="1" ht="21.75" customHeight="1">
      <c r="B175" s="28"/>
      <c r="C175" s="146" t="s">
        <v>345</v>
      </c>
      <c r="D175" s="146" t="s">
        <v>274</v>
      </c>
      <c r="E175" s="147" t="s">
        <v>2231</v>
      </c>
      <c r="F175" s="148" t="s">
        <v>2232</v>
      </c>
      <c r="G175" s="149" t="s">
        <v>311</v>
      </c>
      <c r="H175" s="150">
        <v>8</v>
      </c>
      <c r="I175" s="151"/>
      <c r="J175" s="152">
        <f>ROUND(I175*H175,2)</f>
        <v>0</v>
      </c>
      <c r="K175" s="153"/>
      <c r="L175" s="28"/>
      <c r="M175" s="154" t="s">
        <v>1</v>
      </c>
      <c r="N175" s="115" t="s">
        <v>38</v>
      </c>
      <c r="P175" s="155">
        <f>O175*H175</f>
        <v>0</v>
      </c>
      <c r="Q175" s="155">
        <v>2.2300000000000002E-3</v>
      </c>
      <c r="R175" s="155">
        <f>Q175*H175</f>
        <v>1.7840000000000002E-2</v>
      </c>
      <c r="S175" s="155">
        <v>0</v>
      </c>
      <c r="T175" s="156">
        <f>S175*H175</f>
        <v>0</v>
      </c>
      <c r="AR175" s="157" t="s">
        <v>348</v>
      </c>
      <c r="AT175" s="157" t="s">
        <v>274</v>
      </c>
      <c r="AU175" s="157" t="s">
        <v>82</v>
      </c>
      <c r="AY175" s="13" t="s">
        <v>271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3" t="s">
        <v>80</v>
      </c>
      <c r="BK175" s="158">
        <f>ROUND(I175*H175,2)</f>
        <v>0</v>
      </c>
      <c r="BL175" s="13" t="s">
        <v>348</v>
      </c>
      <c r="BM175" s="157" t="s">
        <v>2233</v>
      </c>
    </row>
    <row r="176" spans="2:65" s="1" customFormat="1" ht="10.199999999999999">
      <c r="B176" s="28"/>
      <c r="D176" s="159" t="s">
        <v>280</v>
      </c>
      <c r="F176" s="160" t="s">
        <v>2234</v>
      </c>
      <c r="I176" s="119"/>
      <c r="L176" s="28"/>
      <c r="M176" s="161"/>
      <c r="T176" s="52"/>
      <c r="AT176" s="13" t="s">
        <v>280</v>
      </c>
      <c r="AU176" s="13" t="s">
        <v>82</v>
      </c>
    </row>
    <row r="177" spans="2:65" s="1" customFormat="1" ht="24.15" customHeight="1">
      <c r="B177" s="28"/>
      <c r="C177" s="146" t="s">
        <v>351</v>
      </c>
      <c r="D177" s="146" t="s">
        <v>274</v>
      </c>
      <c r="E177" s="147" t="s">
        <v>2235</v>
      </c>
      <c r="F177" s="148" t="s">
        <v>2236</v>
      </c>
      <c r="G177" s="149" t="s">
        <v>301</v>
      </c>
      <c r="H177" s="150">
        <v>1</v>
      </c>
      <c r="I177" s="151"/>
      <c r="J177" s="152">
        <f>ROUND(I177*H177,2)</f>
        <v>0</v>
      </c>
      <c r="K177" s="153"/>
      <c r="L177" s="28"/>
      <c r="M177" s="154" t="s">
        <v>1</v>
      </c>
      <c r="N177" s="115" t="s">
        <v>38</v>
      </c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AR177" s="157" t="s">
        <v>306</v>
      </c>
      <c r="AT177" s="157" t="s">
        <v>274</v>
      </c>
      <c r="AU177" s="157" t="s">
        <v>82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306</v>
      </c>
      <c r="BM177" s="157" t="s">
        <v>2237</v>
      </c>
    </row>
    <row r="178" spans="2:65" s="1" customFormat="1" ht="19.2">
      <c r="B178" s="28"/>
      <c r="D178" s="159" t="s">
        <v>280</v>
      </c>
      <c r="F178" s="160" t="s">
        <v>2368</v>
      </c>
      <c r="I178" s="119"/>
      <c r="L178" s="28"/>
      <c r="M178" s="161"/>
      <c r="T178" s="52"/>
      <c r="AT178" s="13" t="s">
        <v>280</v>
      </c>
      <c r="AU178" s="13" t="s">
        <v>82</v>
      </c>
    </row>
    <row r="179" spans="2:65" s="11" customFormat="1" ht="22.8" customHeight="1">
      <c r="B179" s="134"/>
      <c r="D179" s="135" t="s">
        <v>72</v>
      </c>
      <c r="E179" s="144" t="s">
        <v>1499</v>
      </c>
      <c r="F179" s="144" t="s">
        <v>1500</v>
      </c>
      <c r="I179" s="137"/>
      <c r="J179" s="145">
        <f>BK179</f>
        <v>0</v>
      </c>
      <c r="L179" s="134"/>
      <c r="M179" s="139"/>
      <c r="P179" s="140">
        <f>SUM(P180:P187)</f>
        <v>0</v>
      </c>
      <c r="R179" s="140">
        <f>SUM(R180:R187)</f>
        <v>0</v>
      </c>
      <c r="T179" s="141">
        <f>SUM(T180:T187)</f>
        <v>0</v>
      </c>
      <c r="AR179" s="135" t="s">
        <v>82</v>
      </c>
      <c r="AT179" s="142" t="s">
        <v>72</v>
      </c>
      <c r="AU179" s="142" t="s">
        <v>80</v>
      </c>
      <c r="AY179" s="135" t="s">
        <v>271</v>
      </c>
      <c r="BK179" s="143">
        <f>SUM(BK180:BK187)</f>
        <v>0</v>
      </c>
    </row>
    <row r="180" spans="2:65" s="1" customFormat="1" ht="16.5" customHeight="1">
      <c r="B180" s="28"/>
      <c r="C180" s="146" t="s">
        <v>356</v>
      </c>
      <c r="D180" s="146" t="s">
        <v>274</v>
      </c>
      <c r="E180" s="147" t="s">
        <v>1504</v>
      </c>
      <c r="F180" s="148" t="s">
        <v>2171</v>
      </c>
      <c r="G180" s="149" t="s">
        <v>692</v>
      </c>
      <c r="H180" s="150">
        <v>6</v>
      </c>
      <c r="I180" s="151"/>
      <c r="J180" s="152">
        <f>ROUND(I180*H180,2)</f>
        <v>0</v>
      </c>
      <c r="K180" s="153"/>
      <c r="L180" s="28"/>
      <c r="M180" s="154" t="s">
        <v>1</v>
      </c>
      <c r="N180" s="115" t="s">
        <v>38</v>
      </c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AR180" s="157" t="s">
        <v>306</v>
      </c>
      <c r="AT180" s="157" t="s">
        <v>274</v>
      </c>
      <c r="AU180" s="157" t="s">
        <v>82</v>
      </c>
      <c r="AY180" s="13" t="s">
        <v>271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3" t="s">
        <v>80</v>
      </c>
      <c r="BK180" s="158">
        <f>ROUND(I180*H180,2)</f>
        <v>0</v>
      </c>
      <c r="BL180" s="13" t="s">
        <v>306</v>
      </c>
      <c r="BM180" s="157" t="s">
        <v>2369</v>
      </c>
    </row>
    <row r="181" spans="2:65" s="1" customFormat="1" ht="19.2">
      <c r="B181" s="28"/>
      <c r="D181" s="159" t="s">
        <v>280</v>
      </c>
      <c r="F181" s="160" t="s">
        <v>1507</v>
      </c>
      <c r="I181" s="119"/>
      <c r="L181" s="28"/>
      <c r="M181" s="161"/>
      <c r="T181" s="52"/>
      <c r="AT181" s="13" t="s">
        <v>280</v>
      </c>
      <c r="AU181" s="13" t="s">
        <v>82</v>
      </c>
    </row>
    <row r="182" spans="2:65" s="1" customFormat="1" ht="16.5" customHeight="1">
      <c r="B182" s="28"/>
      <c r="C182" s="146" t="s">
        <v>348</v>
      </c>
      <c r="D182" s="146" t="s">
        <v>274</v>
      </c>
      <c r="E182" s="147" t="s">
        <v>1501</v>
      </c>
      <c r="F182" s="148" t="s">
        <v>1502</v>
      </c>
      <c r="G182" s="149" t="s">
        <v>277</v>
      </c>
      <c r="H182" s="150">
        <v>6</v>
      </c>
      <c r="I182" s="151"/>
      <c r="J182" s="152">
        <f>ROUND(I182*H182,2)</f>
        <v>0</v>
      </c>
      <c r="K182" s="153"/>
      <c r="L182" s="28"/>
      <c r="M182" s="154" t="s">
        <v>1</v>
      </c>
      <c r="N182" s="115" t="s">
        <v>38</v>
      </c>
      <c r="P182" s="155">
        <f>O182*H182</f>
        <v>0</v>
      </c>
      <c r="Q182" s="155">
        <v>0</v>
      </c>
      <c r="R182" s="155">
        <f>Q182*H182</f>
        <v>0</v>
      </c>
      <c r="S182" s="155">
        <v>0</v>
      </c>
      <c r="T182" s="156">
        <f>S182*H182</f>
        <v>0</v>
      </c>
      <c r="AR182" s="157" t="s">
        <v>348</v>
      </c>
      <c r="AT182" s="157" t="s">
        <v>274</v>
      </c>
      <c r="AU182" s="157" t="s">
        <v>82</v>
      </c>
      <c r="AY182" s="13" t="s">
        <v>271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3" t="s">
        <v>80</v>
      </c>
      <c r="BK182" s="158">
        <f>ROUND(I182*H182,2)</f>
        <v>0</v>
      </c>
      <c r="BL182" s="13" t="s">
        <v>348</v>
      </c>
      <c r="BM182" s="157" t="s">
        <v>2240</v>
      </c>
    </row>
    <row r="183" spans="2:65" s="1" customFormat="1" ht="10.199999999999999">
      <c r="B183" s="28"/>
      <c r="D183" s="159" t="s">
        <v>280</v>
      </c>
      <c r="F183" s="160" t="s">
        <v>1502</v>
      </c>
      <c r="I183" s="119"/>
      <c r="L183" s="28"/>
      <c r="M183" s="161"/>
      <c r="T183" s="52"/>
      <c r="AT183" s="13" t="s">
        <v>280</v>
      </c>
      <c r="AU183" s="13" t="s">
        <v>82</v>
      </c>
    </row>
    <row r="184" spans="2:65" s="1" customFormat="1" ht="16.5" customHeight="1">
      <c r="B184" s="28"/>
      <c r="C184" s="146" t="s">
        <v>365</v>
      </c>
      <c r="D184" s="146" t="s">
        <v>274</v>
      </c>
      <c r="E184" s="147" t="s">
        <v>1508</v>
      </c>
      <c r="F184" s="148" t="s">
        <v>1509</v>
      </c>
      <c r="G184" s="149" t="s">
        <v>692</v>
      </c>
      <c r="H184" s="150">
        <v>6</v>
      </c>
      <c r="I184" s="151"/>
      <c r="J184" s="152">
        <f>ROUND(I184*H184,2)</f>
        <v>0</v>
      </c>
      <c r="K184" s="153"/>
      <c r="L184" s="28"/>
      <c r="M184" s="154" t="s">
        <v>1</v>
      </c>
      <c r="N184" s="115" t="s">
        <v>38</v>
      </c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AR184" s="157" t="s">
        <v>306</v>
      </c>
      <c r="AT184" s="157" t="s">
        <v>274</v>
      </c>
      <c r="AU184" s="157" t="s">
        <v>82</v>
      </c>
      <c r="AY184" s="13" t="s">
        <v>271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3" t="s">
        <v>80</v>
      </c>
      <c r="BK184" s="158">
        <f>ROUND(I184*H184,2)</f>
        <v>0</v>
      </c>
      <c r="BL184" s="13" t="s">
        <v>306</v>
      </c>
      <c r="BM184" s="157" t="s">
        <v>2241</v>
      </c>
    </row>
    <row r="185" spans="2:65" s="1" customFormat="1" ht="10.199999999999999">
      <c r="B185" s="28"/>
      <c r="D185" s="159" t="s">
        <v>280</v>
      </c>
      <c r="F185" s="160" t="s">
        <v>1509</v>
      </c>
      <c r="I185" s="119"/>
      <c r="L185" s="28"/>
      <c r="M185" s="161"/>
      <c r="T185" s="52"/>
      <c r="AT185" s="13" t="s">
        <v>280</v>
      </c>
      <c r="AU185" s="13" t="s">
        <v>82</v>
      </c>
    </row>
    <row r="186" spans="2:65" s="1" customFormat="1" ht="16.5" customHeight="1">
      <c r="B186" s="28"/>
      <c r="C186" s="146" t="s">
        <v>370</v>
      </c>
      <c r="D186" s="146" t="s">
        <v>274</v>
      </c>
      <c r="E186" s="147" t="s">
        <v>2242</v>
      </c>
      <c r="F186" s="148" t="s">
        <v>2243</v>
      </c>
      <c r="G186" s="149" t="s">
        <v>692</v>
      </c>
      <c r="H186" s="150">
        <v>6</v>
      </c>
      <c r="I186" s="151"/>
      <c r="J186" s="152">
        <f>ROUND(I186*H186,2)</f>
        <v>0</v>
      </c>
      <c r="K186" s="153"/>
      <c r="L186" s="28"/>
      <c r="M186" s="154" t="s">
        <v>1</v>
      </c>
      <c r="N186" s="115" t="s">
        <v>38</v>
      </c>
      <c r="P186" s="155">
        <f>O186*H186</f>
        <v>0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AR186" s="157" t="s">
        <v>306</v>
      </c>
      <c r="AT186" s="157" t="s">
        <v>274</v>
      </c>
      <c r="AU186" s="157" t="s">
        <v>82</v>
      </c>
      <c r="AY186" s="13" t="s">
        <v>271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3" t="s">
        <v>80</v>
      </c>
      <c r="BK186" s="158">
        <f>ROUND(I186*H186,2)</f>
        <v>0</v>
      </c>
      <c r="BL186" s="13" t="s">
        <v>306</v>
      </c>
      <c r="BM186" s="157" t="s">
        <v>2244</v>
      </c>
    </row>
    <row r="187" spans="2:65" s="1" customFormat="1" ht="10.199999999999999">
      <c r="B187" s="28"/>
      <c r="D187" s="159" t="s">
        <v>280</v>
      </c>
      <c r="F187" s="160" t="s">
        <v>2245</v>
      </c>
      <c r="I187" s="119"/>
      <c r="L187" s="28"/>
      <c r="M187" s="161"/>
      <c r="T187" s="52"/>
      <c r="AT187" s="13" t="s">
        <v>280</v>
      </c>
      <c r="AU187" s="13" t="s">
        <v>82</v>
      </c>
    </row>
    <row r="188" spans="2:65" s="11" customFormat="1" ht="22.8" customHeight="1">
      <c r="B188" s="134"/>
      <c r="D188" s="135" t="s">
        <v>72</v>
      </c>
      <c r="E188" s="144" t="s">
        <v>2246</v>
      </c>
      <c r="F188" s="144" t="s">
        <v>2247</v>
      </c>
      <c r="I188" s="137"/>
      <c r="J188" s="145">
        <f>BK188</f>
        <v>0</v>
      </c>
      <c r="L188" s="134"/>
      <c r="M188" s="139"/>
      <c r="P188" s="140">
        <f>SUM(P189:P202)</f>
        <v>0</v>
      </c>
      <c r="R188" s="140">
        <f>SUM(R189:R202)</f>
        <v>0.76180000000000003</v>
      </c>
      <c r="T188" s="141">
        <f>SUM(T189:T202)</f>
        <v>0</v>
      </c>
      <c r="AR188" s="135" t="s">
        <v>82</v>
      </c>
      <c r="AT188" s="142" t="s">
        <v>72</v>
      </c>
      <c r="AU188" s="142" t="s">
        <v>80</v>
      </c>
      <c r="AY188" s="135" t="s">
        <v>271</v>
      </c>
      <c r="BK188" s="143">
        <f>SUM(BK189:BK202)</f>
        <v>0</v>
      </c>
    </row>
    <row r="189" spans="2:65" s="1" customFormat="1" ht="16.5" customHeight="1">
      <c r="B189" s="28"/>
      <c r="C189" s="146" t="s">
        <v>376</v>
      </c>
      <c r="D189" s="146" t="s">
        <v>274</v>
      </c>
      <c r="E189" s="147" t="s">
        <v>2248</v>
      </c>
      <c r="F189" s="148" t="s">
        <v>2249</v>
      </c>
      <c r="G189" s="149" t="s">
        <v>277</v>
      </c>
      <c r="H189" s="150">
        <v>29.3</v>
      </c>
      <c r="I189" s="151"/>
      <c r="J189" s="152">
        <f>ROUND(I189*H189,2)</f>
        <v>0</v>
      </c>
      <c r="K189" s="153"/>
      <c r="L189" s="28"/>
      <c r="M189" s="154" t="s">
        <v>1</v>
      </c>
      <c r="N189" s="115" t="s">
        <v>38</v>
      </c>
      <c r="P189" s="155">
        <f>O189*H189</f>
        <v>0</v>
      </c>
      <c r="Q189" s="155">
        <v>2.9999999999999997E-4</v>
      </c>
      <c r="R189" s="155">
        <f>Q189*H189</f>
        <v>8.7899999999999992E-3</v>
      </c>
      <c r="S189" s="155">
        <v>0</v>
      </c>
      <c r="T189" s="156">
        <f>S189*H189</f>
        <v>0</v>
      </c>
      <c r="AR189" s="157" t="s">
        <v>348</v>
      </c>
      <c r="AT189" s="157" t="s">
        <v>274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2250</v>
      </c>
    </row>
    <row r="190" spans="2:65" s="1" customFormat="1" ht="19.2">
      <c r="B190" s="28"/>
      <c r="D190" s="159" t="s">
        <v>280</v>
      </c>
      <c r="F190" s="160" t="s">
        <v>2251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" customFormat="1" ht="24.15" customHeight="1">
      <c r="B191" s="28"/>
      <c r="C191" s="146" t="s">
        <v>381</v>
      </c>
      <c r="D191" s="146" t="s">
        <v>274</v>
      </c>
      <c r="E191" s="147" t="s">
        <v>2252</v>
      </c>
      <c r="F191" s="148" t="s">
        <v>2253</v>
      </c>
      <c r="G191" s="149" t="s">
        <v>277</v>
      </c>
      <c r="H191" s="150">
        <v>29.3</v>
      </c>
      <c r="I191" s="151"/>
      <c r="J191" s="152">
        <f>ROUND(I191*H191,2)</f>
        <v>0</v>
      </c>
      <c r="K191" s="153"/>
      <c r="L191" s="28"/>
      <c r="M191" s="154" t="s">
        <v>1</v>
      </c>
      <c r="N191" s="115" t="s">
        <v>38</v>
      </c>
      <c r="P191" s="155">
        <f>O191*H191</f>
        <v>0</v>
      </c>
      <c r="Q191" s="155">
        <v>2.0400000000000001E-2</v>
      </c>
      <c r="R191" s="155">
        <f>Q191*H191</f>
        <v>0.59772000000000003</v>
      </c>
      <c r="S191" s="155">
        <v>0</v>
      </c>
      <c r="T191" s="156">
        <f>S191*H191</f>
        <v>0</v>
      </c>
      <c r="AR191" s="157" t="s">
        <v>348</v>
      </c>
      <c r="AT191" s="157" t="s">
        <v>274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2254</v>
      </c>
    </row>
    <row r="192" spans="2:65" s="1" customFormat="1" ht="19.2">
      <c r="B192" s="28"/>
      <c r="D192" s="159" t="s">
        <v>280</v>
      </c>
      <c r="F192" s="160" t="s">
        <v>2255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" customFormat="1" ht="33" customHeight="1">
      <c r="B193" s="28"/>
      <c r="C193" s="146" t="s">
        <v>7</v>
      </c>
      <c r="D193" s="146" t="s">
        <v>274</v>
      </c>
      <c r="E193" s="147" t="s">
        <v>2256</v>
      </c>
      <c r="F193" s="148" t="s">
        <v>2257</v>
      </c>
      <c r="G193" s="149" t="s">
        <v>277</v>
      </c>
      <c r="H193" s="150">
        <v>29.3</v>
      </c>
      <c r="I193" s="151"/>
      <c r="J193" s="152">
        <f>ROUND(I193*H193,2)</f>
        <v>0</v>
      </c>
      <c r="K193" s="153"/>
      <c r="L193" s="28"/>
      <c r="M193" s="154" t="s">
        <v>1</v>
      </c>
      <c r="N193" s="115" t="s">
        <v>38</v>
      </c>
      <c r="P193" s="155">
        <f>O193*H193</f>
        <v>0</v>
      </c>
      <c r="Q193" s="155">
        <v>5.3E-3</v>
      </c>
      <c r="R193" s="155">
        <f>Q193*H193</f>
        <v>0.15529000000000001</v>
      </c>
      <c r="S193" s="155">
        <v>0</v>
      </c>
      <c r="T193" s="156">
        <f>S193*H193</f>
        <v>0</v>
      </c>
      <c r="AR193" s="157" t="s">
        <v>348</v>
      </c>
      <c r="AT193" s="157" t="s">
        <v>274</v>
      </c>
      <c r="AU193" s="157" t="s">
        <v>82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2258</v>
      </c>
    </row>
    <row r="194" spans="2:65" s="1" customFormat="1" ht="28.8">
      <c r="B194" s="28"/>
      <c r="D194" s="159" t="s">
        <v>280</v>
      </c>
      <c r="F194" s="160" t="s">
        <v>2259</v>
      </c>
      <c r="I194" s="119"/>
      <c r="L194" s="28"/>
      <c r="M194" s="161"/>
      <c r="T194" s="52"/>
      <c r="AT194" s="13" t="s">
        <v>280</v>
      </c>
      <c r="AU194" s="13" t="s">
        <v>82</v>
      </c>
    </row>
    <row r="195" spans="2:65" s="1" customFormat="1" ht="16.5" customHeight="1">
      <c r="B195" s="28"/>
      <c r="C195" s="146" t="s">
        <v>390</v>
      </c>
      <c r="D195" s="146" t="s">
        <v>274</v>
      </c>
      <c r="E195" s="147" t="s">
        <v>2260</v>
      </c>
      <c r="F195" s="148" t="s">
        <v>2261</v>
      </c>
      <c r="G195" s="149" t="s">
        <v>277</v>
      </c>
      <c r="H195" s="150">
        <v>29.3</v>
      </c>
      <c r="I195" s="151"/>
      <c r="J195" s="152">
        <f>ROUND(I195*H195,2)</f>
        <v>0</v>
      </c>
      <c r="K195" s="153"/>
      <c r="L195" s="28"/>
      <c r="M195" s="154" t="s">
        <v>1</v>
      </c>
      <c r="N195" s="115" t="s">
        <v>38</v>
      </c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AR195" s="157" t="s">
        <v>278</v>
      </c>
      <c r="AT195" s="157" t="s">
        <v>274</v>
      </c>
      <c r="AU195" s="157" t="s">
        <v>82</v>
      </c>
      <c r="AY195" s="13" t="s">
        <v>271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3" t="s">
        <v>80</v>
      </c>
      <c r="BK195" s="158">
        <f>ROUND(I195*H195,2)</f>
        <v>0</v>
      </c>
      <c r="BL195" s="13" t="s">
        <v>278</v>
      </c>
      <c r="BM195" s="157" t="s">
        <v>2262</v>
      </c>
    </row>
    <row r="196" spans="2:65" s="1" customFormat="1" ht="10.199999999999999">
      <c r="B196" s="28"/>
      <c r="D196" s="159" t="s">
        <v>280</v>
      </c>
      <c r="F196" s="160" t="s">
        <v>2261</v>
      </c>
      <c r="I196" s="119"/>
      <c r="L196" s="28"/>
      <c r="M196" s="161"/>
      <c r="T196" s="52"/>
      <c r="AT196" s="13" t="s">
        <v>280</v>
      </c>
      <c r="AU196" s="13" t="s">
        <v>82</v>
      </c>
    </row>
    <row r="197" spans="2:65" s="1" customFormat="1" ht="16.5" customHeight="1">
      <c r="B197" s="28"/>
      <c r="C197" s="146" t="s">
        <v>395</v>
      </c>
      <c r="D197" s="146" t="s">
        <v>274</v>
      </c>
      <c r="E197" s="147" t="s">
        <v>2263</v>
      </c>
      <c r="F197" s="148" t="s">
        <v>2264</v>
      </c>
      <c r="G197" s="149" t="s">
        <v>277</v>
      </c>
      <c r="H197" s="150">
        <v>33</v>
      </c>
      <c r="I197" s="151"/>
      <c r="J197" s="152">
        <f>ROUND(I197*H197,2)</f>
        <v>0</v>
      </c>
      <c r="K197" s="153"/>
      <c r="L197" s="28"/>
      <c r="M197" s="154" t="s">
        <v>1</v>
      </c>
      <c r="N197" s="115" t="s">
        <v>38</v>
      </c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AR197" s="157" t="s">
        <v>306</v>
      </c>
      <c r="AT197" s="157" t="s">
        <v>274</v>
      </c>
      <c r="AU197" s="157" t="s">
        <v>82</v>
      </c>
      <c r="AY197" s="13" t="s">
        <v>271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3" t="s">
        <v>80</v>
      </c>
      <c r="BK197" s="158">
        <f>ROUND(I197*H197,2)</f>
        <v>0</v>
      </c>
      <c r="BL197" s="13" t="s">
        <v>306</v>
      </c>
      <c r="BM197" s="157" t="s">
        <v>2265</v>
      </c>
    </row>
    <row r="198" spans="2:65" s="1" customFormat="1" ht="10.199999999999999">
      <c r="B198" s="28"/>
      <c r="D198" s="159" t="s">
        <v>280</v>
      </c>
      <c r="F198" s="160" t="s">
        <v>2264</v>
      </c>
      <c r="I198" s="119"/>
      <c r="L198" s="28"/>
      <c r="M198" s="161"/>
      <c r="T198" s="52"/>
      <c r="AT198" s="13" t="s">
        <v>280</v>
      </c>
      <c r="AU198" s="13" t="s">
        <v>82</v>
      </c>
    </row>
    <row r="199" spans="2:65" s="1" customFormat="1" ht="24.15" customHeight="1">
      <c r="B199" s="28"/>
      <c r="C199" s="146" t="s">
        <v>399</v>
      </c>
      <c r="D199" s="146" t="s">
        <v>274</v>
      </c>
      <c r="E199" s="147" t="s">
        <v>2266</v>
      </c>
      <c r="F199" s="148" t="s">
        <v>2267</v>
      </c>
      <c r="G199" s="149" t="s">
        <v>277</v>
      </c>
      <c r="H199" s="150">
        <v>29.3</v>
      </c>
      <c r="I199" s="151"/>
      <c r="J199" s="152">
        <f>ROUND(I199*H199,2)</f>
        <v>0</v>
      </c>
      <c r="K199" s="153"/>
      <c r="L199" s="28"/>
      <c r="M199" s="154" t="s">
        <v>1</v>
      </c>
      <c r="N199" s="115" t="s">
        <v>38</v>
      </c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AR199" s="157" t="s">
        <v>348</v>
      </c>
      <c r="AT199" s="157" t="s">
        <v>274</v>
      </c>
      <c r="AU199" s="157" t="s">
        <v>82</v>
      </c>
      <c r="AY199" s="13" t="s">
        <v>271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3" t="s">
        <v>80</v>
      </c>
      <c r="BK199" s="158">
        <f>ROUND(I199*H199,2)</f>
        <v>0</v>
      </c>
      <c r="BL199" s="13" t="s">
        <v>348</v>
      </c>
      <c r="BM199" s="157" t="s">
        <v>2268</v>
      </c>
    </row>
    <row r="200" spans="2:65" s="1" customFormat="1" ht="19.2">
      <c r="B200" s="28"/>
      <c r="D200" s="159" t="s">
        <v>280</v>
      </c>
      <c r="F200" s="160" t="s">
        <v>2269</v>
      </c>
      <c r="I200" s="119"/>
      <c r="L200" s="28"/>
      <c r="M200" s="161"/>
      <c r="T200" s="52"/>
      <c r="AT200" s="13" t="s">
        <v>280</v>
      </c>
      <c r="AU200" s="13" t="s">
        <v>82</v>
      </c>
    </row>
    <row r="201" spans="2:65" s="1" customFormat="1" ht="16.5" customHeight="1">
      <c r="B201" s="28"/>
      <c r="C201" s="146" t="s">
        <v>404</v>
      </c>
      <c r="D201" s="146" t="s">
        <v>274</v>
      </c>
      <c r="E201" s="147" t="s">
        <v>2135</v>
      </c>
      <c r="F201" s="148" t="s">
        <v>2136</v>
      </c>
      <c r="G201" s="149" t="s">
        <v>277</v>
      </c>
      <c r="H201" s="150">
        <v>29.3</v>
      </c>
      <c r="I201" s="151"/>
      <c r="J201" s="152">
        <f>ROUND(I201*H201,2)</f>
        <v>0</v>
      </c>
      <c r="K201" s="153"/>
      <c r="L201" s="28"/>
      <c r="M201" s="154" t="s">
        <v>1</v>
      </c>
      <c r="N201" s="115" t="s">
        <v>38</v>
      </c>
      <c r="P201" s="155">
        <f>O201*H201</f>
        <v>0</v>
      </c>
      <c r="Q201" s="155">
        <v>0</v>
      </c>
      <c r="R201" s="155">
        <f>Q201*H201</f>
        <v>0</v>
      </c>
      <c r="S201" s="155">
        <v>0</v>
      </c>
      <c r="T201" s="156">
        <f>S201*H201</f>
        <v>0</v>
      </c>
      <c r="AR201" s="157" t="s">
        <v>306</v>
      </c>
      <c r="AT201" s="157" t="s">
        <v>274</v>
      </c>
      <c r="AU201" s="157" t="s">
        <v>82</v>
      </c>
      <c r="AY201" s="13" t="s">
        <v>271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3" t="s">
        <v>80</v>
      </c>
      <c r="BK201" s="158">
        <f>ROUND(I201*H201,2)</f>
        <v>0</v>
      </c>
      <c r="BL201" s="13" t="s">
        <v>306</v>
      </c>
      <c r="BM201" s="157" t="s">
        <v>2270</v>
      </c>
    </row>
    <row r="202" spans="2:65" s="1" customFormat="1" ht="10.199999999999999">
      <c r="B202" s="28"/>
      <c r="D202" s="159" t="s">
        <v>280</v>
      </c>
      <c r="F202" s="160" t="s">
        <v>2136</v>
      </c>
      <c r="I202" s="119"/>
      <c r="L202" s="28"/>
      <c r="M202" s="161"/>
      <c r="T202" s="52"/>
      <c r="AT202" s="13" t="s">
        <v>280</v>
      </c>
      <c r="AU202" s="13" t="s">
        <v>82</v>
      </c>
    </row>
    <row r="203" spans="2:65" s="11" customFormat="1" ht="22.8" customHeight="1">
      <c r="B203" s="134"/>
      <c r="D203" s="135" t="s">
        <v>72</v>
      </c>
      <c r="E203" s="144" t="s">
        <v>509</v>
      </c>
      <c r="F203" s="144" t="s">
        <v>510</v>
      </c>
      <c r="I203" s="137"/>
      <c r="J203" s="145">
        <f>BK203</f>
        <v>0</v>
      </c>
      <c r="L203" s="134"/>
      <c r="M203" s="139"/>
      <c r="P203" s="140">
        <f>SUM(P204:P213)</f>
        <v>0</v>
      </c>
      <c r="R203" s="140">
        <f>SUM(R204:R213)</f>
        <v>1.6485860000000001</v>
      </c>
      <c r="T203" s="141">
        <f>SUM(T204:T213)</f>
        <v>6.8215500000000002</v>
      </c>
      <c r="AR203" s="135" t="s">
        <v>82</v>
      </c>
      <c r="AT203" s="142" t="s">
        <v>72</v>
      </c>
      <c r="AU203" s="142" t="s">
        <v>80</v>
      </c>
      <c r="AY203" s="135" t="s">
        <v>271</v>
      </c>
      <c r="BK203" s="143">
        <f>SUM(BK204:BK213)</f>
        <v>0</v>
      </c>
    </row>
    <row r="204" spans="2:65" s="1" customFormat="1" ht="16.5" customHeight="1">
      <c r="B204" s="28"/>
      <c r="C204" s="146" t="s">
        <v>409</v>
      </c>
      <c r="D204" s="146" t="s">
        <v>274</v>
      </c>
      <c r="E204" s="147" t="s">
        <v>512</v>
      </c>
      <c r="F204" s="148" t="s">
        <v>513</v>
      </c>
      <c r="G204" s="149" t="s">
        <v>277</v>
      </c>
      <c r="H204" s="150">
        <v>83.7</v>
      </c>
      <c r="I204" s="151"/>
      <c r="J204" s="152">
        <f>ROUND(I204*H204,2)</f>
        <v>0</v>
      </c>
      <c r="K204" s="153"/>
      <c r="L204" s="28"/>
      <c r="M204" s="154" t="s">
        <v>1</v>
      </c>
      <c r="N204" s="115" t="s">
        <v>38</v>
      </c>
      <c r="P204" s="155">
        <f>O204*H204</f>
        <v>0</v>
      </c>
      <c r="Q204" s="155">
        <v>2.9999999999999997E-4</v>
      </c>
      <c r="R204" s="155">
        <f>Q204*H204</f>
        <v>2.511E-2</v>
      </c>
      <c r="S204" s="155">
        <v>0</v>
      </c>
      <c r="T204" s="156">
        <f>S204*H204</f>
        <v>0</v>
      </c>
      <c r="AR204" s="157" t="s">
        <v>348</v>
      </c>
      <c r="AT204" s="157" t="s">
        <v>274</v>
      </c>
      <c r="AU204" s="157" t="s">
        <v>82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2271</v>
      </c>
    </row>
    <row r="205" spans="2:65" s="1" customFormat="1" ht="19.2">
      <c r="B205" s="28"/>
      <c r="D205" s="159" t="s">
        <v>280</v>
      </c>
      <c r="F205" s="160" t="s">
        <v>515</v>
      </c>
      <c r="I205" s="119"/>
      <c r="L205" s="28"/>
      <c r="M205" s="161"/>
      <c r="T205" s="52"/>
      <c r="AT205" s="13" t="s">
        <v>280</v>
      </c>
      <c r="AU205" s="13" t="s">
        <v>82</v>
      </c>
    </row>
    <row r="206" spans="2:65" s="1" customFormat="1" ht="24.15" customHeight="1">
      <c r="B206" s="28"/>
      <c r="C206" s="146" t="s">
        <v>415</v>
      </c>
      <c r="D206" s="146" t="s">
        <v>274</v>
      </c>
      <c r="E206" s="147" t="s">
        <v>517</v>
      </c>
      <c r="F206" s="148" t="s">
        <v>518</v>
      </c>
      <c r="G206" s="149" t="s">
        <v>277</v>
      </c>
      <c r="H206" s="150">
        <v>83.7</v>
      </c>
      <c r="I206" s="151"/>
      <c r="J206" s="152">
        <f>ROUND(I206*H206,2)</f>
        <v>0</v>
      </c>
      <c r="K206" s="153"/>
      <c r="L206" s="28"/>
      <c r="M206" s="154" t="s">
        <v>1</v>
      </c>
      <c r="N206" s="115" t="s">
        <v>38</v>
      </c>
      <c r="P206" s="155">
        <f>O206*H206</f>
        <v>0</v>
      </c>
      <c r="Q206" s="155">
        <v>0</v>
      </c>
      <c r="R206" s="155">
        <f>Q206*H206</f>
        <v>0</v>
      </c>
      <c r="S206" s="155">
        <v>8.1500000000000003E-2</v>
      </c>
      <c r="T206" s="156">
        <f>S206*H206</f>
        <v>6.8215500000000002</v>
      </c>
      <c r="AR206" s="157" t="s">
        <v>348</v>
      </c>
      <c r="AT206" s="157" t="s">
        <v>274</v>
      </c>
      <c r="AU206" s="157" t="s">
        <v>82</v>
      </c>
      <c r="AY206" s="13" t="s">
        <v>271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3" t="s">
        <v>80</v>
      </c>
      <c r="BK206" s="158">
        <f>ROUND(I206*H206,2)</f>
        <v>0</v>
      </c>
      <c r="BL206" s="13" t="s">
        <v>348</v>
      </c>
      <c r="BM206" s="157" t="s">
        <v>2272</v>
      </c>
    </row>
    <row r="207" spans="2:65" s="1" customFormat="1" ht="10.199999999999999">
      <c r="B207" s="28"/>
      <c r="D207" s="159" t="s">
        <v>280</v>
      </c>
      <c r="F207" s="160" t="s">
        <v>520</v>
      </c>
      <c r="I207" s="119"/>
      <c r="L207" s="28"/>
      <c r="M207" s="161"/>
      <c r="T207" s="52"/>
      <c r="AT207" s="13" t="s">
        <v>280</v>
      </c>
      <c r="AU207" s="13" t="s">
        <v>82</v>
      </c>
    </row>
    <row r="208" spans="2:65" s="1" customFormat="1" ht="33" customHeight="1">
      <c r="B208" s="28"/>
      <c r="C208" s="146" t="s">
        <v>419</v>
      </c>
      <c r="D208" s="146" t="s">
        <v>274</v>
      </c>
      <c r="E208" s="147" t="s">
        <v>522</v>
      </c>
      <c r="F208" s="148" t="s">
        <v>523</v>
      </c>
      <c r="G208" s="149" t="s">
        <v>277</v>
      </c>
      <c r="H208" s="150">
        <v>83.7</v>
      </c>
      <c r="I208" s="151"/>
      <c r="J208" s="152">
        <f>ROUND(I208*H208,2)</f>
        <v>0</v>
      </c>
      <c r="K208" s="153"/>
      <c r="L208" s="28"/>
      <c r="M208" s="154" t="s">
        <v>1</v>
      </c>
      <c r="N208" s="115" t="s">
        <v>38</v>
      </c>
      <c r="P208" s="155">
        <f>O208*H208</f>
        <v>0</v>
      </c>
      <c r="Q208" s="155">
        <v>5.4799999999999996E-3</v>
      </c>
      <c r="R208" s="155">
        <f>Q208*H208</f>
        <v>0.45867599999999997</v>
      </c>
      <c r="S208" s="155">
        <v>0</v>
      </c>
      <c r="T208" s="156">
        <f>S208*H208</f>
        <v>0</v>
      </c>
      <c r="AR208" s="157" t="s">
        <v>348</v>
      </c>
      <c r="AT208" s="157" t="s">
        <v>274</v>
      </c>
      <c r="AU208" s="157" t="s">
        <v>82</v>
      </c>
      <c r="AY208" s="13" t="s">
        <v>271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3" t="s">
        <v>80</v>
      </c>
      <c r="BK208" s="158">
        <f>ROUND(I208*H208,2)</f>
        <v>0</v>
      </c>
      <c r="BL208" s="13" t="s">
        <v>348</v>
      </c>
      <c r="BM208" s="157" t="s">
        <v>2273</v>
      </c>
    </row>
    <row r="209" spans="2:65" s="1" customFormat="1" ht="19.2">
      <c r="B209" s="28"/>
      <c r="D209" s="159" t="s">
        <v>280</v>
      </c>
      <c r="F209" s="160" t="s">
        <v>525</v>
      </c>
      <c r="I209" s="119"/>
      <c r="L209" s="28"/>
      <c r="M209" s="161"/>
      <c r="T209" s="52"/>
      <c r="AT209" s="13" t="s">
        <v>280</v>
      </c>
      <c r="AU209" s="13" t="s">
        <v>82</v>
      </c>
    </row>
    <row r="210" spans="2:65" s="1" customFormat="1" ht="16.5" customHeight="1">
      <c r="B210" s="28"/>
      <c r="C210" s="146" t="s">
        <v>423</v>
      </c>
      <c r="D210" s="146" t="s">
        <v>274</v>
      </c>
      <c r="E210" s="147" t="s">
        <v>2274</v>
      </c>
      <c r="F210" s="148" t="s">
        <v>2275</v>
      </c>
      <c r="G210" s="149" t="s">
        <v>277</v>
      </c>
      <c r="H210" s="150">
        <v>83.7</v>
      </c>
      <c r="I210" s="151"/>
      <c r="J210" s="152">
        <f>ROUND(I210*H210,2)</f>
        <v>0</v>
      </c>
      <c r="K210" s="153"/>
      <c r="L210" s="28"/>
      <c r="M210" s="154" t="s">
        <v>1</v>
      </c>
      <c r="N210" s="115" t="s">
        <v>38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AR210" s="157" t="s">
        <v>306</v>
      </c>
      <c r="AT210" s="157" t="s">
        <v>274</v>
      </c>
      <c r="AU210" s="157" t="s">
        <v>82</v>
      </c>
      <c r="AY210" s="13" t="s">
        <v>271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3" t="s">
        <v>80</v>
      </c>
      <c r="BK210" s="158">
        <f>ROUND(I210*H210,2)</f>
        <v>0</v>
      </c>
      <c r="BL210" s="13" t="s">
        <v>306</v>
      </c>
      <c r="BM210" s="157" t="s">
        <v>2276</v>
      </c>
    </row>
    <row r="211" spans="2:65" s="1" customFormat="1" ht="10.199999999999999">
      <c r="B211" s="28"/>
      <c r="D211" s="159" t="s">
        <v>280</v>
      </c>
      <c r="F211" s="160" t="s">
        <v>2275</v>
      </c>
      <c r="I211" s="119"/>
      <c r="L211" s="28"/>
      <c r="M211" s="161"/>
      <c r="T211" s="52"/>
      <c r="AT211" s="13" t="s">
        <v>280</v>
      </c>
      <c r="AU211" s="13" t="s">
        <v>82</v>
      </c>
    </row>
    <row r="212" spans="2:65" s="1" customFormat="1" ht="33" customHeight="1">
      <c r="B212" s="28"/>
      <c r="C212" s="162" t="s">
        <v>428</v>
      </c>
      <c r="D212" s="162" t="s">
        <v>335</v>
      </c>
      <c r="E212" s="163" t="s">
        <v>527</v>
      </c>
      <c r="F212" s="164" t="s">
        <v>528</v>
      </c>
      <c r="G212" s="165" t="s">
        <v>277</v>
      </c>
      <c r="H212" s="166">
        <v>91</v>
      </c>
      <c r="I212" s="167"/>
      <c r="J212" s="168">
        <f>ROUND(I212*H212,2)</f>
        <v>0</v>
      </c>
      <c r="K212" s="169"/>
      <c r="L212" s="170"/>
      <c r="M212" s="171" t="s">
        <v>1</v>
      </c>
      <c r="N212" s="172" t="s">
        <v>38</v>
      </c>
      <c r="P212" s="155">
        <f>O212*H212</f>
        <v>0</v>
      </c>
      <c r="Q212" s="155">
        <v>1.2800000000000001E-2</v>
      </c>
      <c r="R212" s="155">
        <f>Q212*H212</f>
        <v>1.1648000000000001</v>
      </c>
      <c r="S212" s="155">
        <v>0</v>
      </c>
      <c r="T212" s="156">
        <f>S212*H212</f>
        <v>0</v>
      </c>
      <c r="AR212" s="157" t="s">
        <v>373</v>
      </c>
      <c r="AT212" s="157" t="s">
        <v>335</v>
      </c>
      <c r="AU212" s="157" t="s">
        <v>82</v>
      </c>
      <c r="AY212" s="13" t="s">
        <v>271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3" t="s">
        <v>80</v>
      </c>
      <c r="BK212" s="158">
        <f>ROUND(I212*H212,2)</f>
        <v>0</v>
      </c>
      <c r="BL212" s="13" t="s">
        <v>348</v>
      </c>
      <c r="BM212" s="157" t="s">
        <v>2277</v>
      </c>
    </row>
    <row r="213" spans="2:65" s="1" customFormat="1" ht="19.2">
      <c r="B213" s="28"/>
      <c r="D213" s="159" t="s">
        <v>280</v>
      </c>
      <c r="F213" s="160" t="s">
        <v>528</v>
      </c>
      <c r="I213" s="119"/>
      <c r="L213" s="28"/>
      <c r="M213" s="161"/>
      <c r="T213" s="52"/>
      <c r="AT213" s="13" t="s">
        <v>280</v>
      </c>
      <c r="AU213" s="13" t="s">
        <v>82</v>
      </c>
    </row>
    <row r="214" spans="2:65" s="11" customFormat="1" ht="22.8" customHeight="1">
      <c r="B214" s="134"/>
      <c r="D214" s="135" t="s">
        <v>72</v>
      </c>
      <c r="E214" s="144" t="s">
        <v>580</v>
      </c>
      <c r="F214" s="144" t="s">
        <v>581</v>
      </c>
      <c r="I214" s="137"/>
      <c r="J214" s="145">
        <f>BK214</f>
        <v>0</v>
      </c>
      <c r="L214" s="134"/>
      <c r="M214" s="139"/>
      <c r="P214" s="140">
        <f>SUM(P215:P232)</f>
        <v>0</v>
      </c>
      <c r="R214" s="140">
        <f>SUM(R215:R232)</f>
        <v>7.8E-2</v>
      </c>
      <c r="T214" s="141">
        <f>SUM(T215:T232)</f>
        <v>2.0150000000000001E-2</v>
      </c>
      <c r="AR214" s="135" t="s">
        <v>82</v>
      </c>
      <c r="AT214" s="142" t="s">
        <v>72</v>
      </c>
      <c r="AU214" s="142" t="s">
        <v>80</v>
      </c>
      <c r="AY214" s="135" t="s">
        <v>271</v>
      </c>
      <c r="BK214" s="143">
        <f>SUM(BK215:BK232)</f>
        <v>0</v>
      </c>
    </row>
    <row r="215" spans="2:65" s="1" customFormat="1" ht="24.15" customHeight="1">
      <c r="B215" s="28"/>
      <c r="C215" s="146" t="s">
        <v>432</v>
      </c>
      <c r="D215" s="146" t="s">
        <v>274</v>
      </c>
      <c r="E215" s="147" t="s">
        <v>582</v>
      </c>
      <c r="F215" s="148" t="s">
        <v>583</v>
      </c>
      <c r="G215" s="149" t="s">
        <v>277</v>
      </c>
      <c r="H215" s="150">
        <v>65</v>
      </c>
      <c r="I215" s="151"/>
      <c r="J215" s="152">
        <f>ROUND(I215*H215,2)</f>
        <v>0</v>
      </c>
      <c r="K215" s="153"/>
      <c r="L215" s="28"/>
      <c r="M215" s="154" t="s">
        <v>1</v>
      </c>
      <c r="N215" s="115" t="s">
        <v>38</v>
      </c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AR215" s="157" t="s">
        <v>348</v>
      </c>
      <c r="AT215" s="157" t="s">
        <v>274</v>
      </c>
      <c r="AU215" s="157" t="s">
        <v>82</v>
      </c>
      <c r="AY215" s="13" t="s">
        <v>271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3" t="s">
        <v>80</v>
      </c>
      <c r="BK215" s="158">
        <f>ROUND(I215*H215,2)</f>
        <v>0</v>
      </c>
      <c r="BL215" s="13" t="s">
        <v>348</v>
      </c>
      <c r="BM215" s="157" t="s">
        <v>2279</v>
      </c>
    </row>
    <row r="216" spans="2:65" s="1" customFormat="1" ht="10.199999999999999">
      <c r="B216" s="28"/>
      <c r="D216" s="159" t="s">
        <v>280</v>
      </c>
      <c r="F216" s="160" t="s">
        <v>585</v>
      </c>
      <c r="I216" s="119"/>
      <c r="L216" s="28"/>
      <c r="M216" s="161"/>
      <c r="T216" s="52"/>
      <c r="AT216" s="13" t="s">
        <v>280</v>
      </c>
      <c r="AU216" s="13" t="s">
        <v>82</v>
      </c>
    </row>
    <row r="217" spans="2:65" s="1" customFormat="1" ht="16.5" customHeight="1">
      <c r="B217" s="28"/>
      <c r="C217" s="146" t="s">
        <v>373</v>
      </c>
      <c r="D217" s="146" t="s">
        <v>274</v>
      </c>
      <c r="E217" s="147" t="s">
        <v>587</v>
      </c>
      <c r="F217" s="148" t="s">
        <v>588</v>
      </c>
      <c r="G217" s="149" t="s">
        <v>277</v>
      </c>
      <c r="H217" s="150">
        <v>65</v>
      </c>
      <c r="I217" s="151"/>
      <c r="J217" s="152">
        <f>ROUND(I217*H217,2)</f>
        <v>0</v>
      </c>
      <c r="K217" s="153"/>
      <c r="L217" s="28"/>
      <c r="M217" s="154" t="s">
        <v>1</v>
      </c>
      <c r="N217" s="115" t="s">
        <v>38</v>
      </c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AR217" s="157" t="s">
        <v>348</v>
      </c>
      <c r="AT217" s="157" t="s">
        <v>274</v>
      </c>
      <c r="AU217" s="157" t="s">
        <v>82</v>
      </c>
      <c r="AY217" s="13" t="s">
        <v>271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3" t="s">
        <v>80</v>
      </c>
      <c r="BK217" s="158">
        <f>ROUND(I217*H217,2)</f>
        <v>0</v>
      </c>
      <c r="BL217" s="13" t="s">
        <v>348</v>
      </c>
      <c r="BM217" s="157" t="s">
        <v>2280</v>
      </c>
    </row>
    <row r="218" spans="2:65" s="1" customFormat="1" ht="10.199999999999999">
      <c r="B218" s="28"/>
      <c r="D218" s="159" t="s">
        <v>280</v>
      </c>
      <c r="F218" s="160" t="s">
        <v>590</v>
      </c>
      <c r="I218" s="119"/>
      <c r="L218" s="28"/>
      <c r="M218" s="161"/>
      <c r="T218" s="52"/>
      <c r="AT218" s="13" t="s">
        <v>280</v>
      </c>
      <c r="AU218" s="13" t="s">
        <v>82</v>
      </c>
    </row>
    <row r="219" spans="2:65" s="1" customFormat="1" ht="16.5" customHeight="1">
      <c r="B219" s="28"/>
      <c r="C219" s="146" t="s">
        <v>442</v>
      </c>
      <c r="D219" s="146" t="s">
        <v>274</v>
      </c>
      <c r="E219" s="147" t="s">
        <v>592</v>
      </c>
      <c r="F219" s="148" t="s">
        <v>593</v>
      </c>
      <c r="G219" s="149" t="s">
        <v>277</v>
      </c>
      <c r="H219" s="150">
        <v>65</v>
      </c>
      <c r="I219" s="151"/>
      <c r="J219" s="152">
        <f>ROUND(I219*H219,2)</f>
        <v>0</v>
      </c>
      <c r="K219" s="153"/>
      <c r="L219" s="28"/>
      <c r="M219" s="154" t="s">
        <v>1</v>
      </c>
      <c r="N219" s="115" t="s">
        <v>38</v>
      </c>
      <c r="P219" s="155">
        <f>O219*H219</f>
        <v>0</v>
      </c>
      <c r="Q219" s="155">
        <v>1E-3</v>
      </c>
      <c r="R219" s="155">
        <f>Q219*H219</f>
        <v>6.5000000000000002E-2</v>
      </c>
      <c r="S219" s="155">
        <v>3.1E-4</v>
      </c>
      <c r="T219" s="156">
        <f>S219*H219</f>
        <v>2.0150000000000001E-2</v>
      </c>
      <c r="AR219" s="157" t="s">
        <v>348</v>
      </c>
      <c r="AT219" s="157" t="s">
        <v>274</v>
      </c>
      <c r="AU219" s="157" t="s">
        <v>82</v>
      </c>
      <c r="AY219" s="13" t="s">
        <v>271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3" t="s">
        <v>80</v>
      </c>
      <c r="BK219" s="158">
        <f>ROUND(I219*H219,2)</f>
        <v>0</v>
      </c>
      <c r="BL219" s="13" t="s">
        <v>348</v>
      </c>
      <c r="BM219" s="157" t="s">
        <v>2281</v>
      </c>
    </row>
    <row r="220" spans="2:65" s="1" customFormat="1" ht="10.199999999999999">
      <c r="B220" s="28"/>
      <c r="D220" s="159" t="s">
        <v>280</v>
      </c>
      <c r="F220" s="160" t="s">
        <v>595</v>
      </c>
      <c r="I220" s="119"/>
      <c r="L220" s="28"/>
      <c r="M220" s="161"/>
      <c r="T220" s="52"/>
      <c r="AT220" s="13" t="s">
        <v>280</v>
      </c>
      <c r="AU220" s="13" t="s">
        <v>82</v>
      </c>
    </row>
    <row r="221" spans="2:65" s="1" customFormat="1" ht="24.15" customHeight="1">
      <c r="B221" s="28"/>
      <c r="C221" s="146" t="s">
        <v>447</v>
      </c>
      <c r="D221" s="146" t="s">
        <v>274</v>
      </c>
      <c r="E221" s="147" t="s">
        <v>597</v>
      </c>
      <c r="F221" s="148" t="s">
        <v>598</v>
      </c>
      <c r="G221" s="149" t="s">
        <v>277</v>
      </c>
      <c r="H221" s="150">
        <v>65</v>
      </c>
      <c r="I221" s="151"/>
      <c r="J221" s="152">
        <f>ROUND(I221*H221,2)</f>
        <v>0</v>
      </c>
      <c r="K221" s="153"/>
      <c r="L221" s="28"/>
      <c r="M221" s="154" t="s">
        <v>1</v>
      </c>
      <c r="N221" s="115" t="s">
        <v>38</v>
      </c>
      <c r="P221" s="155">
        <f>O221*H221</f>
        <v>0</v>
      </c>
      <c r="Q221" s="155">
        <v>2.0000000000000001E-4</v>
      </c>
      <c r="R221" s="155">
        <f>Q221*H221</f>
        <v>1.3000000000000001E-2</v>
      </c>
      <c r="S221" s="155">
        <v>0</v>
      </c>
      <c r="T221" s="156">
        <f>S221*H221</f>
        <v>0</v>
      </c>
      <c r="AR221" s="157" t="s">
        <v>348</v>
      </c>
      <c r="AT221" s="157" t="s">
        <v>274</v>
      </c>
      <c r="AU221" s="157" t="s">
        <v>82</v>
      </c>
      <c r="AY221" s="13" t="s">
        <v>271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3" t="s">
        <v>80</v>
      </c>
      <c r="BK221" s="158">
        <f>ROUND(I221*H221,2)</f>
        <v>0</v>
      </c>
      <c r="BL221" s="13" t="s">
        <v>348</v>
      </c>
      <c r="BM221" s="157" t="s">
        <v>2282</v>
      </c>
    </row>
    <row r="222" spans="2:65" s="1" customFormat="1" ht="19.2">
      <c r="B222" s="28"/>
      <c r="D222" s="159" t="s">
        <v>280</v>
      </c>
      <c r="F222" s="160" t="s">
        <v>600</v>
      </c>
      <c r="I222" s="119"/>
      <c r="L222" s="28"/>
      <c r="M222" s="161"/>
      <c r="T222" s="52"/>
      <c r="AT222" s="13" t="s">
        <v>280</v>
      </c>
      <c r="AU222" s="13" t="s">
        <v>82</v>
      </c>
    </row>
    <row r="223" spans="2:65" s="1" customFormat="1" ht="24.15" customHeight="1">
      <c r="B223" s="28"/>
      <c r="C223" s="146" t="s">
        <v>452</v>
      </c>
      <c r="D223" s="146" t="s">
        <v>274</v>
      </c>
      <c r="E223" s="147" t="s">
        <v>608</v>
      </c>
      <c r="F223" s="148" t="s">
        <v>609</v>
      </c>
      <c r="G223" s="149" t="s">
        <v>277</v>
      </c>
      <c r="H223" s="150">
        <v>65</v>
      </c>
      <c r="I223" s="151"/>
      <c r="J223" s="152">
        <f>ROUND(I223*H223,2)</f>
        <v>0</v>
      </c>
      <c r="K223" s="153"/>
      <c r="L223" s="28"/>
      <c r="M223" s="154" t="s">
        <v>1</v>
      </c>
      <c r="N223" s="115" t="s">
        <v>38</v>
      </c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AR223" s="157" t="s">
        <v>306</v>
      </c>
      <c r="AT223" s="157" t="s">
        <v>274</v>
      </c>
      <c r="AU223" s="157" t="s">
        <v>82</v>
      </c>
      <c r="AY223" s="13" t="s">
        <v>271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3" t="s">
        <v>80</v>
      </c>
      <c r="BK223" s="158">
        <f>ROUND(I223*H223,2)</f>
        <v>0</v>
      </c>
      <c r="BL223" s="13" t="s">
        <v>306</v>
      </c>
      <c r="BM223" s="157" t="s">
        <v>2283</v>
      </c>
    </row>
    <row r="224" spans="2:65" s="1" customFormat="1" ht="19.2">
      <c r="B224" s="28"/>
      <c r="D224" s="159" t="s">
        <v>280</v>
      </c>
      <c r="F224" s="160" t="s">
        <v>609</v>
      </c>
      <c r="I224" s="119"/>
      <c r="L224" s="28"/>
      <c r="M224" s="161"/>
      <c r="T224" s="52"/>
      <c r="AT224" s="13" t="s">
        <v>280</v>
      </c>
      <c r="AU224" s="13" t="s">
        <v>82</v>
      </c>
    </row>
    <row r="225" spans="2:65" s="1" customFormat="1" ht="16.5" customHeight="1">
      <c r="B225" s="28"/>
      <c r="C225" s="146" t="s">
        <v>457</v>
      </c>
      <c r="D225" s="146" t="s">
        <v>274</v>
      </c>
      <c r="E225" s="147" t="s">
        <v>2284</v>
      </c>
      <c r="F225" s="148" t="s">
        <v>578</v>
      </c>
      <c r="G225" s="149" t="s">
        <v>692</v>
      </c>
      <c r="H225" s="150">
        <v>6</v>
      </c>
      <c r="I225" s="151"/>
      <c r="J225" s="152">
        <f>ROUND(I225*H225,2)</f>
        <v>0</v>
      </c>
      <c r="K225" s="153"/>
      <c r="L225" s="28"/>
      <c r="M225" s="154" t="s">
        <v>1</v>
      </c>
      <c r="N225" s="115" t="s">
        <v>38</v>
      </c>
      <c r="P225" s="155">
        <f>O225*H225</f>
        <v>0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AR225" s="157" t="s">
        <v>306</v>
      </c>
      <c r="AT225" s="157" t="s">
        <v>274</v>
      </c>
      <c r="AU225" s="157" t="s">
        <v>82</v>
      </c>
      <c r="AY225" s="13" t="s">
        <v>271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3" t="s">
        <v>80</v>
      </c>
      <c r="BK225" s="158">
        <f>ROUND(I225*H225,2)</f>
        <v>0</v>
      </c>
      <c r="BL225" s="13" t="s">
        <v>306</v>
      </c>
      <c r="BM225" s="157" t="s">
        <v>2285</v>
      </c>
    </row>
    <row r="226" spans="2:65" s="1" customFormat="1" ht="10.199999999999999">
      <c r="B226" s="28"/>
      <c r="D226" s="159" t="s">
        <v>280</v>
      </c>
      <c r="F226" s="160" t="s">
        <v>578</v>
      </c>
      <c r="I226" s="119"/>
      <c r="L226" s="28"/>
      <c r="M226" s="161"/>
      <c r="T226" s="52"/>
      <c r="AT226" s="13" t="s">
        <v>280</v>
      </c>
      <c r="AU226" s="13" t="s">
        <v>82</v>
      </c>
    </row>
    <row r="227" spans="2:65" s="1" customFormat="1" ht="16.5" customHeight="1">
      <c r="B227" s="28"/>
      <c r="C227" s="146" t="s">
        <v>461</v>
      </c>
      <c r="D227" s="146" t="s">
        <v>274</v>
      </c>
      <c r="E227" s="147" t="s">
        <v>612</v>
      </c>
      <c r="F227" s="148" t="s">
        <v>613</v>
      </c>
      <c r="G227" s="149" t="s">
        <v>301</v>
      </c>
      <c r="H227" s="150">
        <v>1</v>
      </c>
      <c r="I227" s="151"/>
      <c r="J227" s="152">
        <f>ROUND(I227*H227,2)</f>
        <v>0</v>
      </c>
      <c r="K227" s="153"/>
      <c r="L227" s="28"/>
      <c r="M227" s="154" t="s">
        <v>1</v>
      </c>
      <c r="N227" s="115" t="s">
        <v>38</v>
      </c>
      <c r="P227" s="155">
        <f>O227*H227</f>
        <v>0</v>
      </c>
      <c r="Q227" s="155">
        <v>0</v>
      </c>
      <c r="R227" s="155">
        <f>Q227*H227</f>
        <v>0</v>
      </c>
      <c r="S227" s="155">
        <v>0</v>
      </c>
      <c r="T227" s="156">
        <f>S227*H227</f>
        <v>0</v>
      </c>
      <c r="AR227" s="157" t="s">
        <v>306</v>
      </c>
      <c r="AT227" s="157" t="s">
        <v>274</v>
      </c>
      <c r="AU227" s="157" t="s">
        <v>82</v>
      </c>
      <c r="AY227" s="13" t="s">
        <v>271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3" t="s">
        <v>80</v>
      </c>
      <c r="BK227" s="158">
        <f>ROUND(I227*H227,2)</f>
        <v>0</v>
      </c>
      <c r="BL227" s="13" t="s">
        <v>306</v>
      </c>
      <c r="BM227" s="157" t="s">
        <v>2286</v>
      </c>
    </row>
    <row r="228" spans="2:65" s="1" customFormat="1" ht="10.199999999999999">
      <c r="B228" s="28"/>
      <c r="D228" s="159" t="s">
        <v>280</v>
      </c>
      <c r="F228" s="160" t="s">
        <v>613</v>
      </c>
      <c r="I228" s="119"/>
      <c r="L228" s="28"/>
      <c r="M228" s="161"/>
      <c r="T228" s="52"/>
      <c r="AT228" s="13" t="s">
        <v>280</v>
      </c>
      <c r="AU228" s="13" t="s">
        <v>82</v>
      </c>
    </row>
    <row r="229" spans="2:65" s="1" customFormat="1" ht="16.5" customHeight="1">
      <c r="B229" s="28"/>
      <c r="C229" s="146" t="s">
        <v>466</v>
      </c>
      <c r="D229" s="146" t="s">
        <v>274</v>
      </c>
      <c r="E229" s="147" t="s">
        <v>602</v>
      </c>
      <c r="F229" s="148" t="s">
        <v>603</v>
      </c>
      <c r="G229" s="149" t="s">
        <v>277</v>
      </c>
      <c r="H229" s="150">
        <v>65</v>
      </c>
      <c r="I229" s="151"/>
      <c r="J229" s="152">
        <f>ROUND(I229*H229,2)</f>
        <v>0</v>
      </c>
      <c r="K229" s="153"/>
      <c r="L229" s="28"/>
      <c r="M229" s="154" t="s">
        <v>1</v>
      </c>
      <c r="N229" s="115" t="s">
        <v>38</v>
      </c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AR229" s="157" t="s">
        <v>306</v>
      </c>
      <c r="AT229" s="157" t="s">
        <v>274</v>
      </c>
      <c r="AU229" s="157" t="s">
        <v>82</v>
      </c>
      <c r="AY229" s="13" t="s">
        <v>271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3" t="s">
        <v>80</v>
      </c>
      <c r="BK229" s="158">
        <f>ROUND(I229*H229,2)</f>
        <v>0</v>
      </c>
      <c r="BL229" s="13" t="s">
        <v>306</v>
      </c>
      <c r="BM229" s="157" t="s">
        <v>2370</v>
      </c>
    </row>
    <row r="230" spans="2:65" s="1" customFormat="1" ht="10.199999999999999">
      <c r="B230" s="28"/>
      <c r="D230" s="159" t="s">
        <v>280</v>
      </c>
      <c r="F230" s="160" t="s">
        <v>603</v>
      </c>
      <c r="I230" s="119"/>
      <c r="L230" s="28"/>
      <c r="M230" s="161"/>
      <c r="T230" s="52"/>
      <c r="AT230" s="13" t="s">
        <v>280</v>
      </c>
      <c r="AU230" s="13" t="s">
        <v>82</v>
      </c>
    </row>
    <row r="231" spans="2:65" s="1" customFormat="1" ht="16.5" customHeight="1">
      <c r="B231" s="28"/>
      <c r="C231" s="146" t="s">
        <v>471</v>
      </c>
      <c r="D231" s="146" t="s">
        <v>274</v>
      </c>
      <c r="E231" s="147" t="s">
        <v>616</v>
      </c>
      <c r="F231" s="148" t="s">
        <v>617</v>
      </c>
      <c r="G231" s="149" t="s">
        <v>301</v>
      </c>
      <c r="H231" s="150">
        <v>1</v>
      </c>
      <c r="I231" s="151"/>
      <c r="J231" s="152">
        <f>ROUND(I231*H231,2)</f>
        <v>0</v>
      </c>
      <c r="K231" s="153"/>
      <c r="L231" s="28"/>
      <c r="M231" s="154" t="s">
        <v>1</v>
      </c>
      <c r="N231" s="115" t="s">
        <v>38</v>
      </c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AR231" s="157" t="s">
        <v>306</v>
      </c>
      <c r="AT231" s="157" t="s">
        <v>274</v>
      </c>
      <c r="AU231" s="157" t="s">
        <v>82</v>
      </c>
      <c r="AY231" s="13" t="s">
        <v>271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3" t="s">
        <v>80</v>
      </c>
      <c r="BK231" s="158">
        <f>ROUND(I231*H231,2)</f>
        <v>0</v>
      </c>
      <c r="BL231" s="13" t="s">
        <v>306</v>
      </c>
      <c r="BM231" s="157" t="s">
        <v>2213</v>
      </c>
    </row>
    <row r="232" spans="2:65" s="1" customFormat="1" ht="10.199999999999999">
      <c r="B232" s="28"/>
      <c r="D232" s="159" t="s">
        <v>280</v>
      </c>
      <c r="F232" s="160" t="s">
        <v>617</v>
      </c>
      <c r="I232" s="119"/>
      <c r="L232" s="28"/>
      <c r="M232" s="161"/>
      <c r="T232" s="52"/>
      <c r="AT232" s="13" t="s">
        <v>280</v>
      </c>
      <c r="AU232" s="13" t="s">
        <v>82</v>
      </c>
    </row>
    <row r="233" spans="2:65" s="11" customFormat="1" ht="25.95" customHeight="1">
      <c r="B233" s="134"/>
      <c r="D233" s="135" t="s">
        <v>72</v>
      </c>
      <c r="E233" s="136" t="s">
        <v>619</v>
      </c>
      <c r="F233" s="136" t="s">
        <v>620</v>
      </c>
      <c r="I233" s="137"/>
      <c r="J233" s="138">
        <f>BK233</f>
        <v>0</v>
      </c>
      <c r="L233" s="134"/>
      <c r="M233" s="139"/>
      <c r="P233" s="140">
        <f>P234</f>
        <v>0</v>
      </c>
      <c r="R233" s="140">
        <f>R234</f>
        <v>0</v>
      </c>
      <c r="T233" s="141">
        <f>T234</f>
        <v>0</v>
      </c>
      <c r="AR233" s="135" t="s">
        <v>278</v>
      </c>
      <c r="AT233" s="142" t="s">
        <v>72</v>
      </c>
      <c r="AU233" s="142" t="s">
        <v>73</v>
      </c>
      <c r="AY233" s="135" t="s">
        <v>271</v>
      </c>
      <c r="BK233" s="143">
        <f>BK234</f>
        <v>0</v>
      </c>
    </row>
    <row r="234" spans="2:65" s="11" customFormat="1" ht="22.8" customHeight="1">
      <c r="B234" s="134"/>
      <c r="D234" s="135" t="s">
        <v>72</v>
      </c>
      <c r="E234" s="144" t="s">
        <v>621</v>
      </c>
      <c r="F234" s="144" t="s">
        <v>620</v>
      </c>
      <c r="I234" s="137"/>
      <c r="J234" s="145">
        <f>BK234</f>
        <v>0</v>
      </c>
      <c r="L234" s="134"/>
      <c r="M234" s="139"/>
      <c r="P234" s="140">
        <f>SUM(P235:P246)</f>
        <v>0</v>
      </c>
      <c r="R234" s="140">
        <f>SUM(R235:R246)</f>
        <v>0</v>
      </c>
      <c r="T234" s="141">
        <f>SUM(T235:T246)</f>
        <v>0</v>
      </c>
      <c r="AR234" s="135" t="s">
        <v>278</v>
      </c>
      <c r="AT234" s="142" t="s">
        <v>72</v>
      </c>
      <c r="AU234" s="142" t="s">
        <v>80</v>
      </c>
      <c r="AY234" s="135" t="s">
        <v>271</v>
      </c>
      <c r="BK234" s="143">
        <f>SUM(BK235:BK246)</f>
        <v>0</v>
      </c>
    </row>
    <row r="235" spans="2:65" s="1" customFormat="1" ht="16.5" customHeight="1">
      <c r="B235" s="28"/>
      <c r="C235" s="146" t="s">
        <v>476</v>
      </c>
      <c r="D235" s="146" t="s">
        <v>274</v>
      </c>
      <c r="E235" s="147" t="s">
        <v>2371</v>
      </c>
      <c r="F235" s="148" t="s">
        <v>2372</v>
      </c>
      <c r="G235" s="149" t="s">
        <v>338</v>
      </c>
      <c r="H235" s="150">
        <v>2</v>
      </c>
      <c r="I235" s="151"/>
      <c r="J235" s="152">
        <f>ROUND(I235*H235,2)</f>
        <v>0</v>
      </c>
      <c r="K235" s="153"/>
      <c r="L235" s="28"/>
      <c r="M235" s="154" t="s">
        <v>1</v>
      </c>
      <c r="N235" s="115" t="s">
        <v>38</v>
      </c>
      <c r="P235" s="155">
        <f>O235*H235</f>
        <v>0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AR235" s="157" t="s">
        <v>306</v>
      </c>
      <c r="AT235" s="157" t="s">
        <v>274</v>
      </c>
      <c r="AU235" s="157" t="s">
        <v>82</v>
      </c>
      <c r="AY235" s="13" t="s">
        <v>271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3" t="s">
        <v>80</v>
      </c>
      <c r="BK235" s="158">
        <f>ROUND(I235*H235,2)</f>
        <v>0</v>
      </c>
      <c r="BL235" s="13" t="s">
        <v>306</v>
      </c>
      <c r="BM235" s="157" t="s">
        <v>2373</v>
      </c>
    </row>
    <row r="236" spans="2:65" s="1" customFormat="1" ht="10.199999999999999">
      <c r="B236" s="28"/>
      <c r="D236" s="159" t="s">
        <v>280</v>
      </c>
      <c r="F236" s="160" t="s">
        <v>2372</v>
      </c>
      <c r="I236" s="119"/>
      <c r="L236" s="28"/>
      <c r="M236" s="161"/>
      <c r="T236" s="52"/>
      <c r="AT236" s="13" t="s">
        <v>280</v>
      </c>
      <c r="AU236" s="13" t="s">
        <v>82</v>
      </c>
    </row>
    <row r="237" spans="2:65" s="1" customFormat="1" ht="24.15" customHeight="1">
      <c r="B237" s="28"/>
      <c r="C237" s="146" t="s">
        <v>480</v>
      </c>
      <c r="D237" s="146" t="s">
        <v>274</v>
      </c>
      <c r="E237" s="147" t="s">
        <v>2374</v>
      </c>
      <c r="F237" s="148" t="s">
        <v>2375</v>
      </c>
      <c r="G237" s="149" t="s">
        <v>277</v>
      </c>
      <c r="H237" s="150">
        <v>3.6</v>
      </c>
      <c r="I237" s="151"/>
      <c r="J237" s="152">
        <f>ROUND(I237*H237,2)</f>
        <v>0</v>
      </c>
      <c r="K237" s="153"/>
      <c r="L237" s="28"/>
      <c r="M237" s="154" t="s">
        <v>1</v>
      </c>
      <c r="N237" s="115" t="s">
        <v>38</v>
      </c>
      <c r="P237" s="155">
        <f>O237*H237</f>
        <v>0</v>
      </c>
      <c r="Q237" s="155">
        <v>0</v>
      </c>
      <c r="R237" s="155">
        <f>Q237*H237</f>
        <v>0</v>
      </c>
      <c r="S237" s="155">
        <v>0</v>
      </c>
      <c r="T237" s="156">
        <f>S237*H237</f>
        <v>0</v>
      </c>
      <c r="AR237" s="157" t="s">
        <v>306</v>
      </c>
      <c r="AT237" s="157" t="s">
        <v>274</v>
      </c>
      <c r="AU237" s="157" t="s">
        <v>82</v>
      </c>
      <c r="AY237" s="13" t="s">
        <v>271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3" t="s">
        <v>80</v>
      </c>
      <c r="BK237" s="158">
        <f>ROUND(I237*H237,2)</f>
        <v>0</v>
      </c>
      <c r="BL237" s="13" t="s">
        <v>306</v>
      </c>
      <c r="BM237" s="157" t="s">
        <v>2376</v>
      </c>
    </row>
    <row r="238" spans="2:65" s="1" customFormat="1" ht="19.2">
      <c r="B238" s="28"/>
      <c r="D238" s="159" t="s">
        <v>280</v>
      </c>
      <c r="F238" s="160" t="s">
        <v>2375</v>
      </c>
      <c r="I238" s="119"/>
      <c r="L238" s="28"/>
      <c r="M238" s="161"/>
      <c r="T238" s="52"/>
      <c r="AT238" s="13" t="s">
        <v>280</v>
      </c>
      <c r="AU238" s="13" t="s">
        <v>82</v>
      </c>
    </row>
    <row r="239" spans="2:65" s="1" customFormat="1" ht="24.15" customHeight="1">
      <c r="B239" s="28"/>
      <c r="C239" s="146" t="s">
        <v>485</v>
      </c>
      <c r="D239" s="146" t="s">
        <v>274</v>
      </c>
      <c r="E239" s="147" t="s">
        <v>357</v>
      </c>
      <c r="F239" s="148" t="s">
        <v>358</v>
      </c>
      <c r="G239" s="149" t="s">
        <v>311</v>
      </c>
      <c r="H239" s="150">
        <v>8</v>
      </c>
      <c r="I239" s="151"/>
      <c r="J239" s="152">
        <f>ROUND(I239*H239,2)</f>
        <v>0</v>
      </c>
      <c r="K239" s="153"/>
      <c r="L239" s="28"/>
      <c r="M239" s="154" t="s">
        <v>1</v>
      </c>
      <c r="N239" s="115" t="s">
        <v>38</v>
      </c>
      <c r="P239" s="155">
        <f>O239*H239</f>
        <v>0</v>
      </c>
      <c r="Q239" s="155">
        <v>0</v>
      </c>
      <c r="R239" s="155">
        <f>Q239*H239</f>
        <v>0</v>
      </c>
      <c r="S239" s="155">
        <v>0</v>
      </c>
      <c r="T239" s="156">
        <f>S239*H239</f>
        <v>0</v>
      </c>
      <c r="AR239" s="157" t="s">
        <v>306</v>
      </c>
      <c r="AT239" s="157" t="s">
        <v>274</v>
      </c>
      <c r="AU239" s="157" t="s">
        <v>82</v>
      </c>
      <c r="AY239" s="13" t="s">
        <v>271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3" t="s">
        <v>80</v>
      </c>
      <c r="BK239" s="158">
        <f>ROUND(I239*H239,2)</f>
        <v>0</v>
      </c>
      <c r="BL239" s="13" t="s">
        <v>306</v>
      </c>
      <c r="BM239" s="157" t="s">
        <v>2377</v>
      </c>
    </row>
    <row r="240" spans="2:65" s="1" customFormat="1" ht="19.2">
      <c r="B240" s="28"/>
      <c r="D240" s="159" t="s">
        <v>280</v>
      </c>
      <c r="F240" s="160" t="s">
        <v>358</v>
      </c>
      <c r="I240" s="119"/>
      <c r="L240" s="28"/>
      <c r="M240" s="161"/>
      <c r="T240" s="52"/>
      <c r="AT240" s="13" t="s">
        <v>280</v>
      </c>
      <c r="AU240" s="13" t="s">
        <v>82</v>
      </c>
    </row>
    <row r="241" spans="2:65" s="1" customFormat="1" ht="16.5" customHeight="1">
      <c r="B241" s="28"/>
      <c r="C241" s="146" t="s">
        <v>490</v>
      </c>
      <c r="D241" s="146" t="s">
        <v>274</v>
      </c>
      <c r="E241" s="147" t="s">
        <v>2308</v>
      </c>
      <c r="F241" s="148" t="s">
        <v>2309</v>
      </c>
      <c r="G241" s="149" t="s">
        <v>277</v>
      </c>
      <c r="H241" s="150">
        <v>4.4000000000000004</v>
      </c>
      <c r="I241" s="151"/>
      <c r="J241" s="152">
        <f>ROUND(I241*H241,2)</f>
        <v>0</v>
      </c>
      <c r="K241" s="153"/>
      <c r="L241" s="28"/>
      <c r="M241" s="154" t="s">
        <v>1</v>
      </c>
      <c r="N241" s="115" t="s">
        <v>38</v>
      </c>
      <c r="P241" s="155">
        <f>O241*H241</f>
        <v>0</v>
      </c>
      <c r="Q241" s="155">
        <v>0</v>
      </c>
      <c r="R241" s="155">
        <f>Q241*H241</f>
        <v>0</v>
      </c>
      <c r="S241" s="155">
        <v>0</v>
      </c>
      <c r="T241" s="156">
        <f>S241*H241</f>
        <v>0</v>
      </c>
      <c r="AR241" s="157" t="s">
        <v>278</v>
      </c>
      <c r="AT241" s="157" t="s">
        <v>274</v>
      </c>
      <c r="AU241" s="157" t="s">
        <v>82</v>
      </c>
      <c r="AY241" s="13" t="s">
        <v>271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3" t="s">
        <v>80</v>
      </c>
      <c r="BK241" s="158">
        <f>ROUND(I241*H241,2)</f>
        <v>0</v>
      </c>
      <c r="BL241" s="13" t="s">
        <v>278</v>
      </c>
      <c r="BM241" s="157" t="s">
        <v>2378</v>
      </c>
    </row>
    <row r="242" spans="2:65" s="1" customFormat="1" ht="10.199999999999999">
      <c r="B242" s="28"/>
      <c r="D242" s="159" t="s">
        <v>280</v>
      </c>
      <c r="F242" s="160" t="s">
        <v>2379</v>
      </c>
      <c r="I242" s="119"/>
      <c r="L242" s="28"/>
      <c r="M242" s="161"/>
      <c r="T242" s="52"/>
      <c r="AT242" s="13" t="s">
        <v>280</v>
      </c>
      <c r="AU242" s="13" t="s">
        <v>82</v>
      </c>
    </row>
    <row r="243" spans="2:65" s="1" customFormat="1" ht="16.5" customHeight="1">
      <c r="B243" s="28"/>
      <c r="C243" s="146" t="s">
        <v>494</v>
      </c>
      <c r="D243" s="146" t="s">
        <v>274</v>
      </c>
      <c r="E243" s="147" t="s">
        <v>2380</v>
      </c>
      <c r="F243" s="148" t="s">
        <v>2381</v>
      </c>
      <c r="G243" s="149" t="s">
        <v>277</v>
      </c>
      <c r="H243" s="150">
        <v>5.9</v>
      </c>
      <c r="I243" s="151"/>
      <c r="J243" s="152">
        <f>ROUND(I243*H243,2)</f>
        <v>0</v>
      </c>
      <c r="K243" s="153"/>
      <c r="L243" s="28"/>
      <c r="M243" s="154" t="s">
        <v>1</v>
      </c>
      <c r="N243" s="115" t="s">
        <v>38</v>
      </c>
      <c r="P243" s="155">
        <f>O243*H243</f>
        <v>0</v>
      </c>
      <c r="Q243" s="155">
        <v>0</v>
      </c>
      <c r="R243" s="155">
        <f>Q243*H243</f>
        <v>0</v>
      </c>
      <c r="S243" s="155">
        <v>0</v>
      </c>
      <c r="T243" s="156">
        <f>S243*H243</f>
        <v>0</v>
      </c>
      <c r="AR243" s="157" t="s">
        <v>278</v>
      </c>
      <c r="AT243" s="157" t="s">
        <v>274</v>
      </c>
      <c r="AU243" s="157" t="s">
        <v>82</v>
      </c>
      <c r="AY243" s="13" t="s">
        <v>271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3" t="s">
        <v>80</v>
      </c>
      <c r="BK243" s="158">
        <f>ROUND(I243*H243,2)</f>
        <v>0</v>
      </c>
      <c r="BL243" s="13" t="s">
        <v>278</v>
      </c>
      <c r="BM243" s="157" t="s">
        <v>2382</v>
      </c>
    </row>
    <row r="244" spans="2:65" s="1" customFormat="1" ht="19.2">
      <c r="B244" s="28"/>
      <c r="D244" s="159" t="s">
        <v>280</v>
      </c>
      <c r="F244" s="160" t="s">
        <v>2383</v>
      </c>
      <c r="I244" s="119"/>
      <c r="L244" s="28"/>
      <c r="M244" s="161"/>
      <c r="T244" s="52"/>
      <c r="AT244" s="13" t="s">
        <v>280</v>
      </c>
      <c r="AU244" s="13" t="s">
        <v>82</v>
      </c>
    </row>
    <row r="245" spans="2:65" s="1" customFormat="1" ht="16.5" customHeight="1">
      <c r="B245" s="28"/>
      <c r="C245" s="146" t="s">
        <v>499</v>
      </c>
      <c r="D245" s="146" t="s">
        <v>274</v>
      </c>
      <c r="E245" s="147" t="s">
        <v>2384</v>
      </c>
      <c r="F245" s="148" t="s">
        <v>2385</v>
      </c>
      <c r="G245" s="149" t="s">
        <v>692</v>
      </c>
      <c r="H245" s="150">
        <v>1</v>
      </c>
      <c r="I245" s="151"/>
      <c r="J245" s="152">
        <f>ROUND(I245*H245,2)</f>
        <v>0</v>
      </c>
      <c r="K245" s="153"/>
      <c r="L245" s="28"/>
      <c r="M245" s="154" t="s">
        <v>1</v>
      </c>
      <c r="N245" s="115" t="s">
        <v>38</v>
      </c>
      <c r="P245" s="155">
        <f>O245*H245</f>
        <v>0</v>
      </c>
      <c r="Q245" s="155">
        <v>0</v>
      </c>
      <c r="R245" s="155">
        <f>Q245*H245</f>
        <v>0</v>
      </c>
      <c r="S245" s="155">
        <v>0</v>
      </c>
      <c r="T245" s="156">
        <f>S245*H245</f>
        <v>0</v>
      </c>
      <c r="AR245" s="157" t="s">
        <v>306</v>
      </c>
      <c r="AT245" s="157" t="s">
        <v>274</v>
      </c>
      <c r="AU245" s="157" t="s">
        <v>82</v>
      </c>
      <c r="AY245" s="13" t="s">
        <v>271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3" t="s">
        <v>80</v>
      </c>
      <c r="BK245" s="158">
        <f>ROUND(I245*H245,2)</f>
        <v>0</v>
      </c>
      <c r="BL245" s="13" t="s">
        <v>306</v>
      </c>
      <c r="BM245" s="157" t="s">
        <v>2386</v>
      </c>
    </row>
    <row r="246" spans="2:65" s="1" customFormat="1" ht="10.199999999999999">
      <c r="B246" s="28"/>
      <c r="D246" s="159" t="s">
        <v>280</v>
      </c>
      <c r="F246" s="160" t="s">
        <v>2387</v>
      </c>
      <c r="I246" s="119"/>
      <c r="L246" s="28"/>
      <c r="M246" s="173"/>
      <c r="N246" s="174"/>
      <c r="O246" s="174"/>
      <c r="P246" s="174"/>
      <c r="Q246" s="174"/>
      <c r="R246" s="174"/>
      <c r="S246" s="174"/>
      <c r="T246" s="175"/>
      <c r="AT246" s="13" t="s">
        <v>280</v>
      </c>
      <c r="AU246" s="13" t="s">
        <v>82</v>
      </c>
    </row>
    <row r="247" spans="2:65" s="1" customFormat="1" ht="6.9" customHeight="1">
      <c r="B247" s="40"/>
      <c r="C247" s="41"/>
      <c r="D247" s="41"/>
      <c r="E247" s="41"/>
      <c r="F247" s="41"/>
      <c r="G247" s="41"/>
      <c r="H247" s="41"/>
      <c r="I247" s="41"/>
      <c r="J247" s="41"/>
      <c r="K247" s="41"/>
      <c r="L247" s="28"/>
    </row>
  </sheetData>
  <sheetProtection algorithmName="SHA-512" hashValue="5y4gFRIJrBHPiVD8Yyo1vS4ojjV1urVy2dIoSUa+8B2wcUiFMzQRZc3LXddye0Jk+/9vbnBOIB+rgMmApgviwA==" saltValue="QmGJ0CSyFwcjUJcpFZUo2VK62cyP2kkLc2R5GeQ9GaqSYuMsh/8cwAUvMkIfyyVPKHJzvl1l8GttIXTZE6+Hpg==" spinCount="100000" sheet="1" objects="1" scenarios="1" formatColumns="0" formatRows="0" autoFilter="0"/>
  <autoFilter ref="C142:K246" xr:uid="{00000000-0009-0000-0000-00001E000000}"/>
  <mergeCells count="17">
    <mergeCell ref="E135:H135"/>
    <mergeCell ref="L2:V2"/>
    <mergeCell ref="D117:F117"/>
    <mergeCell ref="D118:F118"/>
    <mergeCell ref="D119:F119"/>
    <mergeCell ref="E131:H131"/>
    <mergeCell ref="E133:H133"/>
    <mergeCell ref="E85:H85"/>
    <mergeCell ref="E87:H87"/>
    <mergeCell ref="E89:H89"/>
    <mergeCell ref="D115:F115"/>
    <mergeCell ref="D116:F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209"/>
  <sheetViews>
    <sheetView showGridLines="0" topLeftCell="A93" workbookViewId="0">
      <selection activeCell="D114" sqref="D114:F114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207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2361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2388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J110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ROUND((SUM(BE110:BE117) + SUM(BE139:BE208)),  2)</f>
        <v>0</v>
      </c>
      <c r="I37" s="94">
        <v>0.21</v>
      </c>
      <c r="J37" s="82">
        <f>ROUND(((SUM(BE110:BE117) + SUM(BE139:BE208))*I37),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ROUND((SUM(BF110:BF117) + SUM(BF139:BF208)),  2)</f>
        <v>0</v>
      </c>
      <c r="I38" s="94">
        <v>0.12</v>
      </c>
      <c r="J38" s="82">
        <f>ROUND(((SUM(BF110:BF117) + SUM(BF139:BF208))*I38),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ROUND((SUM(BG110:BG117) + SUM(BG139:BG208)),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ROUND((SUM(BH110:BH117) + SUM(BH139:BH208)),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ROUND((SUM(BI110:BI117) + SUM(BI139:BI208)),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2361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61.18.2 - WC 1.NP - elektro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65" s="1" customFormat="1" ht="10.35" customHeight="1">
      <c r="B97" s="28"/>
      <c r="L97" s="28"/>
    </row>
    <row r="98" spans="2:65" s="1" customFormat="1" ht="22.8" customHeight="1">
      <c r="B98" s="28"/>
      <c r="C98" s="105" t="s">
        <v>233</v>
      </c>
      <c r="J98" s="62">
        <f>J139</f>
        <v>0</v>
      </c>
      <c r="L98" s="28"/>
      <c r="AU98" s="13" t="s">
        <v>234</v>
      </c>
    </row>
    <row r="99" spans="2:65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J140</f>
        <v>0</v>
      </c>
      <c r="L99" s="106"/>
    </row>
    <row r="100" spans="2:65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J141</f>
        <v>0</v>
      </c>
      <c r="L100" s="110"/>
    </row>
    <row r="101" spans="2:65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J146</f>
        <v>0</v>
      </c>
      <c r="L101" s="110"/>
    </row>
    <row r="102" spans="2:65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J157</f>
        <v>0</v>
      </c>
      <c r="L102" s="110"/>
    </row>
    <row r="103" spans="2:65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J166</f>
        <v>0</v>
      </c>
      <c r="L103" s="106"/>
    </row>
    <row r="104" spans="2:65" s="9" customFormat="1" ht="19.95" customHeight="1">
      <c r="B104" s="110"/>
      <c r="D104" s="111" t="s">
        <v>628</v>
      </c>
      <c r="E104" s="112"/>
      <c r="F104" s="112"/>
      <c r="G104" s="112"/>
      <c r="H104" s="112"/>
      <c r="I104" s="112"/>
      <c r="J104" s="113">
        <f>J167</f>
        <v>0</v>
      </c>
      <c r="L104" s="110"/>
    </row>
    <row r="105" spans="2:65" s="9" customFormat="1" ht="14.85" customHeight="1">
      <c r="B105" s="110"/>
      <c r="D105" s="111" t="s">
        <v>2389</v>
      </c>
      <c r="E105" s="112"/>
      <c r="F105" s="112"/>
      <c r="G105" s="112"/>
      <c r="H105" s="112"/>
      <c r="I105" s="112"/>
      <c r="J105" s="113">
        <f>J168</f>
        <v>0</v>
      </c>
      <c r="L105" s="110"/>
    </row>
    <row r="106" spans="2:65" s="9" customFormat="1" ht="14.85" customHeight="1">
      <c r="B106" s="110"/>
      <c r="D106" s="111" t="s">
        <v>631</v>
      </c>
      <c r="E106" s="112"/>
      <c r="F106" s="112"/>
      <c r="G106" s="112"/>
      <c r="H106" s="112"/>
      <c r="I106" s="112"/>
      <c r="J106" s="113">
        <f>J181</f>
        <v>0</v>
      </c>
      <c r="L106" s="110"/>
    </row>
    <row r="107" spans="2:65" s="9" customFormat="1" ht="19.95" customHeight="1">
      <c r="B107" s="110"/>
      <c r="D107" s="111" t="s">
        <v>636</v>
      </c>
      <c r="E107" s="112"/>
      <c r="F107" s="112"/>
      <c r="G107" s="112"/>
      <c r="H107" s="112"/>
      <c r="I107" s="112"/>
      <c r="J107" s="113">
        <f>J206</f>
        <v>0</v>
      </c>
      <c r="L107" s="110"/>
    </row>
    <row r="108" spans="2:65" s="1" customFormat="1" ht="21.75" customHeight="1">
      <c r="B108" s="28"/>
      <c r="L108" s="28"/>
    </row>
    <row r="109" spans="2:65" s="1" customFormat="1" ht="6.9" customHeight="1">
      <c r="B109" s="28"/>
      <c r="L109" s="28"/>
    </row>
    <row r="110" spans="2:65" s="1" customFormat="1" ht="29.25" customHeight="1">
      <c r="B110" s="28"/>
      <c r="C110" s="105" t="s">
        <v>249</v>
      </c>
      <c r="J110" s="114">
        <f>ROUND(J111 + J112 + J113 + J114 + J115 + J116,2)</f>
        <v>0</v>
      </c>
      <c r="L110" s="28"/>
      <c r="N110" s="115" t="s">
        <v>37</v>
      </c>
    </row>
    <row r="111" spans="2:65" s="1" customFormat="1" ht="18" customHeight="1">
      <c r="B111" s="28"/>
      <c r="D111" s="222" t="s">
        <v>250</v>
      </c>
      <c r="E111" s="223"/>
      <c r="F111" s="223"/>
      <c r="J111" s="117">
        <v>0</v>
      </c>
      <c r="L111" s="118"/>
      <c r="M111" s="119"/>
      <c r="N111" s="120" t="s">
        <v>38</v>
      </c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1" t="s">
        <v>251</v>
      </c>
      <c r="AZ111" s="119"/>
      <c r="BA111" s="119"/>
      <c r="BB111" s="119"/>
      <c r="BC111" s="119"/>
      <c r="BD111" s="119"/>
      <c r="BE111" s="122">
        <f t="shared" ref="BE111:BE116" si="0">IF(N111="základní",J111,0)</f>
        <v>0</v>
      </c>
      <c r="BF111" s="122">
        <f t="shared" ref="BF111:BF116" si="1">IF(N111="snížená",J111,0)</f>
        <v>0</v>
      </c>
      <c r="BG111" s="122">
        <f t="shared" ref="BG111:BG116" si="2">IF(N111="zákl. přenesená",J111,0)</f>
        <v>0</v>
      </c>
      <c r="BH111" s="122">
        <f t="shared" ref="BH111:BH116" si="3">IF(N111="sníž. přenesená",J111,0)</f>
        <v>0</v>
      </c>
      <c r="BI111" s="122">
        <f t="shared" ref="BI111:BI116" si="4">IF(N111="nulová",J111,0)</f>
        <v>0</v>
      </c>
      <c r="BJ111" s="121" t="s">
        <v>80</v>
      </c>
      <c r="BK111" s="119"/>
      <c r="BL111" s="119"/>
      <c r="BM111" s="119"/>
    </row>
    <row r="112" spans="2:65" s="1" customFormat="1" ht="18" customHeight="1">
      <c r="B112" s="28"/>
      <c r="D112" s="222" t="s">
        <v>252</v>
      </c>
      <c r="E112" s="223"/>
      <c r="F112" s="223"/>
      <c r="J112" s="117">
        <v>0</v>
      </c>
      <c r="L112" s="118"/>
      <c r="M112" s="119"/>
      <c r="N112" s="120" t="s">
        <v>38</v>
      </c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21" t="s">
        <v>251</v>
      </c>
      <c r="AZ112" s="119"/>
      <c r="BA112" s="119"/>
      <c r="BB112" s="119"/>
      <c r="BC112" s="119"/>
      <c r="BD112" s="119"/>
      <c r="BE112" s="122">
        <f t="shared" si="0"/>
        <v>0</v>
      </c>
      <c r="BF112" s="122">
        <f t="shared" si="1"/>
        <v>0</v>
      </c>
      <c r="BG112" s="122">
        <f t="shared" si="2"/>
        <v>0</v>
      </c>
      <c r="BH112" s="122">
        <f t="shared" si="3"/>
        <v>0</v>
      </c>
      <c r="BI112" s="122">
        <f t="shared" si="4"/>
        <v>0</v>
      </c>
      <c r="BJ112" s="121" t="s">
        <v>80</v>
      </c>
      <c r="BK112" s="119"/>
      <c r="BL112" s="119"/>
      <c r="BM112" s="119"/>
    </row>
    <row r="113" spans="2:65" s="1" customFormat="1" ht="18" customHeight="1">
      <c r="B113" s="28"/>
      <c r="D113" s="222" t="s">
        <v>2429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si="0"/>
        <v>0</v>
      </c>
      <c r="BF113" s="122">
        <f t="shared" si="1"/>
        <v>0</v>
      </c>
      <c r="BG113" s="122">
        <f t="shared" si="2"/>
        <v>0</v>
      </c>
      <c r="BH113" s="122">
        <f t="shared" si="3"/>
        <v>0</v>
      </c>
      <c r="BI113" s="122">
        <f t="shared" si="4"/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222" t="s">
        <v>2427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222" t="s">
        <v>2430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116" t="s">
        <v>253</v>
      </c>
      <c r="J116" s="117">
        <f>ROUND(J32*T116,2)</f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254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0.199999999999999">
      <c r="B117" s="28"/>
      <c r="L117" s="28"/>
    </row>
    <row r="118" spans="2:65" s="1" customFormat="1" ht="29.25" customHeight="1">
      <c r="B118" s="28"/>
      <c r="C118" s="123" t="s">
        <v>255</v>
      </c>
      <c r="D118" s="95"/>
      <c r="E118" s="95"/>
      <c r="F118" s="95"/>
      <c r="G118" s="95"/>
      <c r="H118" s="95"/>
      <c r="I118" s="95"/>
      <c r="J118" s="124">
        <f>ROUND(J98+J110,2)</f>
        <v>0</v>
      </c>
      <c r="K118" s="95"/>
      <c r="L118" s="28"/>
    </row>
    <row r="119" spans="2:65" s="1" customFormat="1" ht="6.9" customHeight="1"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28"/>
    </row>
    <row r="123" spans="2:65" s="1" customFormat="1" ht="6.9" customHeight="1"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28"/>
    </row>
    <row r="124" spans="2:65" s="1" customFormat="1" ht="24.9" customHeight="1">
      <c r="B124" s="28"/>
      <c r="C124" s="17" t="s">
        <v>256</v>
      </c>
      <c r="L124" s="28"/>
    </row>
    <row r="125" spans="2:65" s="1" customFormat="1" ht="6.9" customHeight="1">
      <c r="B125" s="28"/>
      <c r="L125" s="28"/>
    </row>
    <row r="126" spans="2:65" s="1" customFormat="1" ht="12" customHeight="1">
      <c r="B126" s="28"/>
      <c r="C126" s="23" t="s">
        <v>16</v>
      </c>
      <c r="L126" s="28"/>
    </row>
    <row r="127" spans="2:65" s="1" customFormat="1" ht="26.25" customHeight="1">
      <c r="B127" s="28"/>
      <c r="E127" s="218" t="str">
        <f>E7</f>
        <v>Rekonstrukce silno a slaboproudé instalace, dobudování WC pro imobilní aj., ZŠ Ivanovice na Hané, ul. Tyršova 218/4</v>
      </c>
      <c r="F127" s="219"/>
      <c r="G127" s="219"/>
      <c r="H127" s="219"/>
      <c r="L127" s="28"/>
    </row>
    <row r="128" spans="2:65" ht="12" customHeight="1">
      <c r="B128" s="16"/>
      <c r="C128" s="23" t="s">
        <v>224</v>
      </c>
      <c r="L128" s="16"/>
    </row>
    <row r="129" spans="2:65" s="1" customFormat="1" ht="16.5" customHeight="1">
      <c r="B129" s="28"/>
      <c r="E129" s="218" t="s">
        <v>2361</v>
      </c>
      <c r="F129" s="220"/>
      <c r="G129" s="220"/>
      <c r="H129" s="220"/>
      <c r="L129" s="28"/>
    </row>
    <row r="130" spans="2:65" s="1" customFormat="1" ht="12" customHeight="1">
      <c r="B130" s="28"/>
      <c r="C130" s="23" t="s">
        <v>226</v>
      </c>
      <c r="L130" s="28"/>
    </row>
    <row r="131" spans="2:65" s="1" customFormat="1" ht="16.5" customHeight="1">
      <c r="B131" s="28"/>
      <c r="E131" s="200" t="str">
        <f>E11</f>
        <v>61.18.2 - WC 1.NP - elektro</v>
      </c>
      <c r="F131" s="220"/>
      <c r="G131" s="220"/>
      <c r="H131" s="220"/>
      <c r="L131" s="28"/>
    </row>
    <row r="132" spans="2:65" s="1" customFormat="1" ht="6.9" customHeight="1">
      <c r="B132" s="28"/>
      <c r="L132" s="28"/>
    </row>
    <row r="133" spans="2:65" s="1" customFormat="1" ht="12" customHeight="1">
      <c r="B133" s="28"/>
      <c r="C133" s="23" t="s">
        <v>20</v>
      </c>
      <c r="F133" s="21" t="str">
        <f>F14</f>
        <v>ZŠ Ivanovice na Hané, okres Vyškov p. o.</v>
      </c>
      <c r="I133" s="23" t="s">
        <v>22</v>
      </c>
      <c r="J133" s="48" t="str">
        <f>IF(J14="","",J14)</f>
        <v>xx.xx.xxxx</v>
      </c>
      <c r="L133" s="28"/>
    </row>
    <row r="134" spans="2:65" s="1" customFormat="1" ht="6.9" customHeight="1">
      <c r="B134" s="28"/>
      <c r="L134" s="28"/>
    </row>
    <row r="135" spans="2:65" s="1" customFormat="1" ht="15.15" customHeight="1">
      <c r="B135" s="28"/>
      <c r="C135" s="23" t="s">
        <v>23</v>
      </c>
      <c r="F135" s="21" t="str">
        <f>E17</f>
        <v xml:space="preserve"> </v>
      </c>
      <c r="I135" s="23" t="s">
        <v>29</v>
      </c>
      <c r="J135" s="26" t="str">
        <f>E23</f>
        <v xml:space="preserve"> </v>
      </c>
      <c r="L135" s="28"/>
    </row>
    <row r="136" spans="2:65" s="1" customFormat="1" ht="15.15" customHeight="1">
      <c r="B136" s="28"/>
      <c r="C136" s="23" t="s">
        <v>27</v>
      </c>
      <c r="F136" s="21" t="str">
        <f>IF(E20="","",E20)</f>
        <v>Vyplň údaj</v>
      </c>
      <c r="I136" s="23" t="s">
        <v>31</v>
      </c>
      <c r="J136" s="26" t="str">
        <f>E26</f>
        <v xml:space="preserve"> </v>
      </c>
      <c r="L136" s="28"/>
    </row>
    <row r="137" spans="2:65" s="1" customFormat="1" ht="10.35" customHeight="1">
      <c r="B137" s="28"/>
      <c r="L137" s="28"/>
    </row>
    <row r="138" spans="2:65" s="10" customFormat="1" ht="29.25" customHeight="1">
      <c r="B138" s="125"/>
      <c r="C138" s="126" t="s">
        <v>257</v>
      </c>
      <c r="D138" s="127" t="s">
        <v>58</v>
      </c>
      <c r="E138" s="127" t="s">
        <v>54</v>
      </c>
      <c r="F138" s="127" t="s">
        <v>55</v>
      </c>
      <c r="G138" s="127" t="s">
        <v>258</v>
      </c>
      <c r="H138" s="127" t="s">
        <v>259</v>
      </c>
      <c r="I138" s="127" t="s">
        <v>260</v>
      </c>
      <c r="J138" s="128" t="s">
        <v>232</v>
      </c>
      <c r="K138" s="129" t="s">
        <v>261</v>
      </c>
      <c r="L138" s="125"/>
      <c r="M138" s="55" t="s">
        <v>1</v>
      </c>
      <c r="N138" s="56" t="s">
        <v>37</v>
      </c>
      <c r="O138" s="56" t="s">
        <v>262</v>
      </c>
      <c r="P138" s="56" t="s">
        <v>263</v>
      </c>
      <c r="Q138" s="56" t="s">
        <v>264</v>
      </c>
      <c r="R138" s="56" t="s">
        <v>265</v>
      </c>
      <c r="S138" s="56" t="s">
        <v>266</v>
      </c>
      <c r="T138" s="57" t="s">
        <v>267</v>
      </c>
    </row>
    <row r="139" spans="2:65" s="1" customFormat="1" ht="22.8" customHeight="1">
      <c r="B139" s="28"/>
      <c r="C139" s="60" t="s">
        <v>268</v>
      </c>
      <c r="J139" s="130">
        <f>BK139</f>
        <v>0</v>
      </c>
      <c r="L139" s="28"/>
      <c r="M139" s="58"/>
      <c r="N139" s="49"/>
      <c r="O139" s="49"/>
      <c r="P139" s="131">
        <f>P140+P166</f>
        <v>0</v>
      </c>
      <c r="Q139" s="49"/>
      <c r="R139" s="131">
        <f>R140+R166</f>
        <v>1.4769999999999998E-2</v>
      </c>
      <c r="S139" s="49"/>
      <c r="T139" s="132">
        <f>T140+T166</f>
        <v>3.5049999999999998E-2</v>
      </c>
      <c r="AT139" s="13" t="s">
        <v>72</v>
      </c>
      <c r="AU139" s="13" t="s">
        <v>234</v>
      </c>
      <c r="BK139" s="133">
        <f>BK140+BK166</f>
        <v>0</v>
      </c>
    </row>
    <row r="140" spans="2:65" s="11" customFormat="1" ht="25.95" customHeight="1">
      <c r="B140" s="134"/>
      <c r="D140" s="135" t="s">
        <v>72</v>
      </c>
      <c r="E140" s="136" t="s">
        <v>269</v>
      </c>
      <c r="F140" s="136" t="s">
        <v>270</v>
      </c>
      <c r="I140" s="137"/>
      <c r="J140" s="138">
        <f>BK140</f>
        <v>0</v>
      </c>
      <c r="L140" s="134"/>
      <c r="M140" s="139"/>
      <c r="P140" s="140">
        <f>P141+P146+P157</f>
        <v>0</v>
      </c>
      <c r="R140" s="140">
        <f>R141+R146+R157</f>
        <v>0</v>
      </c>
      <c r="T140" s="141">
        <f>T141+T146+T157</f>
        <v>1.0999999999999999E-2</v>
      </c>
      <c r="AR140" s="135" t="s">
        <v>80</v>
      </c>
      <c r="AT140" s="142" t="s">
        <v>72</v>
      </c>
      <c r="AU140" s="142" t="s">
        <v>73</v>
      </c>
      <c r="AY140" s="135" t="s">
        <v>271</v>
      </c>
      <c r="BK140" s="143">
        <f>BK141+BK146+BK157</f>
        <v>0</v>
      </c>
    </row>
    <row r="141" spans="2:65" s="11" customFormat="1" ht="22.8" customHeight="1">
      <c r="B141" s="134"/>
      <c r="D141" s="135" t="s">
        <v>72</v>
      </c>
      <c r="E141" s="144" t="s">
        <v>272</v>
      </c>
      <c r="F141" s="144" t="s">
        <v>273</v>
      </c>
      <c r="I141" s="137"/>
      <c r="J141" s="145">
        <f>BK141</f>
        <v>0</v>
      </c>
      <c r="L141" s="134"/>
      <c r="M141" s="139"/>
      <c r="P141" s="140">
        <f>SUM(P142:P145)</f>
        <v>0</v>
      </c>
      <c r="R141" s="140">
        <f>SUM(R142:R145)</f>
        <v>0</v>
      </c>
      <c r="T141" s="141">
        <f>SUM(T142:T145)</f>
        <v>0</v>
      </c>
      <c r="AR141" s="135" t="s">
        <v>80</v>
      </c>
      <c r="AT141" s="142" t="s">
        <v>72</v>
      </c>
      <c r="AU141" s="142" t="s">
        <v>80</v>
      </c>
      <c r="AY141" s="135" t="s">
        <v>271</v>
      </c>
      <c r="BK141" s="143">
        <f>SUM(BK142:BK145)</f>
        <v>0</v>
      </c>
    </row>
    <row r="142" spans="2:65" s="1" customFormat="1" ht="24.15" customHeight="1">
      <c r="B142" s="28"/>
      <c r="C142" s="146" t="s">
        <v>80</v>
      </c>
      <c r="D142" s="146" t="s">
        <v>274</v>
      </c>
      <c r="E142" s="147" t="s">
        <v>637</v>
      </c>
      <c r="F142" s="148" t="s">
        <v>638</v>
      </c>
      <c r="G142" s="149" t="s">
        <v>639</v>
      </c>
      <c r="H142" s="150">
        <v>10</v>
      </c>
      <c r="I142" s="151"/>
      <c r="J142" s="152">
        <f>ROUND(I142*H142,2)</f>
        <v>0</v>
      </c>
      <c r="K142" s="153"/>
      <c r="L142" s="28"/>
      <c r="M142" s="154" t="s">
        <v>1</v>
      </c>
      <c r="N142" s="115" t="s">
        <v>38</v>
      </c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AR142" s="157" t="s">
        <v>278</v>
      </c>
      <c r="AT142" s="157" t="s">
        <v>274</v>
      </c>
      <c r="AU142" s="157" t="s">
        <v>82</v>
      </c>
      <c r="AY142" s="13" t="s">
        <v>271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3" t="s">
        <v>80</v>
      </c>
      <c r="BK142" s="158">
        <f>ROUND(I142*H142,2)</f>
        <v>0</v>
      </c>
      <c r="BL142" s="13" t="s">
        <v>278</v>
      </c>
      <c r="BM142" s="157" t="s">
        <v>640</v>
      </c>
    </row>
    <row r="143" spans="2:65" s="1" customFormat="1" ht="19.2">
      <c r="B143" s="28"/>
      <c r="D143" s="159" t="s">
        <v>280</v>
      </c>
      <c r="F143" s="160" t="s">
        <v>641</v>
      </c>
      <c r="I143" s="119"/>
      <c r="L143" s="28"/>
      <c r="M143" s="161"/>
      <c r="T143" s="52"/>
      <c r="AT143" s="13" t="s">
        <v>280</v>
      </c>
      <c r="AU143" s="13" t="s">
        <v>82</v>
      </c>
    </row>
    <row r="144" spans="2:65" s="1" customFormat="1" ht="24.15" customHeight="1">
      <c r="B144" s="28"/>
      <c r="C144" s="146" t="s">
        <v>82</v>
      </c>
      <c r="D144" s="146" t="s">
        <v>274</v>
      </c>
      <c r="E144" s="147" t="s">
        <v>642</v>
      </c>
      <c r="F144" s="148" t="s">
        <v>643</v>
      </c>
      <c r="G144" s="149" t="s">
        <v>639</v>
      </c>
      <c r="H144" s="150">
        <v>40</v>
      </c>
      <c r="I144" s="151"/>
      <c r="J144" s="152">
        <f>ROUND(I144*H144,2)</f>
        <v>0</v>
      </c>
      <c r="K144" s="153"/>
      <c r="L144" s="28"/>
      <c r="M144" s="154" t="s">
        <v>1</v>
      </c>
      <c r="N144" s="115" t="s">
        <v>38</v>
      </c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AR144" s="157" t="s">
        <v>278</v>
      </c>
      <c r="AT144" s="157" t="s">
        <v>274</v>
      </c>
      <c r="AU144" s="157" t="s">
        <v>82</v>
      </c>
      <c r="AY144" s="13" t="s">
        <v>271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3" t="s">
        <v>80</v>
      </c>
      <c r="BK144" s="158">
        <f>ROUND(I144*H144,2)</f>
        <v>0</v>
      </c>
      <c r="BL144" s="13" t="s">
        <v>278</v>
      </c>
      <c r="BM144" s="157" t="s">
        <v>644</v>
      </c>
    </row>
    <row r="145" spans="2:65" s="1" customFormat="1" ht="28.8">
      <c r="B145" s="28"/>
      <c r="D145" s="159" t="s">
        <v>280</v>
      </c>
      <c r="F145" s="160" t="s">
        <v>645</v>
      </c>
      <c r="I145" s="119"/>
      <c r="L145" s="28"/>
      <c r="M145" s="161"/>
      <c r="T145" s="52"/>
      <c r="AT145" s="13" t="s">
        <v>280</v>
      </c>
      <c r="AU145" s="13" t="s">
        <v>82</v>
      </c>
    </row>
    <row r="146" spans="2:65" s="11" customFormat="1" ht="22.8" customHeight="1">
      <c r="B146" s="134"/>
      <c r="D146" s="135" t="s">
        <v>72</v>
      </c>
      <c r="E146" s="144" t="s">
        <v>292</v>
      </c>
      <c r="F146" s="144" t="s">
        <v>293</v>
      </c>
      <c r="I146" s="137"/>
      <c r="J146" s="145">
        <f>BK146</f>
        <v>0</v>
      </c>
      <c r="L146" s="134"/>
      <c r="M146" s="139"/>
      <c r="P146" s="140">
        <f>SUM(P147:P156)</f>
        <v>0</v>
      </c>
      <c r="R146" s="140">
        <f>SUM(R147:R156)</f>
        <v>0</v>
      </c>
      <c r="T146" s="141">
        <f>SUM(T147:T156)</f>
        <v>1.0999999999999999E-2</v>
      </c>
      <c r="AR146" s="135" t="s">
        <v>80</v>
      </c>
      <c r="AT146" s="142" t="s">
        <v>72</v>
      </c>
      <c r="AU146" s="142" t="s">
        <v>80</v>
      </c>
      <c r="AY146" s="135" t="s">
        <v>271</v>
      </c>
      <c r="BK146" s="143">
        <f>SUM(BK147:BK156)</f>
        <v>0</v>
      </c>
    </row>
    <row r="147" spans="2:65" s="1" customFormat="1" ht="33" customHeight="1">
      <c r="B147" s="28"/>
      <c r="C147" s="146" t="s">
        <v>272</v>
      </c>
      <c r="D147" s="146" t="s">
        <v>274</v>
      </c>
      <c r="E147" s="147" t="s">
        <v>646</v>
      </c>
      <c r="F147" s="148" t="s">
        <v>647</v>
      </c>
      <c r="G147" s="149" t="s">
        <v>338</v>
      </c>
      <c r="H147" s="150">
        <v>1</v>
      </c>
      <c r="I147" s="151"/>
      <c r="J147" s="152">
        <f>ROUND(I147*H147,2)</f>
        <v>0</v>
      </c>
      <c r="K147" s="153"/>
      <c r="L147" s="28"/>
      <c r="M147" s="154" t="s">
        <v>1</v>
      </c>
      <c r="N147" s="115" t="s">
        <v>38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AR147" s="157" t="s">
        <v>278</v>
      </c>
      <c r="AT147" s="157" t="s">
        <v>274</v>
      </c>
      <c r="AU147" s="157" t="s">
        <v>82</v>
      </c>
      <c r="AY147" s="13" t="s">
        <v>271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3" t="s">
        <v>80</v>
      </c>
      <c r="BK147" s="158">
        <f>ROUND(I147*H147,2)</f>
        <v>0</v>
      </c>
      <c r="BL147" s="13" t="s">
        <v>278</v>
      </c>
      <c r="BM147" s="157" t="s">
        <v>648</v>
      </c>
    </row>
    <row r="148" spans="2:65" s="1" customFormat="1" ht="28.8">
      <c r="B148" s="28"/>
      <c r="D148" s="159" t="s">
        <v>280</v>
      </c>
      <c r="F148" s="160" t="s">
        <v>649</v>
      </c>
      <c r="I148" s="119"/>
      <c r="L148" s="28"/>
      <c r="M148" s="161"/>
      <c r="T148" s="52"/>
      <c r="AT148" s="13" t="s">
        <v>280</v>
      </c>
      <c r="AU148" s="13" t="s">
        <v>82</v>
      </c>
    </row>
    <row r="149" spans="2:65" s="1" customFormat="1" ht="33" customHeight="1">
      <c r="B149" s="28"/>
      <c r="C149" s="146" t="s">
        <v>278</v>
      </c>
      <c r="D149" s="146" t="s">
        <v>274</v>
      </c>
      <c r="E149" s="147" t="s">
        <v>654</v>
      </c>
      <c r="F149" s="148" t="s">
        <v>655</v>
      </c>
      <c r="G149" s="149" t="s">
        <v>338</v>
      </c>
      <c r="H149" s="150">
        <v>1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278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656</v>
      </c>
    </row>
    <row r="150" spans="2:65" s="1" customFormat="1" ht="28.8">
      <c r="B150" s="28"/>
      <c r="D150" s="159" t="s">
        <v>280</v>
      </c>
      <c r="F150" s="160" t="s">
        <v>657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" customFormat="1" ht="24.15" customHeight="1">
      <c r="B151" s="28"/>
      <c r="C151" s="146" t="s">
        <v>298</v>
      </c>
      <c r="D151" s="146" t="s">
        <v>274</v>
      </c>
      <c r="E151" s="147" t="s">
        <v>662</v>
      </c>
      <c r="F151" s="148" t="s">
        <v>663</v>
      </c>
      <c r="G151" s="149" t="s">
        <v>338</v>
      </c>
      <c r="H151" s="150">
        <v>1</v>
      </c>
      <c r="I151" s="151"/>
      <c r="J151" s="152">
        <f>ROUND(I151*H151,2)</f>
        <v>0</v>
      </c>
      <c r="K151" s="153"/>
      <c r="L151" s="28"/>
      <c r="M151" s="154" t="s">
        <v>1</v>
      </c>
      <c r="N151" s="115" t="s">
        <v>38</v>
      </c>
      <c r="P151" s="155">
        <f>O151*H151</f>
        <v>0</v>
      </c>
      <c r="Q151" s="155">
        <v>0</v>
      </c>
      <c r="R151" s="155">
        <f>Q151*H151</f>
        <v>0</v>
      </c>
      <c r="S151" s="155">
        <v>1E-3</v>
      </c>
      <c r="T151" s="156">
        <f>S151*H151</f>
        <v>1E-3</v>
      </c>
      <c r="AR151" s="157" t="s">
        <v>278</v>
      </c>
      <c r="AT151" s="157" t="s">
        <v>274</v>
      </c>
      <c r="AU151" s="157" t="s">
        <v>82</v>
      </c>
      <c r="AY151" s="13" t="s">
        <v>271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3" t="s">
        <v>80</v>
      </c>
      <c r="BK151" s="158">
        <f>ROUND(I151*H151,2)</f>
        <v>0</v>
      </c>
      <c r="BL151" s="13" t="s">
        <v>278</v>
      </c>
      <c r="BM151" s="157" t="s">
        <v>664</v>
      </c>
    </row>
    <row r="152" spans="2:65" s="1" customFormat="1" ht="19.2">
      <c r="B152" s="28"/>
      <c r="D152" s="159" t="s">
        <v>280</v>
      </c>
      <c r="F152" s="160" t="s">
        <v>665</v>
      </c>
      <c r="I152" s="119"/>
      <c r="L152" s="28"/>
      <c r="M152" s="161"/>
      <c r="T152" s="52"/>
      <c r="AT152" s="13" t="s">
        <v>280</v>
      </c>
      <c r="AU152" s="13" t="s">
        <v>82</v>
      </c>
    </row>
    <row r="153" spans="2:65" s="1" customFormat="1" ht="24.15" customHeight="1">
      <c r="B153" s="28"/>
      <c r="C153" s="146" t="s">
        <v>282</v>
      </c>
      <c r="D153" s="146" t="s">
        <v>274</v>
      </c>
      <c r="E153" s="147" t="s">
        <v>678</v>
      </c>
      <c r="F153" s="148" t="s">
        <v>679</v>
      </c>
      <c r="G153" s="149" t="s">
        <v>412</v>
      </c>
      <c r="H153" s="150">
        <v>5</v>
      </c>
      <c r="I153" s="151"/>
      <c r="J153" s="152">
        <f>ROUND(I153*H153,2)</f>
        <v>0</v>
      </c>
      <c r="K153" s="153"/>
      <c r="L153" s="28"/>
      <c r="M153" s="154" t="s">
        <v>1</v>
      </c>
      <c r="N153" s="115" t="s">
        <v>38</v>
      </c>
      <c r="P153" s="155">
        <f>O153*H153</f>
        <v>0</v>
      </c>
      <c r="Q153" s="155">
        <v>0</v>
      </c>
      <c r="R153" s="155">
        <f>Q153*H153</f>
        <v>0</v>
      </c>
      <c r="S153" s="155">
        <v>2E-3</v>
      </c>
      <c r="T153" s="156">
        <f>S153*H153</f>
        <v>0.01</v>
      </c>
      <c r="AR153" s="157" t="s">
        <v>278</v>
      </c>
      <c r="AT153" s="157" t="s">
        <v>274</v>
      </c>
      <c r="AU153" s="157" t="s">
        <v>82</v>
      </c>
      <c r="AY153" s="13" t="s">
        <v>271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3" t="s">
        <v>80</v>
      </c>
      <c r="BK153" s="158">
        <f>ROUND(I153*H153,2)</f>
        <v>0</v>
      </c>
      <c r="BL153" s="13" t="s">
        <v>278</v>
      </c>
      <c r="BM153" s="157" t="s">
        <v>680</v>
      </c>
    </row>
    <row r="154" spans="2:65" s="1" customFormat="1" ht="19.2">
      <c r="B154" s="28"/>
      <c r="D154" s="159" t="s">
        <v>280</v>
      </c>
      <c r="F154" s="160" t="s">
        <v>681</v>
      </c>
      <c r="I154" s="119"/>
      <c r="L154" s="28"/>
      <c r="M154" s="161"/>
      <c r="T154" s="52"/>
      <c r="AT154" s="13" t="s">
        <v>280</v>
      </c>
      <c r="AU154" s="13" t="s">
        <v>82</v>
      </c>
    </row>
    <row r="155" spans="2:65" s="1" customFormat="1" ht="33" customHeight="1">
      <c r="B155" s="28"/>
      <c r="C155" s="146" t="s">
        <v>308</v>
      </c>
      <c r="D155" s="146" t="s">
        <v>274</v>
      </c>
      <c r="E155" s="147" t="s">
        <v>690</v>
      </c>
      <c r="F155" s="148" t="s">
        <v>691</v>
      </c>
      <c r="G155" s="149" t="s">
        <v>692</v>
      </c>
      <c r="H155" s="150">
        <v>20</v>
      </c>
      <c r="I155" s="151"/>
      <c r="J155" s="152">
        <f>ROUND(I155*H155,2)</f>
        <v>0</v>
      </c>
      <c r="K155" s="153"/>
      <c r="L155" s="28"/>
      <c r="M155" s="154" t="s">
        <v>1</v>
      </c>
      <c r="N155" s="115" t="s">
        <v>38</v>
      </c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AR155" s="157" t="s">
        <v>278</v>
      </c>
      <c r="AT155" s="157" t="s">
        <v>274</v>
      </c>
      <c r="AU155" s="157" t="s">
        <v>82</v>
      </c>
      <c r="AY155" s="13" t="s">
        <v>271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3" t="s">
        <v>80</v>
      </c>
      <c r="BK155" s="158">
        <f>ROUND(I155*H155,2)</f>
        <v>0</v>
      </c>
      <c r="BL155" s="13" t="s">
        <v>278</v>
      </c>
      <c r="BM155" s="157" t="s">
        <v>693</v>
      </c>
    </row>
    <row r="156" spans="2:65" s="1" customFormat="1" ht="19.2">
      <c r="B156" s="28"/>
      <c r="D156" s="159" t="s">
        <v>280</v>
      </c>
      <c r="F156" s="160" t="s">
        <v>691</v>
      </c>
      <c r="I156" s="119"/>
      <c r="L156" s="28"/>
      <c r="M156" s="161"/>
      <c r="T156" s="52"/>
      <c r="AT156" s="13" t="s">
        <v>280</v>
      </c>
      <c r="AU156" s="13" t="s">
        <v>82</v>
      </c>
    </row>
    <row r="157" spans="2:65" s="11" customFormat="1" ht="22.8" customHeight="1">
      <c r="B157" s="134"/>
      <c r="D157" s="135" t="s">
        <v>72</v>
      </c>
      <c r="E157" s="144" t="s">
        <v>318</v>
      </c>
      <c r="F157" s="144" t="s">
        <v>319</v>
      </c>
      <c r="I157" s="137"/>
      <c r="J157" s="145">
        <f>BK157</f>
        <v>0</v>
      </c>
      <c r="L157" s="134"/>
      <c r="M157" s="139"/>
      <c r="P157" s="140">
        <f>SUM(P158:P165)</f>
        <v>0</v>
      </c>
      <c r="R157" s="140">
        <f>SUM(R158:R165)</f>
        <v>0</v>
      </c>
      <c r="T157" s="141">
        <f>SUM(T158:T165)</f>
        <v>0</v>
      </c>
      <c r="AR157" s="135" t="s">
        <v>80</v>
      </c>
      <c r="AT157" s="142" t="s">
        <v>72</v>
      </c>
      <c r="AU157" s="142" t="s">
        <v>80</v>
      </c>
      <c r="AY157" s="135" t="s">
        <v>271</v>
      </c>
      <c r="BK157" s="143">
        <f>SUM(BK158:BK165)</f>
        <v>0</v>
      </c>
    </row>
    <row r="158" spans="2:65" s="1" customFormat="1" ht="24.15" customHeight="1">
      <c r="B158" s="28"/>
      <c r="C158" s="146" t="s">
        <v>314</v>
      </c>
      <c r="D158" s="146" t="s">
        <v>274</v>
      </c>
      <c r="E158" s="147" t="s">
        <v>320</v>
      </c>
      <c r="F158" s="148" t="s">
        <v>321</v>
      </c>
      <c r="G158" s="149" t="s">
        <v>322</v>
      </c>
      <c r="H158" s="150">
        <v>3.5000000000000003E-2</v>
      </c>
      <c r="I158" s="151"/>
      <c r="J158" s="152">
        <f>ROUND(I158*H158,2)</f>
        <v>0</v>
      </c>
      <c r="K158" s="153"/>
      <c r="L158" s="28"/>
      <c r="M158" s="154" t="s">
        <v>1</v>
      </c>
      <c r="N158" s="115" t="s">
        <v>38</v>
      </c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AR158" s="157" t="s">
        <v>278</v>
      </c>
      <c r="AT158" s="157" t="s">
        <v>274</v>
      </c>
      <c r="AU158" s="157" t="s">
        <v>82</v>
      </c>
      <c r="AY158" s="13" t="s">
        <v>271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3" t="s">
        <v>80</v>
      </c>
      <c r="BK158" s="158">
        <f>ROUND(I158*H158,2)</f>
        <v>0</v>
      </c>
      <c r="BL158" s="13" t="s">
        <v>278</v>
      </c>
      <c r="BM158" s="157" t="s">
        <v>694</v>
      </c>
    </row>
    <row r="159" spans="2:65" s="1" customFormat="1" ht="28.8">
      <c r="B159" s="28"/>
      <c r="D159" s="159" t="s">
        <v>280</v>
      </c>
      <c r="F159" s="160" t="s">
        <v>324</v>
      </c>
      <c r="I159" s="119"/>
      <c r="L159" s="28"/>
      <c r="M159" s="161"/>
      <c r="T159" s="52"/>
      <c r="AT159" s="13" t="s">
        <v>280</v>
      </c>
      <c r="AU159" s="13" t="s">
        <v>82</v>
      </c>
    </row>
    <row r="160" spans="2:65" s="1" customFormat="1" ht="24.15" customHeight="1">
      <c r="B160" s="28"/>
      <c r="C160" s="146" t="s">
        <v>292</v>
      </c>
      <c r="D160" s="146" t="s">
        <v>274</v>
      </c>
      <c r="E160" s="147" t="s">
        <v>326</v>
      </c>
      <c r="F160" s="148" t="s">
        <v>327</v>
      </c>
      <c r="G160" s="149" t="s">
        <v>322</v>
      </c>
      <c r="H160" s="150">
        <v>3.5000000000000003E-2</v>
      </c>
      <c r="I160" s="151"/>
      <c r="J160" s="152">
        <f>ROUND(I160*H160,2)</f>
        <v>0</v>
      </c>
      <c r="K160" s="153"/>
      <c r="L160" s="28"/>
      <c r="M160" s="154" t="s">
        <v>1</v>
      </c>
      <c r="N160" s="115" t="s">
        <v>38</v>
      </c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AR160" s="157" t="s">
        <v>278</v>
      </c>
      <c r="AT160" s="157" t="s">
        <v>274</v>
      </c>
      <c r="AU160" s="157" t="s">
        <v>82</v>
      </c>
      <c r="AY160" s="13" t="s">
        <v>271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3" t="s">
        <v>80</v>
      </c>
      <c r="BK160" s="158">
        <f>ROUND(I160*H160,2)</f>
        <v>0</v>
      </c>
      <c r="BL160" s="13" t="s">
        <v>278</v>
      </c>
      <c r="BM160" s="157" t="s">
        <v>695</v>
      </c>
    </row>
    <row r="161" spans="2:65" s="1" customFormat="1" ht="19.2">
      <c r="B161" s="28"/>
      <c r="D161" s="159" t="s">
        <v>280</v>
      </c>
      <c r="F161" s="160" t="s">
        <v>329</v>
      </c>
      <c r="I161" s="119"/>
      <c r="L161" s="28"/>
      <c r="M161" s="161"/>
      <c r="T161" s="52"/>
      <c r="AT161" s="13" t="s">
        <v>280</v>
      </c>
      <c r="AU161" s="13" t="s">
        <v>82</v>
      </c>
    </row>
    <row r="162" spans="2:65" s="1" customFormat="1" ht="24.15" customHeight="1">
      <c r="B162" s="28"/>
      <c r="C162" s="146" t="s">
        <v>325</v>
      </c>
      <c r="D162" s="146" t="s">
        <v>274</v>
      </c>
      <c r="E162" s="147" t="s">
        <v>696</v>
      </c>
      <c r="F162" s="148" t="s">
        <v>697</v>
      </c>
      <c r="G162" s="149" t="s">
        <v>322</v>
      </c>
      <c r="H162" s="150">
        <v>40</v>
      </c>
      <c r="I162" s="151"/>
      <c r="J162" s="152">
        <f>ROUND(I162*H162,2)</f>
        <v>0</v>
      </c>
      <c r="K162" s="153"/>
      <c r="L162" s="28"/>
      <c r="M162" s="154" t="s">
        <v>1</v>
      </c>
      <c r="N162" s="115" t="s">
        <v>38</v>
      </c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AR162" s="157" t="s">
        <v>278</v>
      </c>
      <c r="AT162" s="157" t="s">
        <v>274</v>
      </c>
      <c r="AU162" s="157" t="s">
        <v>82</v>
      </c>
      <c r="AY162" s="13" t="s">
        <v>271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3" t="s">
        <v>80</v>
      </c>
      <c r="BK162" s="158">
        <f>ROUND(I162*H162,2)</f>
        <v>0</v>
      </c>
      <c r="BL162" s="13" t="s">
        <v>278</v>
      </c>
      <c r="BM162" s="157" t="s">
        <v>698</v>
      </c>
    </row>
    <row r="163" spans="2:65" s="1" customFormat="1" ht="28.8">
      <c r="B163" s="28"/>
      <c r="D163" s="159" t="s">
        <v>280</v>
      </c>
      <c r="F163" s="160" t="s">
        <v>699</v>
      </c>
      <c r="I163" s="119"/>
      <c r="L163" s="28"/>
      <c r="M163" s="161"/>
      <c r="T163" s="52"/>
      <c r="AT163" s="13" t="s">
        <v>280</v>
      </c>
      <c r="AU163" s="13" t="s">
        <v>82</v>
      </c>
    </row>
    <row r="164" spans="2:65" s="1" customFormat="1" ht="49.05" customHeight="1">
      <c r="B164" s="28"/>
      <c r="C164" s="146" t="s">
        <v>330</v>
      </c>
      <c r="D164" s="146" t="s">
        <v>274</v>
      </c>
      <c r="E164" s="147" t="s">
        <v>700</v>
      </c>
      <c r="F164" s="148" t="s">
        <v>701</v>
      </c>
      <c r="G164" s="149" t="s">
        <v>322</v>
      </c>
      <c r="H164" s="150">
        <v>3.5000000000000003E-2</v>
      </c>
      <c r="I164" s="151"/>
      <c r="J164" s="152">
        <f>ROUND(I164*H164,2)</f>
        <v>0</v>
      </c>
      <c r="K164" s="153"/>
      <c r="L164" s="28"/>
      <c r="M164" s="154" t="s">
        <v>1</v>
      </c>
      <c r="N164" s="115" t="s">
        <v>38</v>
      </c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AR164" s="157" t="s">
        <v>278</v>
      </c>
      <c r="AT164" s="157" t="s">
        <v>274</v>
      </c>
      <c r="AU164" s="157" t="s">
        <v>82</v>
      </c>
      <c r="AY164" s="13" t="s">
        <v>271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3" t="s">
        <v>80</v>
      </c>
      <c r="BK164" s="158">
        <f>ROUND(I164*H164,2)</f>
        <v>0</v>
      </c>
      <c r="BL164" s="13" t="s">
        <v>278</v>
      </c>
      <c r="BM164" s="157" t="s">
        <v>702</v>
      </c>
    </row>
    <row r="165" spans="2:65" s="1" customFormat="1" ht="38.4">
      <c r="B165" s="28"/>
      <c r="D165" s="159" t="s">
        <v>280</v>
      </c>
      <c r="F165" s="160" t="s">
        <v>703</v>
      </c>
      <c r="I165" s="119"/>
      <c r="L165" s="28"/>
      <c r="M165" s="161"/>
      <c r="T165" s="52"/>
      <c r="AT165" s="13" t="s">
        <v>280</v>
      </c>
      <c r="AU165" s="13" t="s">
        <v>82</v>
      </c>
    </row>
    <row r="166" spans="2:65" s="11" customFormat="1" ht="25.95" customHeight="1">
      <c r="B166" s="134"/>
      <c r="D166" s="135" t="s">
        <v>72</v>
      </c>
      <c r="E166" s="136" t="s">
        <v>341</v>
      </c>
      <c r="F166" s="136" t="s">
        <v>342</v>
      </c>
      <c r="I166" s="137"/>
      <c r="J166" s="138">
        <f>BK166</f>
        <v>0</v>
      </c>
      <c r="L166" s="134"/>
      <c r="M166" s="139"/>
      <c r="P166" s="140">
        <f>P167+P206</f>
        <v>0</v>
      </c>
      <c r="R166" s="140">
        <f>R167+R206</f>
        <v>1.4769999999999998E-2</v>
      </c>
      <c r="T166" s="141">
        <f>T167+T206</f>
        <v>2.4050000000000002E-2</v>
      </c>
      <c r="AR166" s="135" t="s">
        <v>82</v>
      </c>
      <c r="AT166" s="142" t="s">
        <v>72</v>
      </c>
      <c r="AU166" s="142" t="s">
        <v>73</v>
      </c>
      <c r="AY166" s="135" t="s">
        <v>271</v>
      </c>
      <c r="BK166" s="143">
        <f>BK167+BK206</f>
        <v>0</v>
      </c>
    </row>
    <row r="167" spans="2:65" s="11" customFormat="1" ht="22.8" customHeight="1">
      <c r="B167" s="134"/>
      <c r="D167" s="135" t="s">
        <v>72</v>
      </c>
      <c r="E167" s="144" t="s">
        <v>704</v>
      </c>
      <c r="F167" s="144" t="s">
        <v>705</v>
      </c>
      <c r="I167" s="137"/>
      <c r="J167" s="145">
        <f>BK167</f>
        <v>0</v>
      </c>
      <c r="L167" s="134"/>
      <c r="M167" s="139"/>
      <c r="P167" s="140">
        <f>P168+P181</f>
        <v>0</v>
      </c>
      <c r="R167" s="140">
        <f>R168+R181</f>
        <v>1.4769999999999998E-2</v>
      </c>
      <c r="T167" s="141">
        <f>T168+T181</f>
        <v>2.4050000000000002E-2</v>
      </c>
      <c r="AR167" s="135" t="s">
        <v>82</v>
      </c>
      <c r="AT167" s="142" t="s">
        <v>72</v>
      </c>
      <c r="AU167" s="142" t="s">
        <v>80</v>
      </c>
      <c r="AY167" s="135" t="s">
        <v>271</v>
      </c>
      <c r="BK167" s="143">
        <f>BK168+BK181</f>
        <v>0</v>
      </c>
    </row>
    <row r="168" spans="2:65" s="11" customFormat="1" ht="20.85" customHeight="1">
      <c r="B168" s="134"/>
      <c r="D168" s="135" t="s">
        <v>72</v>
      </c>
      <c r="E168" s="144" t="s">
        <v>706</v>
      </c>
      <c r="F168" s="144" t="s">
        <v>2390</v>
      </c>
      <c r="I168" s="137"/>
      <c r="J168" s="145">
        <f>BK168</f>
        <v>0</v>
      </c>
      <c r="L168" s="134"/>
      <c r="M168" s="139"/>
      <c r="P168" s="140">
        <f>SUM(P169:P180)</f>
        <v>0</v>
      </c>
      <c r="R168" s="140">
        <f>SUM(R169:R180)</f>
        <v>2.5000000000000001E-4</v>
      </c>
      <c r="T168" s="141">
        <f>SUM(T169:T180)</f>
        <v>5.0000000000000002E-5</v>
      </c>
      <c r="AR168" s="135" t="s">
        <v>82</v>
      </c>
      <c r="AT168" s="142" t="s">
        <v>72</v>
      </c>
      <c r="AU168" s="142" t="s">
        <v>82</v>
      </c>
      <c r="AY168" s="135" t="s">
        <v>271</v>
      </c>
      <c r="BK168" s="143">
        <f>SUM(BK169:BK180)</f>
        <v>0</v>
      </c>
    </row>
    <row r="169" spans="2:65" s="1" customFormat="1" ht="16.5" customHeight="1">
      <c r="B169" s="28"/>
      <c r="C169" s="146" t="s">
        <v>8</v>
      </c>
      <c r="D169" s="146" t="s">
        <v>274</v>
      </c>
      <c r="E169" s="147" t="s">
        <v>858</v>
      </c>
      <c r="F169" s="148" t="s">
        <v>859</v>
      </c>
      <c r="G169" s="149" t="s">
        <v>338</v>
      </c>
      <c r="H169" s="150">
        <v>1</v>
      </c>
      <c r="I169" s="151"/>
      <c r="J169" s="152">
        <f>ROUND(I169*H169,2)</f>
        <v>0</v>
      </c>
      <c r="K169" s="153"/>
      <c r="L169" s="28"/>
      <c r="M169" s="154" t="s">
        <v>1</v>
      </c>
      <c r="N169" s="115" t="s">
        <v>38</v>
      </c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AR169" s="157" t="s">
        <v>348</v>
      </c>
      <c r="AT169" s="157" t="s">
        <v>274</v>
      </c>
      <c r="AU169" s="157" t="s">
        <v>272</v>
      </c>
      <c r="AY169" s="13" t="s">
        <v>271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3" t="s">
        <v>80</v>
      </c>
      <c r="BK169" s="158">
        <f>ROUND(I169*H169,2)</f>
        <v>0</v>
      </c>
      <c r="BL169" s="13" t="s">
        <v>348</v>
      </c>
      <c r="BM169" s="157" t="s">
        <v>860</v>
      </c>
    </row>
    <row r="170" spans="2:65" s="1" customFormat="1" ht="28.8">
      <c r="B170" s="28"/>
      <c r="D170" s="159" t="s">
        <v>280</v>
      </c>
      <c r="F170" s="160" t="s">
        <v>861</v>
      </c>
      <c r="I170" s="119"/>
      <c r="L170" s="28"/>
      <c r="M170" s="161"/>
      <c r="T170" s="52"/>
      <c r="AT170" s="13" t="s">
        <v>280</v>
      </c>
      <c r="AU170" s="13" t="s">
        <v>272</v>
      </c>
    </row>
    <row r="171" spans="2:65" s="1" customFormat="1" ht="24.15" customHeight="1">
      <c r="B171" s="28"/>
      <c r="C171" s="162" t="s">
        <v>345</v>
      </c>
      <c r="D171" s="162" t="s">
        <v>335</v>
      </c>
      <c r="E171" s="163" t="s">
        <v>865</v>
      </c>
      <c r="F171" s="164" t="s">
        <v>866</v>
      </c>
      <c r="G171" s="165" t="s">
        <v>338</v>
      </c>
      <c r="H171" s="166">
        <v>1</v>
      </c>
      <c r="I171" s="167"/>
      <c r="J171" s="168">
        <f>ROUND(I171*H171,2)</f>
        <v>0</v>
      </c>
      <c r="K171" s="169"/>
      <c r="L171" s="170"/>
      <c r="M171" s="171" t="s">
        <v>1</v>
      </c>
      <c r="N171" s="172" t="s">
        <v>38</v>
      </c>
      <c r="P171" s="155">
        <f>O171*H171</f>
        <v>0</v>
      </c>
      <c r="Q171" s="155">
        <v>5.0000000000000002E-5</v>
      </c>
      <c r="R171" s="155">
        <f>Q171*H171</f>
        <v>5.0000000000000002E-5</v>
      </c>
      <c r="S171" s="155">
        <v>0</v>
      </c>
      <c r="T171" s="156">
        <f>S171*H171</f>
        <v>0</v>
      </c>
      <c r="AR171" s="157" t="s">
        <v>373</v>
      </c>
      <c r="AT171" s="157" t="s">
        <v>335</v>
      </c>
      <c r="AU171" s="157" t="s">
        <v>272</v>
      </c>
      <c r="AY171" s="13" t="s">
        <v>271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3" t="s">
        <v>80</v>
      </c>
      <c r="BK171" s="158">
        <f>ROUND(I171*H171,2)</f>
        <v>0</v>
      </c>
      <c r="BL171" s="13" t="s">
        <v>348</v>
      </c>
      <c r="BM171" s="157" t="s">
        <v>867</v>
      </c>
    </row>
    <row r="172" spans="2:65" s="1" customFormat="1" ht="10.199999999999999">
      <c r="B172" s="28"/>
      <c r="D172" s="159" t="s">
        <v>280</v>
      </c>
      <c r="F172" s="160" t="s">
        <v>866</v>
      </c>
      <c r="I172" s="119"/>
      <c r="L172" s="28"/>
      <c r="M172" s="161"/>
      <c r="T172" s="52"/>
      <c r="AT172" s="13" t="s">
        <v>280</v>
      </c>
      <c r="AU172" s="13" t="s">
        <v>272</v>
      </c>
    </row>
    <row r="173" spans="2:65" s="1" customFormat="1" ht="33" customHeight="1">
      <c r="B173" s="28"/>
      <c r="C173" s="146" t="s">
        <v>351</v>
      </c>
      <c r="D173" s="146" t="s">
        <v>274</v>
      </c>
      <c r="E173" s="147" t="s">
        <v>2064</v>
      </c>
      <c r="F173" s="148" t="s">
        <v>2065</v>
      </c>
      <c r="G173" s="149" t="s">
        <v>338</v>
      </c>
      <c r="H173" s="150">
        <v>4</v>
      </c>
      <c r="I173" s="151"/>
      <c r="J173" s="152">
        <f>ROUND(I173*H173,2)</f>
        <v>0</v>
      </c>
      <c r="K173" s="153"/>
      <c r="L173" s="28"/>
      <c r="M173" s="154" t="s">
        <v>1</v>
      </c>
      <c r="N173" s="115" t="s">
        <v>38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AR173" s="157" t="s">
        <v>348</v>
      </c>
      <c r="AT173" s="157" t="s">
        <v>274</v>
      </c>
      <c r="AU173" s="157" t="s">
        <v>272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348</v>
      </c>
      <c r="BM173" s="157" t="s">
        <v>2066</v>
      </c>
    </row>
    <row r="174" spans="2:65" s="1" customFormat="1" ht="28.8">
      <c r="B174" s="28"/>
      <c r="D174" s="159" t="s">
        <v>280</v>
      </c>
      <c r="F174" s="160" t="s">
        <v>2067</v>
      </c>
      <c r="I174" s="119"/>
      <c r="L174" s="28"/>
      <c r="M174" s="161"/>
      <c r="T174" s="52"/>
      <c r="AT174" s="13" t="s">
        <v>280</v>
      </c>
      <c r="AU174" s="13" t="s">
        <v>272</v>
      </c>
    </row>
    <row r="175" spans="2:65" s="1" customFormat="1" ht="24.15" customHeight="1">
      <c r="B175" s="28"/>
      <c r="C175" s="146" t="s">
        <v>356</v>
      </c>
      <c r="D175" s="146" t="s">
        <v>274</v>
      </c>
      <c r="E175" s="147" t="s">
        <v>1531</v>
      </c>
      <c r="F175" s="148" t="s">
        <v>1532</v>
      </c>
      <c r="G175" s="149" t="s">
        <v>338</v>
      </c>
      <c r="H175" s="150">
        <v>4</v>
      </c>
      <c r="I175" s="151"/>
      <c r="J175" s="152">
        <f>ROUND(I175*H175,2)</f>
        <v>0</v>
      </c>
      <c r="K175" s="153"/>
      <c r="L175" s="28"/>
      <c r="M175" s="154" t="s">
        <v>1</v>
      </c>
      <c r="N175" s="115" t="s">
        <v>38</v>
      </c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AR175" s="157" t="s">
        <v>348</v>
      </c>
      <c r="AT175" s="157" t="s">
        <v>274</v>
      </c>
      <c r="AU175" s="157" t="s">
        <v>272</v>
      </c>
      <c r="AY175" s="13" t="s">
        <v>271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3" t="s">
        <v>80</v>
      </c>
      <c r="BK175" s="158">
        <f>ROUND(I175*H175,2)</f>
        <v>0</v>
      </c>
      <c r="BL175" s="13" t="s">
        <v>348</v>
      </c>
      <c r="BM175" s="157" t="s">
        <v>1533</v>
      </c>
    </row>
    <row r="176" spans="2:65" s="1" customFormat="1" ht="38.4">
      <c r="B176" s="28"/>
      <c r="D176" s="159" t="s">
        <v>280</v>
      </c>
      <c r="F176" s="160" t="s">
        <v>1534</v>
      </c>
      <c r="I176" s="119"/>
      <c r="L176" s="28"/>
      <c r="M176" s="161"/>
      <c r="T176" s="52"/>
      <c r="AT176" s="13" t="s">
        <v>280</v>
      </c>
      <c r="AU176" s="13" t="s">
        <v>272</v>
      </c>
    </row>
    <row r="177" spans="2:65" s="1" customFormat="1" ht="24.15" customHeight="1">
      <c r="B177" s="28"/>
      <c r="C177" s="162" t="s">
        <v>348</v>
      </c>
      <c r="D177" s="162" t="s">
        <v>335</v>
      </c>
      <c r="E177" s="163" t="s">
        <v>1535</v>
      </c>
      <c r="F177" s="164" t="s">
        <v>1536</v>
      </c>
      <c r="G177" s="165" t="s">
        <v>338</v>
      </c>
      <c r="H177" s="166">
        <v>4</v>
      </c>
      <c r="I177" s="167"/>
      <c r="J177" s="168">
        <f>ROUND(I177*H177,2)</f>
        <v>0</v>
      </c>
      <c r="K177" s="169"/>
      <c r="L177" s="170"/>
      <c r="M177" s="171" t="s">
        <v>1</v>
      </c>
      <c r="N177" s="172" t="s">
        <v>38</v>
      </c>
      <c r="P177" s="155">
        <f>O177*H177</f>
        <v>0</v>
      </c>
      <c r="Q177" s="155">
        <v>5.0000000000000002E-5</v>
      </c>
      <c r="R177" s="155">
        <f>Q177*H177</f>
        <v>2.0000000000000001E-4</v>
      </c>
      <c r="S177" s="155">
        <v>0</v>
      </c>
      <c r="T177" s="156">
        <f>S177*H177</f>
        <v>0</v>
      </c>
      <c r="AR177" s="157" t="s">
        <v>373</v>
      </c>
      <c r="AT177" s="157" t="s">
        <v>335</v>
      </c>
      <c r="AU177" s="157" t="s">
        <v>272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348</v>
      </c>
      <c r="BM177" s="157" t="s">
        <v>1537</v>
      </c>
    </row>
    <row r="178" spans="2:65" s="1" customFormat="1" ht="19.2">
      <c r="B178" s="28"/>
      <c r="D178" s="159" t="s">
        <v>280</v>
      </c>
      <c r="F178" s="160" t="s">
        <v>1536</v>
      </c>
      <c r="I178" s="119"/>
      <c r="L178" s="28"/>
      <c r="M178" s="161"/>
      <c r="T178" s="52"/>
      <c r="AT178" s="13" t="s">
        <v>280</v>
      </c>
      <c r="AU178" s="13" t="s">
        <v>272</v>
      </c>
    </row>
    <row r="179" spans="2:65" s="1" customFormat="1" ht="37.799999999999997" customHeight="1">
      <c r="B179" s="28"/>
      <c r="C179" s="146" t="s">
        <v>365</v>
      </c>
      <c r="D179" s="146" t="s">
        <v>274</v>
      </c>
      <c r="E179" s="147" t="s">
        <v>2391</v>
      </c>
      <c r="F179" s="148" t="s">
        <v>2392</v>
      </c>
      <c r="G179" s="149" t="s">
        <v>338</v>
      </c>
      <c r="H179" s="150">
        <v>1</v>
      </c>
      <c r="I179" s="151"/>
      <c r="J179" s="152">
        <f>ROUND(I179*H179,2)</f>
        <v>0</v>
      </c>
      <c r="K179" s="153"/>
      <c r="L179" s="28"/>
      <c r="M179" s="154" t="s">
        <v>1</v>
      </c>
      <c r="N179" s="115" t="s">
        <v>38</v>
      </c>
      <c r="P179" s="155">
        <f>O179*H179</f>
        <v>0</v>
      </c>
      <c r="Q179" s="155">
        <v>0</v>
      </c>
      <c r="R179" s="155">
        <f>Q179*H179</f>
        <v>0</v>
      </c>
      <c r="S179" s="155">
        <v>5.0000000000000002E-5</v>
      </c>
      <c r="T179" s="156">
        <f>S179*H179</f>
        <v>5.0000000000000002E-5</v>
      </c>
      <c r="AR179" s="157" t="s">
        <v>348</v>
      </c>
      <c r="AT179" s="157" t="s">
        <v>274</v>
      </c>
      <c r="AU179" s="157" t="s">
        <v>272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348</v>
      </c>
      <c r="BM179" s="157" t="s">
        <v>2393</v>
      </c>
    </row>
    <row r="180" spans="2:65" s="1" customFormat="1" ht="28.8">
      <c r="B180" s="28"/>
      <c r="D180" s="159" t="s">
        <v>280</v>
      </c>
      <c r="F180" s="160" t="s">
        <v>2392</v>
      </c>
      <c r="I180" s="119"/>
      <c r="L180" s="28"/>
      <c r="M180" s="161"/>
      <c r="T180" s="52"/>
      <c r="AT180" s="13" t="s">
        <v>280</v>
      </c>
      <c r="AU180" s="13" t="s">
        <v>272</v>
      </c>
    </row>
    <row r="181" spans="2:65" s="11" customFormat="1" ht="20.85" customHeight="1">
      <c r="B181" s="134"/>
      <c r="D181" s="135" t="s">
        <v>72</v>
      </c>
      <c r="E181" s="144" t="s">
        <v>1063</v>
      </c>
      <c r="F181" s="144" t="s">
        <v>1064</v>
      </c>
      <c r="I181" s="137"/>
      <c r="J181" s="145">
        <f>BK181</f>
        <v>0</v>
      </c>
      <c r="L181" s="134"/>
      <c r="M181" s="139"/>
      <c r="P181" s="140">
        <f>SUM(P182:P205)</f>
        <v>0</v>
      </c>
      <c r="R181" s="140">
        <f>SUM(R182:R205)</f>
        <v>1.4519999999999998E-2</v>
      </c>
      <c r="T181" s="141">
        <f>SUM(T182:T205)</f>
        <v>2.4E-2</v>
      </c>
      <c r="AR181" s="135" t="s">
        <v>82</v>
      </c>
      <c r="AT181" s="142" t="s">
        <v>72</v>
      </c>
      <c r="AU181" s="142" t="s">
        <v>82</v>
      </c>
      <c r="AY181" s="135" t="s">
        <v>271</v>
      </c>
      <c r="BK181" s="143">
        <f>SUM(BK182:BK205)</f>
        <v>0</v>
      </c>
    </row>
    <row r="182" spans="2:65" s="1" customFormat="1" ht="37.799999999999997" customHeight="1">
      <c r="B182" s="28"/>
      <c r="C182" s="146" t="s">
        <v>370</v>
      </c>
      <c r="D182" s="146" t="s">
        <v>274</v>
      </c>
      <c r="E182" s="147" t="s">
        <v>2318</v>
      </c>
      <c r="F182" s="148" t="s">
        <v>2319</v>
      </c>
      <c r="G182" s="149" t="s">
        <v>338</v>
      </c>
      <c r="H182" s="150">
        <v>8</v>
      </c>
      <c r="I182" s="151"/>
      <c r="J182" s="152">
        <f>ROUND(I182*H182,2)</f>
        <v>0</v>
      </c>
      <c r="K182" s="153"/>
      <c r="L182" s="28"/>
      <c r="M182" s="154" t="s">
        <v>1</v>
      </c>
      <c r="N182" s="115" t="s">
        <v>38</v>
      </c>
      <c r="P182" s="155">
        <f>O182*H182</f>
        <v>0</v>
      </c>
      <c r="Q182" s="155">
        <v>0</v>
      </c>
      <c r="R182" s="155">
        <f>Q182*H182</f>
        <v>0</v>
      </c>
      <c r="S182" s="155">
        <v>0</v>
      </c>
      <c r="T182" s="156">
        <f>S182*H182</f>
        <v>0</v>
      </c>
      <c r="AR182" s="157" t="s">
        <v>348</v>
      </c>
      <c r="AT182" s="157" t="s">
        <v>274</v>
      </c>
      <c r="AU182" s="157" t="s">
        <v>272</v>
      </c>
      <c r="AY182" s="13" t="s">
        <v>271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3" t="s">
        <v>80</v>
      </c>
      <c r="BK182" s="158">
        <f>ROUND(I182*H182,2)</f>
        <v>0</v>
      </c>
      <c r="BL182" s="13" t="s">
        <v>348</v>
      </c>
      <c r="BM182" s="157" t="s">
        <v>2320</v>
      </c>
    </row>
    <row r="183" spans="2:65" s="1" customFormat="1" ht="76.8">
      <c r="B183" s="28"/>
      <c r="D183" s="159" t="s">
        <v>280</v>
      </c>
      <c r="F183" s="160" t="s">
        <v>2321</v>
      </c>
      <c r="I183" s="119"/>
      <c r="L183" s="28"/>
      <c r="M183" s="161"/>
      <c r="T183" s="52"/>
      <c r="AT183" s="13" t="s">
        <v>280</v>
      </c>
      <c r="AU183" s="13" t="s">
        <v>272</v>
      </c>
    </row>
    <row r="184" spans="2:65" s="1" customFormat="1" ht="33" customHeight="1">
      <c r="B184" s="28"/>
      <c r="C184" s="162" t="s">
        <v>376</v>
      </c>
      <c r="D184" s="162" t="s">
        <v>335</v>
      </c>
      <c r="E184" s="163" t="s">
        <v>2322</v>
      </c>
      <c r="F184" s="164" t="s">
        <v>2323</v>
      </c>
      <c r="G184" s="165" t="s">
        <v>338</v>
      </c>
      <c r="H184" s="166">
        <v>8</v>
      </c>
      <c r="I184" s="167"/>
      <c r="J184" s="168">
        <f>ROUND(I184*H184,2)</f>
        <v>0</v>
      </c>
      <c r="K184" s="169"/>
      <c r="L184" s="170"/>
      <c r="M184" s="171" t="s">
        <v>1</v>
      </c>
      <c r="N184" s="172" t="s">
        <v>38</v>
      </c>
      <c r="P184" s="155">
        <f>O184*H184</f>
        <v>0</v>
      </c>
      <c r="Q184" s="155">
        <v>1.2999999999999999E-3</v>
      </c>
      <c r="R184" s="155">
        <f>Q184*H184</f>
        <v>1.04E-2</v>
      </c>
      <c r="S184" s="155">
        <v>0</v>
      </c>
      <c r="T184" s="156">
        <f>S184*H184</f>
        <v>0</v>
      </c>
      <c r="AR184" s="157" t="s">
        <v>373</v>
      </c>
      <c r="AT184" s="157" t="s">
        <v>335</v>
      </c>
      <c r="AU184" s="157" t="s">
        <v>272</v>
      </c>
      <c r="AY184" s="13" t="s">
        <v>271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3" t="s">
        <v>80</v>
      </c>
      <c r="BK184" s="158">
        <f>ROUND(I184*H184,2)</f>
        <v>0</v>
      </c>
      <c r="BL184" s="13" t="s">
        <v>348</v>
      </c>
      <c r="BM184" s="157" t="s">
        <v>2324</v>
      </c>
    </row>
    <row r="185" spans="2:65" s="1" customFormat="1" ht="19.2">
      <c r="B185" s="28"/>
      <c r="D185" s="159" t="s">
        <v>280</v>
      </c>
      <c r="F185" s="160" t="s">
        <v>2323</v>
      </c>
      <c r="I185" s="119"/>
      <c r="L185" s="28"/>
      <c r="M185" s="161"/>
      <c r="T185" s="52"/>
      <c r="AT185" s="13" t="s">
        <v>280</v>
      </c>
      <c r="AU185" s="13" t="s">
        <v>272</v>
      </c>
    </row>
    <row r="186" spans="2:65" s="1" customFormat="1" ht="37.799999999999997" customHeight="1">
      <c r="B186" s="28"/>
      <c r="C186" s="146" t="s">
        <v>381</v>
      </c>
      <c r="D186" s="146" t="s">
        <v>274</v>
      </c>
      <c r="E186" s="147" t="s">
        <v>2147</v>
      </c>
      <c r="F186" s="148" t="s">
        <v>2148</v>
      </c>
      <c r="G186" s="149" t="s">
        <v>338</v>
      </c>
      <c r="H186" s="150">
        <v>7</v>
      </c>
      <c r="I186" s="151"/>
      <c r="J186" s="152">
        <f>ROUND(I186*H186,2)</f>
        <v>0</v>
      </c>
      <c r="K186" s="153"/>
      <c r="L186" s="28"/>
      <c r="M186" s="154" t="s">
        <v>1</v>
      </c>
      <c r="N186" s="115" t="s">
        <v>38</v>
      </c>
      <c r="P186" s="155">
        <f>O186*H186</f>
        <v>0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AR186" s="157" t="s">
        <v>348</v>
      </c>
      <c r="AT186" s="157" t="s">
        <v>274</v>
      </c>
      <c r="AU186" s="157" t="s">
        <v>272</v>
      </c>
      <c r="AY186" s="13" t="s">
        <v>271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3" t="s">
        <v>80</v>
      </c>
      <c r="BK186" s="158">
        <f>ROUND(I186*H186,2)</f>
        <v>0</v>
      </c>
      <c r="BL186" s="13" t="s">
        <v>348</v>
      </c>
      <c r="BM186" s="157" t="s">
        <v>2149</v>
      </c>
    </row>
    <row r="187" spans="2:65" s="1" customFormat="1" ht="28.8">
      <c r="B187" s="28"/>
      <c r="D187" s="159" t="s">
        <v>280</v>
      </c>
      <c r="F187" s="160" t="s">
        <v>2150</v>
      </c>
      <c r="I187" s="119"/>
      <c r="L187" s="28"/>
      <c r="M187" s="161"/>
      <c r="T187" s="52"/>
      <c r="AT187" s="13" t="s">
        <v>280</v>
      </c>
      <c r="AU187" s="13" t="s">
        <v>272</v>
      </c>
    </row>
    <row r="188" spans="2:65" s="1" customFormat="1" ht="24.15" customHeight="1">
      <c r="B188" s="28"/>
      <c r="C188" s="146" t="s">
        <v>7</v>
      </c>
      <c r="D188" s="146" t="s">
        <v>274</v>
      </c>
      <c r="E188" s="147" t="s">
        <v>1706</v>
      </c>
      <c r="F188" s="148" t="s">
        <v>1707</v>
      </c>
      <c r="G188" s="149" t="s">
        <v>338</v>
      </c>
      <c r="H188" s="150">
        <v>6</v>
      </c>
      <c r="I188" s="151"/>
      <c r="J188" s="152">
        <f>ROUND(I188*H188,2)</f>
        <v>0</v>
      </c>
      <c r="K188" s="153"/>
      <c r="L188" s="28"/>
      <c r="M188" s="154" t="s">
        <v>1</v>
      </c>
      <c r="N188" s="115" t="s">
        <v>38</v>
      </c>
      <c r="P188" s="155">
        <f>O188*H188</f>
        <v>0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AR188" s="157" t="s">
        <v>348</v>
      </c>
      <c r="AT188" s="157" t="s">
        <v>274</v>
      </c>
      <c r="AU188" s="157" t="s">
        <v>272</v>
      </c>
      <c r="AY188" s="13" t="s">
        <v>271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3" t="s">
        <v>80</v>
      </c>
      <c r="BK188" s="158">
        <f>ROUND(I188*H188,2)</f>
        <v>0</v>
      </c>
      <c r="BL188" s="13" t="s">
        <v>348</v>
      </c>
      <c r="BM188" s="157" t="s">
        <v>1708</v>
      </c>
    </row>
    <row r="189" spans="2:65" s="1" customFormat="1" ht="28.8">
      <c r="B189" s="28"/>
      <c r="D189" s="159" t="s">
        <v>280</v>
      </c>
      <c r="F189" s="160" t="s">
        <v>1709</v>
      </c>
      <c r="I189" s="119"/>
      <c r="L189" s="28"/>
      <c r="M189" s="161"/>
      <c r="T189" s="52"/>
      <c r="AT189" s="13" t="s">
        <v>280</v>
      </c>
      <c r="AU189" s="13" t="s">
        <v>272</v>
      </c>
    </row>
    <row r="190" spans="2:65" s="1" customFormat="1" ht="24.15" customHeight="1">
      <c r="B190" s="28"/>
      <c r="C190" s="162" t="s">
        <v>390</v>
      </c>
      <c r="D190" s="162" t="s">
        <v>335</v>
      </c>
      <c r="E190" s="163" t="s">
        <v>1710</v>
      </c>
      <c r="F190" s="164" t="s">
        <v>1711</v>
      </c>
      <c r="G190" s="165" t="s">
        <v>338</v>
      </c>
      <c r="H190" s="166">
        <v>6</v>
      </c>
      <c r="I190" s="167"/>
      <c r="J190" s="168">
        <f>ROUND(I190*H190,2)</f>
        <v>0</v>
      </c>
      <c r="K190" s="169"/>
      <c r="L190" s="170"/>
      <c r="M190" s="171" t="s">
        <v>1</v>
      </c>
      <c r="N190" s="172" t="s">
        <v>38</v>
      </c>
      <c r="P190" s="155">
        <f>O190*H190</f>
        <v>0</v>
      </c>
      <c r="Q190" s="155">
        <v>4.0000000000000003E-5</v>
      </c>
      <c r="R190" s="155">
        <f>Q190*H190</f>
        <v>2.4000000000000003E-4</v>
      </c>
      <c r="S190" s="155">
        <v>0</v>
      </c>
      <c r="T190" s="156">
        <f>S190*H190</f>
        <v>0</v>
      </c>
      <c r="AR190" s="157" t="s">
        <v>373</v>
      </c>
      <c r="AT190" s="157" t="s">
        <v>335</v>
      </c>
      <c r="AU190" s="157" t="s">
        <v>272</v>
      </c>
      <c r="AY190" s="13" t="s">
        <v>271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3" t="s">
        <v>80</v>
      </c>
      <c r="BK190" s="158">
        <f>ROUND(I190*H190,2)</f>
        <v>0</v>
      </c>
      <c r="BL190" s="13" t="s">
        <v>348</v>
      </c>
      <c r="BM190" s="157" t="s">
        <v>1712</v>
      </c>
    </row>
    <row r="191" spans="2:65" s="1" customFormat="1" ht="10.199999999999999">
      <c r="B191" s="28"/>
      <c r="D191" s="159" t="s">
        <v>280</v>
      </c>
      <c r="F191" s="160" t="s">
        <v>1711</v>
      </c>
      <c r="I191" s="119"/>
      <c r="L191" s="28"/>
      <c r="M191" s="161"/>
      <c r="T191" s="52"/>
      <c r="AT191" s="13" t="s">
        <v>280</v>
      </c>
      <c r="AU191" s="13" t="s">
        <v>272</v>
      </c>
    </row>
    <row r="192" spans="2:65" s="1" customFormat="1" ht="37.799999999999997" customHeight="1">
      <c r="B192" s="28"/>
      <c r="C192" s="146" t="s">
        <v>395</v>
      </c>
      <c r="D192" s="146" t="s">
        <v>274</v>
      </c>
      <c r="E192" s="147" t="s">
        <v>2394</v>
      </c>
      <c r="F192" s="148" t="s">
        <v>2395</v>
      </c>
      <c r="G192" s="149" t="s">
        <v>338</v>
      </c>
      <c r="H192" s="150">
        <v>2</v>
      </c>
      <c r="I192" s="151"/>
      <c r="J192" s="152">
        <f>ROUND(I192*H192,2)</f>
        <v>0</v>
      </c>
      <c r="K192" s="153"/>
      <c r="L192" s="28"/>
      <c r="M192" s="154" t="s">
        <v>1</v>
      </c>
      <c r="N192" s="115" t="s">
        <v>38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348</v>
      </c>
      <c r="AT192" s="157" t="s">
        <v>274</v>
      </c>
      <c r="AU192" s="157" t="s">
        <v>272</v>
      </c>
      <c r="AY192" s="13" t="s">
        <v>271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3" t="s">
        <v>80</v>
      </c>
      <c r="BK192" s="158">
        <f>ROUND(I192*H192,2)</f>
        <v>0</v>
      </c>
      <c r="BL192" s="13" t="s">
        <v>348</v>
      </c>
      <c r="BM192" s="157" t="s">
        <v>2396</v>
      </c>
    </row>
    <row r="193" spans="2:65" s="1" customFormat="1" ht="38.4">
      <c r="B193" s="28"/>
      <c r="D193" s="159" t="s">
        <v>280</v>
      </c>
      <c r="F193" s="160" t="s">
        <v>2397</v>
      </c>
      <c r="I193" s="119"/>
      <c r="L193" s="28"/>
      <c r="M193" s="161"/>
      <c r="T193" s="52"/>
      <c r="AT193" s="13" t="s">
        <v>280</v>
      </c>
      <c r="AU193" s="13" t="s">
        <v>272</v>
      </c>
    </row>
    <row r="194" spans="2:65" s="1" customFormat="1" ht="44.25" customHeight="1">
      <c r="B194" s="28"/>
      <c r="C194" s="162" t="s">
        <v>399</v>
      </c>
      <c r="D194" s="162" t="s">
        <v>335</v>
      </c>
      <c r="E194" s="163" t="s">
        <v>2398</v>
      </c>
      <c r="F194" s="164" t="s">
        <v>2399</v>
      </c>
      <c r="G194" s="165" t="s">
        <v>338</v>
      </c>
      <c r="H194" s="166">
        <v>2</v>
      </c>
      <c r="I194" s="167"/>
      <c r="J194" s="168">
        <f>ROUND(I194*H194,2)</f>
        <v>0</v>
      </c>
      <c r="K194" s="169"/>
      <c r="L194" s="170"/>
      <c r="M194" s="171" t="s">
        <v>1</v>
      </c>
      <c r="N194" s="172" t="s">
        <v>38</v>
      </c>
      <c r="P194" s="155">
        <f>O194*H194</f>
        <v>0</v>
      </c>
      <c r="Q194" s="155">
        <v>5.0000000000000002E-5</v>
      </c>
      <c r="R194" s="155">
        <f>Q194*H194</f>
        <v>1E-4</v>
      </c>
      <c r="S194" s="155">
        <v>0</v>
      </c>
      <c r="T194" s="156">
        <f>S194*H194</f>
        <v>0</v>
      </c>
      <c r="AR194" s="157" t="s">
        <v>373</v>
      </c>
      <c r="AT194" s="157" t="s">
        <v>335</v>
      </c>
      <c r="AU194" s="157" t="s">
        <v>272</v>
      </c>
      <c r="AY194" s="13" t="s">
        <v>271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3" t="s">
        <v>80</v>
      </c>
      <c r="BK194" s="158">
        <f>ROUND(I194*H194,2)</f>
        <v>0</v>
      </c>
      <c r="BL194" s="13" t="s">
        <v>348</v>
      </c>
      <c r="BM194" s="157" t="s">
        <v>2400</v>
      </c>
    </row>
    <row r="195" spans="2:65" s="1" customFormat="1" ht="28.8">
      <c r="B195" s="28"/>
      <c r="D195" s="159" t="s">
        <v>280</v>
      </c>
      <c r="F195" s="160" t="s">
        <v>2399</v>
      </c>
      <c r="I195" s="119"/>
      <c r="L195" s="28"/>
      <c r="M195" s="161"/>
      <c r="T195" s="52"/>
      <c r="AT195" s="13" t="s">
        <v>280</v>
      </c>
      <c r="AU195" s="13" t="s">
        <v>272</v>
      </c>
    </row>
    <row r="196" spans="2:65" s="1" customFormat="1" ht="24.15" customHeight="1">
      <c r="B196" s="28"/>
      <c r="C196" s="162" t="s">
        <v>404</v>
      </c>
      <c r="D196" s="162" t="s">
        <v>335</v>
      </c>
      <c r="E196" s="163" t="s">
        <v>1311</v>
      </c>
      <c r="F196" s="164" t="s">
        <v>1312</v>
      </c>
      <c r="G196" s="165" t="s">
        <v>338</v>
      </c>
      <c r="H196" s="166">
        <v>8</v>
      </c>
      <c r="I196" s="167"/>
      <c r="J196" s="168">
        <f>ROUND(I196*H196,2)</f>
        <v>0</v>
      </c>
      <c r="K196" s="169"/>
      <c r="L196" s="170"/>
      <c r="M196" s="171" t="s">
        <v>1</v>
      </c>
      <c r="N196" s="172" t="s">
        <v>38</v>
      </c>
      <c r="P196" s="155">
        <f>O196*H196</f>
        <v>0</v>
      </c>
      <c r="Q196" s="155">
        <v>1.0000000000000001E-5</v>
      </c>
      <c r="R196" s="155">
        <f>Q196*H196</f>
        <v>8.0000000000000007E-5</v>
      </c>
      <c r="S196" s="155">
        <v>0</v>
      </c>
      <c r="T196" s="156">
        <f>S196*H196</f>
        <v>0</v>
      </c>
      <c r="AR196" s="157" t="s">
        <v>373</v>
      </c>
      <c r="AT196" s="157" t="s">
        <v>335</v>
      </c>
      <c r="AU196" s="157" t="s">
        <v>272</v>
      </c>
      <c r="AY196" s="13" t="s">
        <v>271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3" t="s">
        <v>80</v>
      </c>
      <c r="BK196" s="158">
        <f>ROUND(I196*H196,2)</f>
        <v>0</v>
      </c>
      <c r="BL196" s="13" t="s">
        <v>348</v>
      </c>
      <c r="BM196" s="157" t="s">
        <v>1550</v>
      </c>
    </row>
    <row r="197" spans="2:65" s="1" customFormat="1" ht="10.199999999999999">
      <c r="B197" s="28"/>
      <c r="D197" s="159" t="s">
        <v>280</v>
      </c>
      <c r="F197" s="160" t="s">
        <v>1312</v>
      </c>
      <c r="I197" s="119"/>
      <c r="L197" s="28"/>
      <c r="M197" s="161"/>
      <c r="T197" s="52"/>
      <c r="AT197" s="13" t="s">
        <v>280</v>
      </c>
      <c r="AU197" s="13" t="s">
        <v>272</v>
      </c>
    </row>
    <row r="198" spans="2:65" s="1" customFormat="1" ht="24.15" customHeight="1">
      <c r="B198" s="28"/>
      <c r="C198" s="146" t="s">
        <v>409</v>
      </c>
      <c r="D198" s="146" t="s">
        <v>274</v>
      </c>
      <c r="E198" s="147" t="s">
        <v>1104</v>
      </c>
      <c r="F198" s="148" t="s">
        <v>1105</v>
      </c>
      <c r="G198" s="149" t="s">
        <v>412</v>
      </c>
      <c r="H198" s="150">
        <v>20</v>
      </c>
      <c r="I198" s="151"/>
      <c r="J198" s="152">
        <f>ROUND(I198*H198,2)</f>
        <v>0</v>
      </c>
      <c r="K198" s="153"/>
      <c r="L198" s="28"/>
      <c r="M198" s="154" t="s">
        <v>1</v>
      </c>
      <c r="N198" s="115" t="s">
        <v>38</v>
      </c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AR198" s="157" t="s">
        <v>348</v>
      </c>
      <c r="AT198" s="157" t="s">
        <v>274</v>
      </c>
      <c r="AU198" s="157" t="s">
        <v>272</v>
      </c>
      <c r="AY198" s="13" t="s">
        <v>271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3" t="s">
        <v>80</v>
      </c>
      <c r="BK198" s="158">
        <f>ROUND(I198*H198,2)</f>
        <v>0</v>
      </c>
      <c r="BL198" s="13" t="s">
        <v>348</v>
      </c>
      <c r="BM198" s="157" t="s">
        <v>1106</v>
      </c>
    </row>
    <row r="199" spans="2:65" s="1" customFormat="1" ht="28.8">
      <c r="B199" s="28"/>
      <c r="D199" s="159" t="s">
        <v>280</v>
      </c>
      <c r="F199" s="160" t="s">
        <v>1107</v>
      </c>
      <c r="I199" s="119"/>
      <c r="L199" s="28"/>
      <c r="M199" s="161"/>
      <c r="T199" s="52"/>
      <c r="AT199" s="13" t="s">
        <v>280</v>
      </c>
      <c r="AU199" s="13" t="s">
        <v>272</v>
      </c>
    </row>
    <row r="200" spans="2:65" s="1" customFormat="1" ht="24.15" customHeight="1">
      <c r="B200" s="28"/>
      <c r="C200" s="162" t="s">
        <v>415</v>
      </c>
      <c r="D200" s="162" t="s">
        <v>335</v>
      </c>
      <c r="E200" s="163" t="s">
        <v>1109</v>
      </c>
      <c r="F200" s="164" t="s">
        <v>1110</v>
      </c>
      <c r="G200" s="165" t="s">
        <v>412</v>
      </c>
      <c r="H200" s="166">
        <v>20</v>
      </c>
      <c r="I200" s="167"/>
      <c r="J200" s="168">
        <f>ROUND(I200*H200,2)</f>
        <v>0</v>
      </c>
      <c r="K200" s="169"/>
      <c r="L200" s="170"/>
      <c r="M200" s="171" t="s">
        <v>1</v>
      </c>
      <c r="N200" s="172" t="s">
        <v>38</v>
      </c>
      <c r="P200" s="155">
        <f>O200*H200</f>
        <v>0</v>
      </c>
      <c r="Q200" s="155">
        <v>1.2E-4</v>
      </c>
      <c r="R200" s="155">
        <f>Q200*H200</f>
        <v>2.4000000000000002E-3</v>
      </c>
      <c r="S200" s="155">
        <v>0</v>
      </c>
      <c r="T200" s="156">
        <f>S200*H200</f>
        <v>0</v>
      </c>
      <c r="AR200" s="157" t="s">
        <v>373</v>
      </c>
      <c r="AT200" s="157" t="s">
        <v>335</v>
      </c>
      <c r="AU200" s="157" t="s">
        <v>272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348</v>
      </c>
      <c r="BM200" s="157" t="s">
        <v>1111</v>
      </c>
    </row>
    <row r="201" spans="2:65" s="1" customFormat="1" ht="19.2">
      <c r="B201" s="28"/>
      <c r="D201" s="159" t="s">
        <v>280</v>
      </c>
      <c r="F201" s="160" t="s">
        <v>1110</v>
      </c>
      <c r="I201" s="119"/>
      <c r="L201" s="28"/>
      <c r="M201" s="161"/>
      <c r="T201" s="52"/>
      <c r="AT201" s="13" t="s">
        <v>280</v>
      </c>
      <c r="AU201" s="13" t="s">
        <v>272</v>
      </c>
    </row>
    <row r="202" spans="2:65" s="1" customFormat="1" ht="24.15" customHeight="1">
      <c r="B202" s="28"/>
      <c r="C202" s="146" t="s">
        <v>419</v>
      </c>
      <c r="D202" s="146" t="s">
        <v>274</v>
      </c>
      <c r="E202" s="147" t="s">
        <v>1117</v>
      </c>
      <c r="F202" s="148" t="s">
        <v>1118</v>
      </c>
      <c r="G202" s="149" t="s">
        <v>338</v>
      </c>
      <c r="H202" s="150">
        <v>8</v>
      </c>
      <c r="I202" s="151"/>
      <c r="J202" s="152">
        <f>ROUND(I202*H202,2)</f>
        <v>0</v>
      </c>
      <c r="K202" s="153"/>
      <c r="L202" s="28"/>
      <c r="M202" s="154" t="s">
        <v>1</v>
      </c>
      <c r="N202" s="115" t="s">
        <v>38</v>
      </c>
      <c r="P202" s="155">
        <f>O202*H202</f>
        <v>0</v>
      </c>
      <c r="Q202" s="155">
        <v>0</v>
      </c>
      <c r="R202" s="155">
        <f>Q202*H202</f>
        <v>0</v>
      </c>
      <c r="S202" s="155">
        <v>3.0000000000000001E-3</v>
      </c>
      <c r="T202" s="156">
        <f>S202*H202</f>
        <v>2.4E-2</v>
      </c>
      <c r="AR202" s="157" t="s">
        <v>348</v>
      </c>
      <c r="AT202" s="157" t="s">
        <v>274</v>
      </c>
      <c r="AU202" s="157" t="s">
        <v>272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1119</v>
      </c>
    </row>
    <row r="203" spans="2:65" s="1" customFormat="1" ht="48">
      <c r="B203" s="28"/>
      <c r="D203" s="159" t="s">
        <v>280</v>
      </c>
      <c r="F203" s="160" t="s">
        <v>1120</v>
      </c>
      <c r="I203" s="119"/>
      <c r="L203" s="28"/>
      <c r="M203" s="161"/>
      <c r="T203" s="52"/>
      <c r="AT203" s="13" t="s">
        <v>280</v>
      </c>
      <c r="AU203" s="13" t="s">
        <v>272</v>
      </c>
    </row>
    <row r="204" spans="2:65" s="1" customFormat="1" ht="24.15" customHeight="1">
      <c r="B204" s="28"/>
      <c r="C204" s="162" t="s">
        <v>423</v>
      </c>
      <c r="D204" s="162" t="s">
        <v>335</v>
      </c>
      <c r="E204" s="163" t="s">
        <v>2162</v>
      </c>
      <c r="F204" s="164" t="s">
        <v>2163</v>
      </c>
      <c r="G204" s="165" t="s">
        <v>338</v>
      </c>
      <c r="H204" s="166">
        <v>1</v>
      </c>
      <c r="I204" s="167"/>
      <c r="J204" s="168">
        <f>ROUND(I204*H204,2)</f>
        <v>0</v>
      </c>
      <c r="K204" s="169"/>
      <c r="L204" s="170"/>
      <c r="M204" s="171" t="s">
        <v>1</v>
      </c>
      <c r="N204" s="172" t="s">
        <v>38</v>
      </c>
      <c r="P204" s="155">
        <f>O204*H204</f>
        <v>0</v>
      </c>
      <c r="Q204" s="155">
        <v>1.2999999999999999E-3</v>
      </c>
      <c r="R204" s="155">
        <f>Q204*H204</f>
        <v>1.2999999999999999E-3</v>
      </c>
      <c r="S204" s="155">
        <v>0</v>
      </c>
      <c r="T204" s="156">
        <f>S204*H204</f>
        <v>0</v>
      </c>
      <c r="AR204" s="157" t="s">
        <v>373</v>
      </c>
      <c r="AT204" s="157" t="s">
        <v>335</v>
      </c>
      <c r="AU204" s="157" t="s">
        <v>272</v>
      </c>
      <c r="AY204" s="13" t="s">
        <v>271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3" t="s">
        <v>80</v>
      </c>
      <c r="BK204" s="158">
        <f>ROUND(I204*H204,2)</f>
        <v>0</v>
      </c>
      <c r="BL204" s="13" t="s">
        <v>348</v>
      </c>
      <c r="BM204" s="157" t="s">
        <v>2164</v>
      </c>
    </row>
    <row r="205" spans="2:65" s="1" customFormat="1" ht="19.2">
      <c r="B205" s="28"/>
      <c r="D205" s="159" t="s">
        <v>280</v>
      </c>
      <c r="F205" s="160" t="s">
        <v>2165</v>
      </c>
      <c r="I205" s="119"/>
      <c r="L205" s="28"/>
      <c r="M205" s="161"/>
      <c r="T205" s="52"/>
      <c r="AT205" s="13" t="s">
        <v>280</v>
      </c>
      <c r="AU205" s="13" t="s">
        <v>272</v>
      </c>
    </row>
    <row r="206" spans="2:65" s="11" customFormat="1" ht="22.8" customHeight="1">
      <c r="B206" s="134"/>
      <c r="D206" s="135" t="s">
        <v>72</v>
      </c>
      <c r="E206" s="144" t="s">
        <v>1422</v>
      </c>
      <c r="F206" s="144" t="s">
        <v>620</v>
      </c>
      <c r="I206" s="137"/>
      <c r="J206" s="145">
        <f>BK206</f>
        <v>0</v>
      </c>
      <c r="L206" s="134"/>
      <c r="M206" s="139"/>
      <c r="P206" s="140">
        <f>SUM(P207:P208)</f>
        <v>0</v>
      </c>
      <c r="R206" s="140">
        <f>SUM(R207:R208)</f>
        <v>0</v>
      </c>
      <c r="T206" s="141">
        <f>SUM(T207:T208)</f>
        <v>0</v>
      </c>
      <c r="AR206" s="135" t="s">
        <v>82</v>
      </c>
      <c r="AT206" s="142" t="s">
        <v>72</v>
      </c>
      <c r="AU206" s="142" t="s">
        <v>80</v>
      </c>
      <c r="AY206" s="135" t="s">
        <v>271</v>
      </c>
      <c r="BK206" s="143">
        <f>SUM(BK207:BK208)</f>
        <v>0</v>
      </c>
    </row>
    <row r="207" spans="2:65" s="1" customFormat="1" ht="37.799999999999997" customHeight="1">
      <c r="B207" s="28"/>
      <c r="C207" s="146" t="s">
        <v>428</v>
      </c>
      <c r="D207" s="146" t="s">
        <v>274</v>
      </c>
      <c r="E207" s="147" t="s">
        <v>1452</v>
      </c>
      <c r="F207" s="148" t="s">
        <v>1453</v>
      </c>
      <c r="G207" s="149" t="s">
        <v>969</v>
      </c>
      <c r="H207" s="150">
        <v>1</v>
      </c>
      <c r="I207" s="151"/>
      <c r="J207" s="152">
        <f>ROUND(I207*H207,2)</f>
        <v>0</v>
      </c>
      <c r="K207" s="153"/>
      <c r="L207" s="28"/>
      <c r="M207" s="154" t="s">
        <v>1</v>
      </c>
      <c r="N207" s="115" t="s">
        <v>38</v>
      </c>
      <c r="P207" s="155">
        <f>O207*H207</f>
        <v>0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AR207" s="157" t="s">
        <v>348</v>
      </c>
      <c r="AT207" s="157" t="s">
        <v>274</v>
      </c>
      <c r="AU207" s="157" t="s">
        <v>82</v>
      </c>
      <c r="AY207" s="13" t="s">
        <v>271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3" t="s">
        <v>80</v>
      </c>
      <c r="BK207" s="158">
        <f>ROUND(I207*H207,2)</f>
        <v>0</v>
      </c>
      <c r="BL207" s="13" t="s">
        <v>348</v>
      </c>
      <c r="BM207" s="157" t="s">
        <v>1454</v>
      </c>
    </row>
    <row r="208" spans="2:65" s="1" customFormat="1" ht="19.2">
      <c r="B208" s="28"/>
      <c r="D208" s="159" t="s">
        <v>280</v>
      </c>
      <c r="F208" s="160" t="s">
        <v>1453</v>
      </c>
      <c r="I208" s="119"/>
      <c r="L208" s="28"/>
      <c r="M208" s="173"/>
      <c r="N208" s="174"/>
      <c r="O208" s="174"/>
      <c r="P208" s="174"/>
      <c r="Q208" s="174"/>
      <c r="R208" s="174"/>
      <c r="S208" s="174"/>
      <c r="T208" s="175"/>
      <c r="AT208" s="13" t="s">
        <v>280</v>
      </c>
      <c r="AU208" s="13" t="s">
        <v>82</v>
      </c>
    </row>
    <row r="209" spans="2:12" s="1" customFormat="1" ht="6.9" customHeight="1">
      <c r="B209" s="40"/>
      <c r="C209" s="41"/>
      <c r="D209" s="41"/>
      <c r="E209" s="41"/>
      <c r="F209" s="41"/>
      <c r="G209" s="41"/>
      <c r="H209" s="41"/>
      <c r="I209" s="41"/>
      <c r="J209" s="41"/>
      <c r="K209" s="41"/>
      <c r="L209" s="28"/>
    </row>
  </sheetData>
  <sheetProtection algorithmName="SHA-512" hashValue="vO2Ha9HMs3uuBC8/EXLfM8rujOFiYVe/Q9E6Y8YxQSg1ffjc4wAK7OSUwlJCjyw8kR4uB6X6RBznZJWz8qwwzQ==" saltValue="u0sSZfu89S4N5IxsfweMwgq8cFqTM6Q17b3s4oD+4S+jOjzp1gwJ2wRqASV2fy78IYoOXIHyGc3asl1iiVo9Ug==" spinCount="100000" sheet="1" objects="1" scenarios="1" formatColumns="0" formatRows="0" autoFilter="0"/>
  <autoFilter ref="C138:K208" xr:uid="{00000000-0009-0000-0000-00001F000000}"/>
  <mergeCells count="17">
    <mergeCell ref="E131:H131"/>
    <mergeCell ref="L2:V2"/>
    <mergeCell ref="D113:F113"/>
    <mergeCell ref="D114:F114"/>
    <mergeCell ref="D115:F115"/>
    <mergeCell ref="E127:H127"/>
    <mergeCell ref="E129:H129"/>
    <mergeCell ref="E85:H85"/>
    <mergeCell ref="E87:H87"/>
    <mergeCell ref="E89:H89"/>
    <mergeCell ref="D111:F111"/>
    <mergeCell ref="D112:F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237"/>
  <sheetViews>
    <sheetView showGridLines="0" topLeftCell="A99" workbookViewId="0">
      <selection activeCell="D114" sqref="D114:F114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210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2361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2401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J112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ROUND((SUM(BE112:BE119) + SUM(BE141:BE236)),  2)</f>
        <v>0</v>
      </c>
      <c r="I37" s="94">
        <v>0.21</v>
      </c>
      <c r="J37" s="82">
        <f>ROUND(((SUM(BE112:BE119) + SUM(BE141:BE236))*I37),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ROUND((SUM(BF112:BF119) + SUM(BF141:BF236)),  2)</f>
        <v>0</v>
      </c>
      <c r="I38" s="94">
        <v>0.12</v>
      </c>
      <c r="J38" s="82">
        <f>ROUND(((SUM(BF112:BF119) + SUM(BF141:BF236))*I38),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ROUND((SUM(BG112:BG119) + SUM(BG141:BG236)),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ROUND((SUM(BH112:BH119) + SUM(BH141:BH236)),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ROUND((SUM(BI112:BI119) + SUM(BI141:BI236)),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2361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61.19.1 - WC 2.NP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J141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J142</f>
        <v>0</v>
      </c>
      <c r="L99" s="106"/>
    </row>
    <row r="100" spans="2:47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J143</f>
        <v>0</v>
      </c>
      <c r="L100" s="110"/>
    </row>
    <row r="101" spans="2:47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J150</f>
        <v>0</v>
      </c>
      <c r="L101" s="110"/>
    </row>
    <row r="102" spans="2:47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J159</f>
        <v>0</v>
      </c>
      <c r="L102" s="106"/>
    </row>
    <row r="103" spans="2:47" s="9" customFormat="1" ht="19.95" customHeight="1">
      <c r="B103" s="110"/>
      <c r="D103" s="111" t="s">
        <v>241</v>
      </c>
      <c r="E103" s="112"/>
      <c r="F103" s="112"/>
      <c r="G103" s="112"/>
      <c r="H103" s="112"/>
      <c r="I103" s="112"/>
      <c r="J103" s="113">
        <f>J160</f>
        <v>0</v>
      </c>
      <c r="L103" s="110"/>
    </row>
    <row r="104" spans="2:47" s="9" customFormat="1" ht="19.95" customHeight="1">
      <c r="B104" s="110"/>
      <c r="D104" s="111" t="s">
        <v>1496</v>
      </c>
      <c r="E104" s="112"/>
      <c r="F104" s="112"/>
      <c r="G104" s="112"/>
      <c r="H104" s="112"/>
      <c r="I104" s="112"/>
      <c r="J104" s="113">
        <f>J169</f>
        <v>0</v>
      </c>
      <c r="L104" s="110"/>
    </row>
    <row r="105" spans="2:47" s="9" customFormat="1" ht="19.95" customHeight="1">
      <c r="B105" s="110"/>
      <c r="D105" s="111" t="s">
        <v>2209</v>
      </c>
      <c r="E105" s="112"/>
      <c r="F105" s="112"/>
      <c r="G105" s="112"/>
      <c r="H105" s="112"/>
      <c r="I105" s="112"/>
      <c r="J105" s="113">
        <f>J178</f>
        <v>0</v>
      </c>
      <c r="L105" s="110"/>
    </row>
    <row r="106" spans="2:47" s="9" customFormat="1" ht="19.95" customHeight="1">
      <c r="B106" s="110"/>
      <c r="D106" s="111" t="s">
        <v>244</v>
      </c>
      <c r="E106" s="112"/>
      <c r="F106" s="112"/>
      <c r="G106" s="112"/>
      <c r="H106" s="112"/>
      <c r="I106" s="112"/>
      <c r="J106" s="113">
        <f>J193</f>
        <v>0</v>
      </c>
      <c r="L106" s="110"/>
    </row>
    <row r="107" spans="2:47" s="9" customFormat="1" ht="19.95" customHeight="1">
      <c r="B107" s="110"/>
      <c r="D107" s="111" t="s">
        <v>246</v>
      </c>
      <c r="E107" s="112"/>
      <c r="F107" s="112"/>
      <c r="G107" s="112"/>
      <c r="H107" s="112"/>
      <c r="I107" s="112"/>
      <c r="J107" s="113">
        <f>J204</f>
        <v>0</v>
      </c>
      <c r="L107" s="110"/>
    </row>
    <row r="108" spans="2:47" s="8" customFormat="1" ht="24.9" customHeight="1">
      <c r="B108" s="106"/>
      <c r="D108" s="107" t="s">
        <v>247</v>
      </c>
      <c r="E108" s="108"/>
      <c r="F108" s="108"/>
      <c r="G108" s="108"/>
      <c r="H108" s="108"/>
      <c r="I108" s="108"/>
      <c r="J108" s="109">
        <f>J223</f>
        <v>0</v>
      </c>
      <c r="L108" s="106"/>
    </row>
    <row r="109" spans="2:47" s="9" customFormat="1" ht="19.95" customHeight="1">
      <c r="B109" s="110"/>
      <c r="D109" s="111" t="s">
        <v>248</v>
      </c>
      <c r="E109" s="112"/>
      <c r="F109" s="112"/>
      <c r="G109" s="112"/>
      <c r="H109" s="112"/>
      <c r="I109" s="112"/>
      <c r="J109" s="113">
        <f>J224</f>
        <v>0</v>
      </c>
      <c r="L109" s="110"/>
    </row>
    <row r="110" spans="2:47" s="1" customFormat="1" ht="21.75" customHeight="1">
      <c r="B110" s="28"/>
      <c r="L110" s="28"/>
    </row>
    <row r="111" spans="2:47" s="1" customFormat="1" ht="6.9" customHeight="1">
      <c r="B111" s="28"/>
      <c r="L111" s="28"/>
    </row>
    <row r="112" spans="2:47" s="1" customFormat="1" ht="29.25" customHeight="1">
      <c r="B112" s="28"/>
      <c r="C112" s="105" t="s">
        <v>249</v>
      </c>
      <c r="J112" s="114">
        <f>ROUND(J113 + J114 + J115 + J116 + J117 + J118,2)</f>
        <v>0</v>
      </c>
      <c r="L112" s="28"/>
      <c r="N112" s="115" t="s">
        <v>37</v>
      </c>
    </row>
    <row r="113" spans="2:65" s="1" customFormat="1" ht="18" customHeight="1">
      <c r="B113" s="28"/>
      <c r="D113" s="222" t="s">
        <v>250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ref="BE113:BE118" si="0">IF(N113="základní",J113,0)</f>
        <v>0</v>
      </c>
      <c r="BF113" s="122">
        <f t="shared" ref="BF113:BF118" si="1">IF(N113="snížená",J113,0)</f>
        <v>0</v>
      </c>
      <c r="BG113" s="122">
        <f t="shared" ref="BG113:BG118" si="2">IF(N113="zákl. přenesená",J113,0)</f>
        <v>0</v>
      </c>
      <c r="BH113" s="122">
        <f t="shared" ref="BH113:BH118" si="3">IF(N113="sníž. přenesená",J113,0)</f>
        <v>0</v>
      </c>
      <c r="BI113" s="122">
        <f t="shared" ref="BI113:BI118" si="4">IF(N113="nulová",J113,0)</f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222" t="s">
        <v>252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222" t="s">
        <v>2429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2427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2430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116" t="s">
        <v>253</v>
      </c>
      <c r="J118" s="117">
        <f>ROUND(J32*T118,2)</f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254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0.199999999999999">
      <c r="B119" s="28"/>
      <c r="L119" s="28"/>
    </row>
    <row r="120" spans="2:65" s="1" customFormat="1" ht="29.25" customHeight="1">
      <c r="B120" s="28"/>
      <c r="C120" s="123" t="s">
        <v>255</v>
      </c>
      <c r="D120" s="95"/>
      <c r="E120" s="95"/>
      <c r="F120" s="95"/>
      <c r="G120" s="95"/>
      <c r="H120" s="95"/>
      <c r="I120" s="95"/>
      <c r="J120" s="124">
        <f>ROUND(J98+J112,2)</f>
        <v>0</v>
      </c>
      <c r="K120" s="95"/>
      <c r="L120" s="28"/>
    </row>
    <row r="121" spans="2:65" s="1" customFormat="1" ht="6.9" customHeight="1"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28"/>
    </row>
    <row r="125" spans="2:65" s="1" customFormat="1" ht="6.9" customHeight="1"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28"/>
    </row>
    <row r="126" spans="2:65" s="1" customFormat="1" ht="24.9" customHeight="1">
      <c r="B126" s="28"/>
      <c r="C126" s="17" t="s">
        <v>256</v>
      </c>
      <c r="L126" s="28"/>
    </row>
    <row r="127" spans="2:65" s="1" customFormat="1" ht="6.9" customHeight="1">
      <c r="B127" s="28"/>
      <c r="L127" s="28"/>
    </row>
    <row r="128" spans="2:65" s="1" customFormat="1" ht="12" customHeight="1">
      <c r="B128" s="28"/>
      <c r="C128" s="23" t="s">
        <v>16</v>
      </c>
      <c r="L128" s="28"/>
    </row>
    <row r="129" spans="2:65" s="1" customFormat="1" ht="26.25" customHeight="1">
      <c r="B129" s="28"/>
      <c r="E129" s="218" t="str">
        <f>E7</f>
        <v>Rekonstrukce silno a slaboproudé instalace, dobudování WC pro imobilní aj., ZŠ Ivanovice na Hané, ul. Tyršova 218/4</v>
      </c>
      <c r="F129" s="219"/>
      <c r="G129" s="219"/>
      <c r="H129" s="219"/>
      <c r="L129" s="28"/>
    </row>
    <row r="130" spans="2:65" ht="12" customHeight="1">
      <c r="B130" s="16"/>
      <c r="C130" s="23" t="s">
        <v>224</v>
      </c>
      <c r="L130" s="16"/>
    </row>
    <row r="131" spans="2:65" s="1" customFormat="1" ht="16.5" customHeight="1">
      <c r="B131" s="28"/>
      <c r="E131" s="218" t="s">
        <v>2361</v>
      </c>
      <c r="F131" s="220"/>
      <c r="G131" s="220"/>
      <c r="H131" s="220"/>
      <c r="L131" s="28"/>
    </row>
    <row r="132" spans="2:65" s="1" customFormat="1" ht="12" customHeight="1">
      <c r="B132" s="28"/>
      <c r="C132" s="23" t="s">
        <v>226</v>
      </c>
      <c r="L132" s="28"/>
    </row>
    <row r="133" spans="2:65" s="1" customFormat="1" ht="16.5" customHeight="1">
      <c r="B133" s="28"/>
      <c r="E133" s="200" t="str">
        <f>E11</f>
        <v>61.19.1 - WC 2.NP - stavba</v>
      </c>
      <c r="F133" s="220"/>
      <c r="G133" s="220"/>
      <c r="H133" s="220"/>
      <c r="L133" s="28"/>
    </row>
    <row r="134" spans="2:65" s="1" customFormat="1" ht="6.9" customHeight="1">
      <c r="B134" s="28"/>
      <c r="L134" s="28"/>
    </row>
    <row r="135" spans="2:65" s="1" customFormat="1" ht="12" customHeight="1">
      <c r="B135" s="28"/>
      <c r="C135" s="23" t="s">
        <v>20</v>
      </c>
      <c r="F135" s="21" t="str">
        <f>F14</f>
        <v>ZŠ Ivanovice na Hané, okres Vyškov p. o.</v>
      </c>
      <c r="I135" s="23" t="s">
        <v>22</v>
      </c>
      <c r="J135" s="48" t="str">
        <f>IF(J14="","",J14)</f>
        <v>xx.xx.xxxx</v>
      </c>
      <c r="L135" s="28"/>
    </row>
    <row r="136" spans="2:65" s="1" customFormat="1" ht="6.9" customHeight="1">
      <c r="B136" s="28"/>
      <c r="L136" s="28"/>
    </row>
    <row r="137" spans="2:65" s="1" customFormat="1" ht="15.15" customHeight="1">
      <c r="B137" s="28"/>
      <c r="C137" s="23" t="s">
        <v>23</v>
      </c>
      <c r="F137" s="21" t="str">
        <f>E17</f>
        <v xml:space="preserve"> </v>
      </c>
      <c r="I137" s="23" t="s">
        <v>29</v>
      </c>
      <c r="J137" s="26" t="str">
        <f>E23</f>
        <v xml:space="preserve"> </v>
      </c>
      <c r="L137" s="28"/>
    </row>
    <row r="138" spans="2:65" s="1" customFormat="1" ht="15.15" customHeight="1">
      <c r="B138" s="28"/>
      <c r="C138" s="23" t="s">
        <v>27</v>
      </c>
      <c r="F138" s="21" t="str">
        <f>IF(E20="","",E20)</f>
        <v>Vyplň údaj</v>
      </c>
      <c r="I138" s="23" t="s">
        <v>31</v>
      </c>
      <c r="J138" s="26" t="str">
        <f>E26</f>
        <v xml:space="preserve"> </v>
      </c>
      <c r="L138" s="28"/>
    </row>
    <row r="139" spans="2:65" s="1" customFormat="1" ht="10.35" customHeight="1">
      <c r="B139" s="28"/>
      <c r="L139" s="28"/>
    </row>
    <row r="140" spans="2:65" s="10" customFormat="1" ht="29.25" customHeight="1">
      <c r="B140" s="125"/>
      <c r="C140" s="126" t="s">
        <v>257</v>
      </c>
      <c r="D140" s="127" t="s">
        <v>58</v>
      </c>
      <c r="E140" s="127" t="s">
        <v>54</v>
      </c>
      <c r="F140" s="127" t="s">
        <v>55</v>
      </c>
      <c r="G140" s="127" t="s">
        <v>258</v>
      </c>
      <c r="H140" s="127" t="s">
        <v>259</v>
      </c>
      <c r="I140" s="127" t="s">
        <v>260</v>
      </c>
      <c r="J140" s="128" t="s">
        <v>232</v>
      </c>
      <c r="K140" s="129" t="s">
        <v>261</v>
      </c>
      <c r="L140" s="125"/>
      <c r="M140" s="55" t="s">
        <v>1</v>
      </c>
      <c r="N140" s="56" t="s">
        <v>37</v>
      </c>
      <c r="O140" s="56" t="s">
        <v>262</v>
      </c>
      <c r="P140" s="56" t="s">
        <v>263</v>
      </c>
      <c r="Q140" s="56" t="s">
        <v>264</v>
      </c>
      <c r="R140" s="56" t="s">
        <v>265</v>
      </c>
      <c r="S140" s="56" t="s">
        <v>266</v>
      </c>
      <c r="T140" s="57" t="s">
        <v>267</v>
      </c>
    </row>
    <row r="141" spans="2:65" s="1" customFormat="1" ht="22.8" customHeight="1">
      <c r="B141" s="28"/>
      <c r="C141" s="60" t="s">
        <v>268</v>
      </c>
      <c r="J141" s="130">
        <f>BK141</f>
        <v>0</v>
      </c>
      <c r="L141" s="28"/>
      <c r="M141" s="58"/>
      <c r="N141" s="49"/>
      <c r="O141" s="49"/>
      <c r="P141" s="131">
        <f>P142+P159+P223</f>
        <v>0</v>
      </c>
      <c r="Q141" s="49"/>
      <c r="R141" s="131">
        <f>R142+R159+R223</f>
        <v>3.1386430000000001</v>
      </c>
      <c r="S141" s="49"/>
      <c r="T141" s="132">
        <f>T142+T159+T223</f>
        <v>8.9440200000000001</v>
      </c>
      <c r="AT141" s="13" t="s">
        <v>72</v>
      </c>
      <c r="AU141" s="13" t="s">
        <v>234</v>
      </c>
      <c r="BK141" s="133">
        <f>BK142+BK159+BK223</f>
        <v>0</v>
      </c>
    </row>
    <row r="142" spans="2:65" s="11" customFormat="1" ht="25.95" customHeight="1">
      <c r="B142" s="134"/>
      <c r="D142" s="135" t="s">
        <v>72</v>
      </c>
      <c r="E142" s="136" t="s">
        <v>269</v>
      </c>
      <c r="F142" s="136" t="s">
        <v>270</v>
      </c>
      <c r="I142" s="137"/>
      <c r="J142" s="138">
        <f>BK142</f>
        <v>0</v>
      </c>
      <c r="L142" s="134"/>
      <c r="M142" s="139"/>
      <c r="P142" s="140">
        <f>P143+P150</f>
        <v>0</v>
      </c>
      <c r="R142" s="140">
        <f>R143+R150</f>
        <v>4.3029999999999995E-3</v>
      </c>
      <c r="T142" s="141">
        <f>T143+T150</f>
        <v>0</v>
      </c>
      <c r="AR142" s="135" t="s">
        <v>80</v>
      </c>
      <c r="AT142" s="142" t="s">
        <v>72</v>
      </c>
      <c r="AU142" s="142" t="s">
        <v>73</v>
      </c>
      <c r="AY142" s="135" t="s">
        <v>271</v>
      </c>
      <c r="BK142" s="143">
        <f>BK143+BK150</f>
        <v>0</v>
      </c>
    </row>
    <row r="143" spans="2:65" s="11" customFormat="1" ht="22.8" customHeight="1">
      <c r="B143" s="134"/>
      <c r="D143" s="135" t="s">
        <v>72</v>
      </c>
      <c r="E143" s="144" t="s">
        <v>292</v>
      </c>
      <c r="F143" s="144" t="s">
        <v>293</v>
      </c>
      <c r="I143" s="137"/>
      <c r="J143" s="145">
        <f>BK143</f>
        <v>0</v>
      </c>
      <c r="L143" s="134"/>
      <c r="M143" s="139"/>
      <c r="P143" s="140">
        <f>SUM(P144:P149)</f>
        <v>0</v>
      </c>
      <c r="R143" s="140">
        <f>SUM(R144:R149)</f>
        <v>4.3029999999999995E-3</v>
      </c>
      <c r="T143" s="141">
        <f>SUM(T144:T149)</f>
        <v>0</v>
      </c>
      <c r="AR143" s="135" t="s">
        <v>80</v>
      </c>
      <c r="AT143" s="142" t="s">
        <v>72</v>
      </c>
      <c r="AU143" s="142" t="s">
        <v>80</v>
      </c>
      <c r="AY143" s="135" t="s">
        <v>271</v>
      </c>
      <c r="BK143" s="143">
        <f>SUM(BK144:BK149)</f>
        <v>0</v>
      </c>
    </row>
    <row r="144" spans="2:65" s="1" customFormat="1" ht="33" customHeight="1">
      <c r="B144" s="28"/>
      <c r="C144" s="146" t="s">
        <v>80</v>
      </c>
      <c r="D144" s="146" t="s">
        <v>274</v>
      </c>
      <c r="E144" s="147" t="s">
        <v>294</v>
      </c>
      <c r="F144" s="148" t="s">
        <v>295</v>
      </c>
      <c r="G144" s="149" t="s">
        <v>277</v>
      </c>
      <c r="H144" s="150">
        <v>33.1</v>
      </c>
      <c r="I144" s="151"/>
      <c r="J144" s="152">
        <f>ROUND(I144*H144,2)</f>
        <v>0</v>
      </c>
      <c r="K144" s="153"/>
      <c r="L144" s="28"/>
      <c r="M144" s="154" t="s">
        <v>1</v>
      </c>
      <c r="N144" s="115" t="s">
        <v>38</v>
      </c>
      <c r="P144" s="155">
        <f>O144*H144</f>
        <v>0</v>
      </c>
      <c r="Q144" s="155">
        <v>1.2999999999999999E-4</v>
      </c>
      <c r="R144" s="155">
        <f>Q144*H144</f>
        <v>4.3029999999999995E-3</v>
      </c>
      <c r="S144" s="155">
        <v>0</v>
      </c>
      <c r="T144" s="156">
        <f>S144*H144</f>
        <v>0</v>
      </c>
      <c r="AR144" s="157" t="s">
        <v>278</v>
      </c>
      <c r="AT144" s="157" t="s">
        <v>274</v>
      </c>
      <c r="AU144" s="157" t="s">
        <v>82</v>
      </c>
      <c r="AY144" s="13" t="s">
        <v>271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3" t="s">
        <v>80</v>
      </c>
      <c r="BK144" s="158">
        <f>ROUND(I144*H144,2)</f>
        <v>0</v>
      </c>
      <c r="BL144" s="13" t="s">
        <v>278</v>
      </c>
      <c r="BM144" s="157" t="s">
        <v>2402</v>
      </c>
    </row>
    <row r="145" spans="2:65" s="1" customFormat="1" ht="19.2">
      <c r="B145" s="28"/>
      <c r="D145" s="159" t="s">
        <v>280</v>
      </c>
      <c r="F145" s="160" t="s">
        <v>297</v>
      </c>
      <c r="I145" s="119"/>
      <c r="L145" s="28"/>
      <c r="M145" s="161"/>
      <c r="T145" s="52"/>
      <c r="AT145" s="13" t="s">
        <v>280</v>
      </c>
      <c r="AU145" s="13" t="s">
        <v>82</v>
      </c>
    </row>
    <row r="146" spans="2:65" s="1" customFormat="1" ht="16.5" customHeight="1">
      <c r="B146" s="28"/>
      <c r="C146" s="146" t="s">
        <v>82</v>
      </c>
      <c r="D146" s="146" t="s">
        <v>274</v>
      </c>
      <c r="E146" s="147" t="s">
        <v>304</v>
      </c>
      <c r="F146" s="148" t="s">
        <v>305</v>
      </c>
      <c r="G146" s="149" t="s">
        <v>301</v>
      </c>
      <c r="H146" s="150">
        <v>1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AR146" s="157" t="s">
        <v>306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306</v>
      </c>
      <c r="BM146" s="157" t="s">
        <v>2212</v>
      </c>
    </row>
    <row r="147" spans="2:65" s="1" customFormat="1" ht="10.199999999999999">
      <c r="B147" s="28"/>
      <c r="D147" s="159" t="s">
        <v>280</v>
      </c>
      <c r="F147" s="160" t="s">
        <v>305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" customFormat="1" ht="16.5" customHeight="1">
      <c r="B148" s="28"/>
      <c r="C148" s="146" t="s">
        <v>272</v>
      </c>
      <c r="D148" s="146" t="s">
        <v>274</v>
      </c>
      <c r="E148" s="147" t="s">
        <v>299</v>
      </c>
      <c r="F148" s="148" t="s">
        <v>300</v>
      </c>
      <c r="G148" s="149" t="s">
        <v>301</v>
      </c>
      <c r="H148" s="150">
        <v>1</v>
      </c>
      <c r="I148" s="151"/>
      <c r="J148" s="152">
        <f>ROUND(I148*H148,2)</f>
        <v>0</v>
      </c>
      <c r="K148" s="153"/>
      <c r="L148" s="28"/>
      <c r="M148" s="154" t="s">
        <v>1</v>
      </c>
      <c r="N148" s="115" t="s">
        <v>38</v>
      </c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57" t="s">
        <v>278</v>
      </c>
      <c r="AT148" s="157" t="s">
        <v>274</v>
      </c>
      <c r="AU148" s="157" t="s">
        <v>82</v>
      </c>
      <c r="AY148" s="13" t="s">
        <v>271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3" t="s">
        <v>80</v>
      </c>
      <c r="BK148" s="158">
        <f>ROUND(I148*H148,2)</f>
        <v>0</v>
      </c>
      <c r="BL148" s="13" t="s">
        <v>278</v>
      </c>
      <c r="BM148" s="157" t="s">
        <v>2210</v>
      </c>
    </row>
    <row r="149" spans="2:65" s="1" customFormat="1" ht="10.199999999999999">
      <c r="B149" s="28"/>
      <c r="D149" s="159" t="s">
        <v>280</v>
      </c>
      <c r="F149" s="160" t="s">
        <v>2211</v>
      </c>
      <c r="I149" s="119"/>
      <c r="L149" s="28"/>
      <c r="M149" s="161"/>
      <c r="T149" s="52"/>
      <c r="AT149" s="13" t="s">
        <v>280</v>
      </c>
      <c r="AU149" s="13" t="s">
        <v>82</v>
      </c>
    </row>
    <row r="150" spans="2:65" s="11" customFormat="1" ht="22.8" customHeight="1">
      <c r="B150" s="134"/>
      <c r="D150" s="135" t="s">
        <v>72</v>
      </c>
      <c r="E150" s="144" t="s">
        <v>318</v>
      </c>
      <c r="F150" s="144" t="s">
        <v>319</v>
      </c>
      <c r="I150" s="137"/>
      <c r="J150" s="145">
        <f>BK150</f>
        <v>0</v>
      </c>
      <c r="L150" s="134"/>
      <c r="M150" s="139"/>
      <c r="P150" s="140">
        <f>SUM(P151:P158)</f>
        <v>0</v>
      </c>
      <c r="R150" s="140">
        <f>SUM(R151:R158)</f>
        <v>0</v>
      </c>
      <c r="T150" s="141">
        <f>SUM(T151:T158)</f>
        <v>0</v>
      </c>
      <c r="AR150" s="135" t="s">
        <v>80</v>
      </c>
      <c r="AT150" s="142" t="s">
        <v>72</v>
      </c>
      <c r="AU150" s="142" t="s">
        <v>80</v>
      </c>
      <c r="AY150" s="135" t="s">
        <v>271</v>
      </c>
      <c r="BK150" s="143">
        <f>SUM(BK151:BK158)</f>
        <v>0</v>
      </c>
    </row>
    <row r="151" spans="2:65" s="1" customFormat="1" ht="24.15" customHeight="1">
      <c r="B151" s="28"/>
      <c r="C151" s="146" t="s">
        <v>278</v>
      </c>
      <c r="D151" s="146" t="s">
        <v>274</v>
      </c>
      <c r="E151" s="147" t="s">
        <v>320</v>
      </c>
      <c r="F151" s="148" t="s">
        <v>321</v>
      </c>
      <c r="G151" s="149" t="s">
        <v>322</v>
      </c>
      <c r="H151" s="150">
        <v>1.2</v>
      </c>
      <c r="I151" s="151"/>
      <c r="J151" s="152">
        <f>ROUND(I151*H151,2)</f>
        <v>0</v>
      </c>
      <c r="K151" s="153"/>
      <c r="L151" s="28"/>
      <c r="M151" s="154" t="s">
        <v>1</v>
      </c>
      <c r="N151" s="115" t="s">
        <v>38</v>
      </c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AR151" s="157" t="s">
        <v>278</v>
      </c>
      <c r="AT151" s="157" t="s">
        <v>274</v>
      </c>
      <c r="AU151" s="157" t="s">
        <v>82</v>
      </c>
      <c r="AY151" s="13" t="s">
        <v>271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3" t="s">
        <v>80</v>
      </c>
      <c r="BK151" s="158">
        <f>ROUND(I151*H151,2)</f>
        <v>0</v>
      </c>
      <c r="BL151" s="13" t="s">
        <v>278</v>
      </c>
      <c r="BM151" s="157" t="s">
        <v>2215</v>
      </c>
    </row>
    <row r="152" spans="2:65" s="1" customFormat="1" ht="28.8">
      <c r="B152" s="28"/>
      <c r="D152" s="159" t="s">
        <v>280</v>
      </c>
      <c r="F152" s="160" t="s">
        <v>324</v>
      </c>
      <c r="I152" s="119"/>
      <c r="L152" s="28"/>
      <c r="M152" s="161"/>
      <c r="T152" s="52"/>
      <c r="AT152" s="13" t="s">
        <v>280</v>
      </c>
      <c r="AU152" s="13" t="s">
        <v>82</v>
      </c>
    </row>
    <row r="153" spans="2:65" s="1" customFormat="1" ht="24.15" customHeight="1">
      <c r="B153" s="28"/>
      <c r="C153" s="146" t="s">
        <v>298</v>
      </c>
      <c r="D153" s="146" t="s">
        <v>274</v>
      </c>
      <c r="E153" s="147" t="s">
        <v>326</v>
      </c>
      <c r="F153" s="148" t="s">
        <v>327</v>
      </c>
      <c r="G153" s="149" t="s">
        <v>322</v>
      </c>
      <c r="H153" s="150">
        <v>1.2</v>
      </c>
      <c r="I153" s="151"/>
      <c r="J153" s="152">
        <f>ROUND(I153*H153,2)</f>
        <v>0</v>
      </c>
      <c r="K153" s="153"/>
      <c r="L153" s="28"/>
      <c r="M153" s="154" t="s">
        <v>1</v>
      </c>
      <c r="N153" s="115" t="s">
        <v>38</v>
      </c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AR153" s="157" t="s">
        <v>278</v>
      </c>
      <c r="AT153" s="157" t="s">
        <v>274</v>
      </c>
      <c r="AU153" s="157" t="s">
        <v>82</v>
      </c>
      <c r="AY153" s="13" t="s">
        <v>271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3" t="s">
        <v>80</v>
      </c>
      <c r="BK153" s="158">
        <f>ROUND(I153*H153,2)</f>
        <v>0</v>
      </c>
      <c r="BL153" s="13" t="s">
        <v>278</v>
      </c>
      <c r="BM153" s="157" t="s">
        <v>2216</v>
      </c>
    </row>
    <row r="154" spans="2:65" s="1" customFormat="1" ht="19.2">
      <c r="B154" s="28"/>
      <c r="D154" s="159" t="s">
        <v>280</v>
      </c>
      <c r="F154" s="160" t="s">
        <v>329</v>
      </c>
      <c r="I154" s="119"/>
      <c r="L154" s="28"/>
      <c r="M154" s="161"/>
      <c r="T154" s="52"/>
      <c r="AT154" s="13" t="s">
        <v>280</v>
      </c>
      <c r="AU154" s="13" t="s">
        <v>82</v>
      </c>
    </row>
    <row r="155" spans="2:65" s="1" customFormat="1" ht="16.5" customHeight="1">
      <c r="B155" s="28"/>
      <c r="C155" s="146" t="s">
        <v>282</v>
      </c>
      <c r="D155" s="146" t="s">
        <v>274</v>
      </c>
      <c r="E155" s="147" t="s">
        <v>2217</v>
      </c>
      <c r="F155" s="148" t="s">
        <v>2218</v>
      </c>
      <c r="G155" s="149" t="s">
        <v>322</v>
      </c>
      <c r="H155" s="150">
        <v>1.2</v>
      </c>
      <c r="I155" s="151"/>
      <c r="J155" s="152">
        <f>ROUND(I155*H155,2)</f>
        <v>0</v>
      </c>
      <c r="K155" s="153"/>
      <c r="L155" s="28"/>
      <c r="M155" s="154" t="s">
        <v>1</v>
      </c>
      <c r="N155" s="115" t="s">
        <v>38</v>
      </c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AR155" s="157" t="s">
        <v>278</v>
      </c>
      <c r="AT155" s="157" t="s">
        <v>274</v>
      </c>
      <c r="AU155" s="157" t="s">
        <v>82</v>
      </c>
      <c r="AY155" s="13" t="s">
        <v>271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3" t="s">
        <v>80</v>
      </c>
      <c r="BK155" s="158">
        <f>ROUND(I155*H155,2)</f>
        <v>0</v>
      </c>
      <c r="BL155" s="13" t="s">
        <v>278</v>
      </c>
      <c r="BM155" s="157" t="s">
        <v>2219</v>
      </c>
    </row>
    <row r="156" spans="2:65" s="1" customFormat="1" ht="19.2">
      <c r="B156" s="28"/>
      <c r="D156" s="159" t="s">
        <v>280</v>
      </c>
      <c r="F156" s="160" t="s">
        <v>2220</v>
      </c>
      <c r="I156" s="119"/>
      <c r="L156" s="28"/>
      <c r="M156" s="161"/>
      <c r="T156" s="52"/>
      <c r="AT156" s="13" t="s">
        <v>280</v>
      </c>
      <c r="AU156" s="13" t="s">
        <v>82</v>
      </c>
    </row>
    <row r="157" spans="2:65" s="1" customFormat="1" ht="24.15" customHeight="1">
      <c r="B157" s="28"/>
      <c r="C157" s="146" t="s">
        <v>308</v>
      </c>
      <c r="D157" s="146" t="s">
        <v>274</v>
      </c>
      <c r="E157" s="147" t="s">
        <v>336</v>
      </c>
      <c r="F157" s="148" t="s">
        <v>2221</v>
      </c>
      <c r="G157" s="149" t="s">
        <v>338</v>
      </c>
      <c r="H157" s="150">
        <v>1</v>
      </c>
      <c r="I157" s="151"/>
      <c r="J157" s="152">
        <f>ROUND(I157*H157,2)</f>
        <v>0</v>
      </c>
      <c r="K157" s="153"/>
      <c r="L157" s="28"/>
      <c r="M157" s="154" t="s">
        <v>1</v>
      </c>
      <c r="N157" s="115" t="s">
        <v>38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306</v>
      </c>
      <c r="AT157" s="157" t="s">
        <v>274</v>
      </c>
      <c r="AU157" s="157" t="s">
        <v>82</v>
      </c>
      <c r="AY157" s="13" t="s">
        <v>271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3" t="s">
        <v>80</v>
      </c>
      <c r="BK157" s="158">
        <f>ROUND(I157*H157,2)</f>
        <v>0</v>
      </c>
      <c r="BL157" s="13" t="s">
        <v>306</v>
      </c>
      <c r="BM157" s="157" t="s">
        <v>2222</v>
      </c>
    </row>
    <row r="158" spans="2:65" s="1" customFormat="1" ht="19.2">
      <c r="B158" s="28"/>
      <c r="D158" s="159" t="s">
        <v>280</v>
      </c>
      <c r="F158" s="160" t="s">
        <v>2221</v>
      </c>
      <c r="I158" s="119"/>
      <c r="L158" s="28"/>
      <c r="M158" s="161"/>
      <c r="T158" s="52"/>
      <c r="AT158" s="13" t="s">
        <v>280</v>
      </c>
      <c r="AU158" s="13" t="s">
        <v>82</v>
      </c>
    </row>
    <row r="159" spans="2:65" s="11" customFormat="1" ht="25.95" customHeight="1">
      <c r="B159" s="134"/>
      <c r="D159" s="135" t="s">
        <v>72</v>
      </c>
      <c r="E159" s="136" t="s">
        <v>341</v>
      </c>
      <c r="F159" s="136" t="s">
        <v>342</v>
      </c>
      <c r="I159" s="137"/>
      <c r="J159" s="138">
        <f>BK159</f>
        <v>0</v>
      </c>
      <c r="L159" s="134"/>
      <c r="M159" s="139"/>
      <c r="P159" s="140">
        <f>P160+P169+P178+P193+P204</f>
        <v>0</v>
      </c>
      <c r="R159" s="140">
        <f>R160+R169+R178+R193+R204</f>
        <v>3.1343399999999999</v>
      </c>
      <c r="T159" s="141">
        <f>T160+T169+T178+T193+T204</f>
        <v>8.9440200000000001</v>
      </c>
      <c r="AR159" s="135" t="s">
        <v>82</v>
      </c>
      <c r="AT159" s="142" t="s">
        <v>72</v>
      </c>
      <c r="AU159" s="142" t="s">
        <v>73</v>
      </c>
      <c r="AY159" s="135" t="s">
        <v>271</v>
      </c>
      <c r="BK159" s="143">
        <f>BK160+BK169+BK178+BK193+BK204</f>
        <v>0</v>
      </c>
    </row>
    <row r="160" spans="2:65" s="11" customFormat="1" ht="22.8" customHeight="1">
      <c r="B160" s="134"/>
      <c r="D160" s="135" t="s">
        <v>72</v>
      </c>
      <c r="E160" s="144" t="s">
        <v>343</v>
      </c>
      <c r="F160" s="144" t="s">
        <v>344</v>
      </c>
      <c r="I160" s="137"/>
      <c r="J160" s="145">
        <f>BK160</f>
        <v>0</v>
      </c>
      <c r="L160" s="134"/>
      <c r="M160" s="139"/>
      <c r="P160" s="140">
        <f>SUM(P161:P168)</f>
        <v>0</v>
      </c>
      <c r="R160" s="140">
        <f>SUM(R161:R168)</f>
        <v>1.2700000000000001E-2</v>
      </c>
      <c r="T160" s="141">
        <f>SUM(T161:T168)</f>
        <v>0.11598</v>
      </c>
      <c r="AR160" s="135" t="s">
        <v>82</v>
      </c>
      <c r="AT160" s="142" t="s">
        <v>72</v>
      </c>
      <c r="AU160" s="142" t="s">
        <v>80</v>
      </c>
      <c r="AY160" s="135" t="s">
        <v>271</v>
      </c>
      <c r="BK160" s="143">
        <f>SUM(BK161:BK168)</f>
        <v>0</v>
      </c>
    </row>
    <row r="161" spans="2:65" s="1" customFormat="1" ht="16.5" customHeight="1">
      <c r="B161" s="28"/>
      <c r="C161" s="146" t="s">
        <v>314</v>
      </c>
      <c r="D161" s="146" t="s">
        <v>274</v>
      </c>
      <c r="E161" s="147" t="s">
        <v>2223</v>
      </c>
      <c r="F161" s="148" t="s">
        <v>2224</v>
      </c>
      <c r="G161" s="149" t="s">
        <v>311</v>
      </c>
      <c r="H161" s="150">
        <v>6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1.933E-2</v>
      </c>
      <c r="T161" s="156">
        <f>S161*H161</f>
        <v>0.11598</v>
      </c>
      <c r="AR161" s="157" t="s">
        <v>348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348</v>
      </c>
      <c r="BM161" s="157" t="s">
        <v>2225</v>
      </c>
    </row>
    <row r="162" spans="2:65" s="1" customFormat="1" ht="19.2">
      <c r="B162" s="28"/>
      <c r="D162" s="159" t="s">
        <v>280</v>
      </c>
      <c r="F162" s="160" t="s">
        <v>2226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" customFormat="1" ht="16.5" customHeight="1">
      <c r="B163" s="28"/>
      <c r="C163" s="146" t="s">
        <v>292</v>
      </c>
      <c r="D163" s="146" t="s">
        <v>274</v>
      </c>
      <c r="E163" s="147" t="s">
        <v>2227</v>
      </c>
      <c r="F163" s="148" t="s">
        <v>2228</v>
      </c>
      <c r="G163" s="149" t="s">
        <v>80</v>
      </c>
      <c r="H163" s="150">
        <v>6</v>
      </c>
      <c r="I163" s="151"/>
      <c r="J163" s="152">
        <f>ROUND(I163*H163,2)</f>
        <v>0</v>
      </c>
      <c r="K163" s="153"/>
      <c r="L163" s="28"/>
      <c r="M163" s="154" t="s">
        <v>1</v>
      </c>
      <c r="N163" s="115" t="s">
        <v>38</v>
      </c>
      <c r="P163" s="155">
        <f>O163*H163</f>
        <v>0</v>
      </c>
      <c r="Q163" s="155">
        <v>6.3000000000000003E-4</v>
      </c>
      <c r="R163" s="155">
        <f>Q163*H163</f>
        <v>3.7800000000000004E-3</v>
      </c>
      <c r="S163" s="155">
        <v>0</v>
      </c>
      <c r="T163" s="156">
        <f>S163*H163</f>
        <v>0</v>
      </c>
      <c r="AR163" s="157" t="s">
        <v>348</v>
      </c>
      <c r="AT163" s="157" t="s">
        <v>274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348</v>
      </c>
      <c r="BM163" s="157" t="s">
        <v>2229</v>
      </c>
    </row>
    <row r="164" spans="2:65" s="1" customFormat="1" ht="10.199999999999999">
      <c r="B164" s="28"/>
      <c r="D164" s="159" t="s">
        <v>280</v>
      </c>
      <c r="F164" s="160" t="s">
        <v>2230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" customFormat="1" ht="21.75" customHeight="1">
      <c r="B165" s="28"/>
      <c r="C165" s="146" t="s">
        <v>325</v>
      </c>
      <c r="D165" s="146" t="s">
        <v>274</v>
      </c>
      <c r="E165" s="147" t="s">
        <v>2231</v>
      </c>
      <c r="F165" s="148" t="s">
        <v>2232</v>
      </c>
      <c r="G165" s="149" t="s">
        <v>311</v>
      </c>
      <c r="H165" s="150">
        <v>4</v>
      </c>
      <c r="I165" s="151"/>
      <c r="J165" s="152">
        <f>ROUND(I165*H165,2)</f>
        <v>0</v>
      </c>
      <c r="K165" s="153"/>
      <c r="L165" s="28"/>
      <c r="M165" s="154" t="s">
        <v>1</v>
      </c>
      <c r="N165" s="115" t="s">
        <v>38</v>
      </c>
      <c r="P165" s="155">
        <f>O165*H165</f>
        <v>0</v>
      </c>
      <c r="Q165" s="155">
        <v>2.2300000000000002E-3</v>
      </c>
      <c r="R165" s="155">
        <f>Q165*H165</f>
        <v>8.9200000000000008E-3</v>
      </c>
      <c r="S165" s="155">
        <v>0</v>
      </c>
      <c r="T165" s="156">
        <f>S165*H165</f>
        <v>0</v>
      </c>
      <c r="AR165" s="157" t="s">
        <v>348</v>
      </c>
      <c r="AT165" s="157" t="s">
        <v>274</v>
      </c>
      <c r="AU165" s="157" t="s">
        <v>82</v>
      </c>
      <c r="AY165" s="13" t="s">
        <v>271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3" t="s">
        <v>80</v>
      </c>
      <c r="BK165" s="158">
        <f>ROUND(I165*H165,2)</f>
        <v>0</v>
      </c>
      <c r="BL165" s="13" t="s">
        <v>348</v>
      </c>
      <c r="BM165" s="157" t="s">
        <v>2233</v>
      </c>
    </row>
    <row r="166" spans="2:65" s="1" customFormat="1" ht="10.199999999999999">
      <c r="B166" s="28"/>
      <c r="D166" s="159" t="s">
        <v>280</v>
      </c>
      <c r="F166" s="160" t="s">
        <v>2234</v>
      </c>
      <c r="I166" s="119"/>
      <c r="L166" s="28"/>
      <c r="M166" s="161"/>
      <c r="T166" s="52"/>
      <c r="AT166" s="13" t="s">
        <v>280</v>
      </c>
      <c r="AU166" s="13" t="s">
        <v>82</v>
      </c>
    </row>
    <row r="167" spans="2:65" s="1" customFormat="1" ht="24.15" customHeight="1">
      <c r="B167" s="28"/>
      <c r="C167" s="146" t="s">
        <v>330</v>
      </c>
      <c r="D167" s="146" t="s">
        <v>274</v>
      </c>
      <c r="E167" s="147" t="s">
        <v>2235</v>
      </c>
      <c r="F167" s="148" t="s">
        <v>2236</v>
      </c>
      <c r="G167" s="149" t="s">
        <v>301</v>
      </c>
      <c r="H167" s="150">
        <v>1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AR167" s="157" t="s">
        <v>306</v>
      </c>
      <c r="AT167" s="157" t="s">
        <v>274</v>
      </c>
      <c r="AU167" s="157" t="s">
        <v>82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306</v>
      </c>
      <c r="BM167" s="157" t="s">
        <v>2237</v>
      </c>
    </row>
    <row r="168" spans="2:65" s="1" customFormat="1" ht="48">
      <c r="B168" s="28"/>
      <c r="D168" s="159" t="s">
        <v>280</v>
      </c>
      <c r="F168" s="160" t="s">
        <v>2403</v>
      </c>
      <c r="I168" s="119"/>
      <c r="L168" s="28"/>
      <c r="M168" s="161"/>
      <c r="T168" s="52"/>
      <c r="AT168" s="13" t="s">
        <v>280</v>
      </c>
      <c r="AU168" s="13" t="s">
        <v>82</v>
      </c>
    </row>
    <row r="169" spans="2:65" s="11" customFormat="1" ht="22.8" customHeight="1">
      <c r="B169" s="134"/>
      <c r="D169" s="135" t="s">
        <v>72</v>
      </c>
      <c r="E169" s="144" t="s">
        <v>1499</v>
      </c>
      <c r="F169" s="144" t="s">
        <v>1500</v>
      </c>
      <c r="I169" s="137"/>
      <c r="J169" s="145">
        <f>BK169</f>
        <v>0</v>
      </c>
      <c r="L169" s="134"/>
      <c r="M169" s="139"/>
      <c r="P169" s="140">
        <f>SUM(P170:P177)</f>
        <v>0</v>
      </c>
      <c r="R169" s="140">
        <f>SUM(R170:R177)</f>
        <v>0</v>
      </c>
      <c r="T169" s="141">
        <f>SUM(T170:T177)</f>
        <v>0</v>
      </c>
      <c r="AR169" s="135" t="s">
        <v>82</v>
      </c>
      <c r="AT169" s="142" t="s">
        <v>72</v>
      </c>
      <c r="AU169" s="142" t="s">
        <v>80</v>
      </c>
      <c r="AY169" s="135" t="s">
        <v>271</v>
      </c>
      <c r="BK169" s="143">
        <f>SUM(BK170:BK177)</f>
        <v>0</v>
      </c>
    </row>
    <row r="170" spans="2:65" s="1" customFormat="1" ht="16.5" customHeight="1">
      <c r="B170" s="28"/>
      <c r="C170" s="146" t="s">
        <v>8</v>
      </c>
      <c r="D170" s="146" t="s">
        <v>274</v>
      </c>
      <c r="E170" s="147" t="s">
        <v>1504</v>
      </c>
      <c r="F170" s="148" t="s">
        <v>2171</v>
      </c>
      <c r="G170" s="149" t="s">
        <v>692</v>
      </c>
      <c r="H170" s="150">
        <v>9</v>
      </c>
      <c r="I170" s="151"/>
      <c r="J170" s="152">
        <f>ROUND(I170*H170,2)</f>
        <v>0</v>
      </c>
      <c r="K170" s="153"/>
      <c r="L170" s="28"/>
      <c r="M170" s="154" t="s">
        <v>1</v>
      </c>
      <c r="N170" s="115" t="s">
        <v>38</v>
      </c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AR170" s="157" t="s">
        <v>306</v>
      </c>
      <c r="AT170" s="157" t="s">
        <v>274</v>
      </c>
      <c r="AU170" s="157" t="s">
        <v>82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306</v>
      </c>
      <c r="BM170" s="157" t="s">
        <v>2369</v>
      </c>
    </row>
    <row r="171" spans="2:65" s="1" customFormat="1" ht="19.2">
      <c r="B171" s="28"/>
      <c r="D171" s="159" t="s">
        <v>280</v>
      </c>
      <c r="F171" s="160" t="s">
        <v>1507</v>
      </c>
      <c r="I171" s="119"/>
      <c r="L171" s="28"/>
      <c r="M171" s="161"/>
      <c r="T171" s="52"/>
      <c r="AT171" s="13" t="s">
        <v>280</v>
      </c>
      <c r="AU171" s="13" t="s">
        <v>82</v>
      </c>
    </row>
    <row r="172" spans="2:65" s="1" customFormat="1" ht="16.5" customHeight="1">
      <c r="B172" s="28"/>
      <c r="C172" s="146" t="s">
        <v>345</v>
      </c>
      <c r="D172" s="146" t="s">
        <v>274</v>
      </c>
      <c r="E172" s="147" t="s">
        <v>1501</v>
      </c>
      <c r="F172" s="148" t="s">
        <v>1502</v>
      </c>
      <c r="G172" s="149" t="s">
        <v>277</v>
      </c>
      <c r="H172" s="150">
        <v>9</v>
      </c>
      <c r="I172" s="151"/>
      <c r="J172" s="152">
        <f>ROUND(I172*H172,2)</f>
        <v>0</v>
      </c>
      <c r="K172" s="153"/>
      <c r="L172" s="28"/>
      <c r="M172" s="154" t="s">
        <v>1</v>
      </c>
      <c r="N172" s="115" t="s">
        <v>38</v>
      </c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AR172" s="157" t="s">
        <v>348</v>
      </c>
      <c r="AT172" s="157" t="s">
        <v>274</v>
      </c>
      <c r="AU172" s="157" t="s">
        <v>82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348</v>
      </c>
      <c r="BM172" s="157" t="s">
        <v>2240</v>
      </c>
    </row>
    <row r="173" spans="2:65" s="1" customFormat="1" ht="10.199999999999999">
      <c r="B173" s="28"/>
      <c r="D173" s="159" t="s">
        <v>280</v>
      </c>
      <c r="F173" s="160" t="s">
        <v>1502</v>
      </c>
      <c r="I173" s="119"/>
      <c r="L173" s="28"/>
      <c r="M173" s="161"/>
      <c r="T173" s="52"/>
      <c r="AT173" s="13" t="s">
        <v>280</v>
      </c>
      <c r="AU173" s="13" t="s">
        <v>82</v>
      </c>
    </row>
    <row r="174" spans="2:65" s="1" customFormat="1" ht="16.5" customHeight="1">
      <c r="B174" s="28"/>
      <c r="C174" s="146" t="s">
        <v>351</v>
      </c>
      <c r="D174" s="146" t="s">
        <v>274</v>
      </c>
      <c r="E174" s="147" t="s">
        <v>1508</v>
      </c>
      <c r="F174" s="148" t="s">
        <v>1509</v>
      </c>
      <c r="G174" s="149" t="s">
        <v>692</v>
      </c>
      <c r="H174" s="150">
        <v>9</v>
      </c>
      <c r="I174" s="151"/>
      <c r="J174" s="152">
        <f>ROUND(I174*H174,2)</f>
        <v>0</v>
      </c>
      <c r="K174" s="153"/>
      <c r="L174" s="28"/>
      <c r="M174" s="154" t="s">
        <v>1</v>
      </c>
      <c r="N174" s="115" t="s">
        <v>38</v>
      </c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AR174" s="157" t="s">
        <v>306</v>
      </c>
      <c r="AT174" s="157" t="s">
        <v>274</v>
      </c>
      <c r="AU174" s="157" t="s">
        <v>82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306</v>
      </c>
      <c r="BM174" s="157" t="s">
        <v>2241</v>
      </c>
    </row>
    <row r="175" spans="2:65" s="1" customFormat="1" ht="10.199999999999999">
      <c r="B175" s="28"/>
      <c r="D175" s="159" t="s">
        <v>280</v>
      </c>
      <c r="F175" s="160" t="s">
        <v>1509</v>
      </c>
      <c r="I175" s="119"/>
      <c r="L175" s="28"/>
      <c r="M175" s="161"/>
      <c r="T175" s="52"/>
      <c r="AT175" s="13" t="s">
        <v>280</v>
      </c>
      <c r="AU175" s="13" t="s">
        <v>82</v>
      </c>
    </row>
    <row r="176" spans="2:65" s="1" customFormat="1" ht="16.5" customHeight="1">
      <c r="B176" s="28"/>
      <c r="C176" s="146" t="s">
        <v>356</v>
      </c>
      <c r="D176" s="146" t="s">
        <v>274</v>
      </c>
      <c r="E176" s="147" t="s">
        <v>2242</v>
      </c>
      <c r="F176" s="148" t="s">
        <v>2243</v>
      </c>
      <c r="G176" s="149" t="s">
        <v>692</v>
      </c>
      <c r="H176" s="150">
        <v>5</v>
      </c>
      <c r="I176" s="151"/>
      <c r="J176" s="152">
        <f>ROUND(I176*H176,2)</f>
        <v>0</v>
      </c>
      <c r="K176" s="153"/>
      <c r="L176" s="28"/>
      <c r="M176" s="154" t="s">
        <v>1</v>
      </c>
      <c r="N176" s="115" t="s">
        <v>38</v>
      </c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AR176" s="157" t="s">
        <v>306</v>
      </c>
      <c r="AT176" s="157" t="s">
        <v>274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306</v>
      </c>
      <c r="BM176" s="157" t="s">
        <v>2244</v>
      </c>
    </row>
    <row r="177" spans="2:65" s="1" customFormat="1" ht="10.199999999999999">
      <c r="B177" s="28"/>
      <c r="D177" s="159" t="s">
        <v>280</v>
      </c>
      <c r="F177" s="160" t="s">
        <v>2245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1" customFormat="1" ht="22.8" customHeight="1">
      <c r="B178" s="134"/>
      <c r="D178" s="135" t="s">
        <v>72</v>
      </c>
      <c r="E178" s="144" t="s">
        <v>2246</v>
      </c>
      <c r="F178" s="144" t="s">
        <v>2247</v>
      </c>
      <c r="I178" s="137"/>
      <c r="J178" s="145">
        <f>BK178</f>
        <v>0</v>
      </c>
      <c r="L178" s="134"/>
      <c r="M178" s="139"/>
      <c r="P178" s="140">
        <f>SUM(P179:P192)</f>
        <v>0</v>
      </c>
      <c r="R178" s="140">
        <f>SUM(R179:R192)</f>
        <v>0.86060000000000003</v>
      </c>
      <c r="T178" s="141">
        <f>SUM(T179:T192)</f>
        <v>0</v>
      </c>
      <c r="AR178" s="135" t="s">
        <v>82</v>
      </c>
      <c r="AT178" s="142" t="s">
        <v>72</v>
      </c>
      <c r="AU178" s="142" t="s">
        <v>80</v>
      </c>
      <c r="AY178" s="135" t="s">
        <v>271</v>
      </c>
      <c r="BK178" s="143">
        <f>SUM(BK179:BK192)</f>
        <v>0</v>
      </c>
    </row>
    <row r="179" spans="2:65" s="1" customFormat="1" ht="16.5" customHeight="1">
      <c r="B179" s="28"/>
      <c r="C179" s="146" t="s">
        <v>348</v>
      </c>
      <c r="D179" s="146" t="s">
        <v>274</v>
      </c>
      <c r="E179" s="147" t="s">
        <v>2248</v>
      </c>
      <c r="F179" s="148" t="s">
        <v>2249</v>
      </c>
      <c r="G179" s="149" t="s">
        <v>277</v>
      </c>
      <c r="H179" s="150">
        <v>33.1</v>
      </c>
      <c r="I179" s="151"/>
      <c r="J179" s="152">
        <f>ROUND(I179*H179,2)</f>
        <v>0</v>
      </c>
      <c r="K179" s="153"/>
      <c r="L179" s="28"/>
      <c r="M179" s="154" t="s">
        <v>1</v>
      </c>
      <c r="N179" s="115" t="s">
        <v>38</v>
      </c>
      <c r="P179" s="155">
        <f>O179*H179</f>
        <v>0</v>
      </c>
      <c r="Q179" s="155">
        <v>2.9999999999999997E-4</v>
      </c>
      <c r="R179" s="155">
        <f>Q179*H179</f>
        <v>9.9299999999999996E-3</v>
      </c>
      <c r="S179" s="155">
        <v>0</v>
      </c>
      <c r="T179" s="156">
        <f>S179*H179</f>
        <v>0</v>
      </c>
      <c r="AR179" s="157" t="s">
        <v>348</v>
      </c>
      <c r="AT179" s="157" t="s">
        <v>274</v>
      </c>
      <c r="AU179" s="157" t="s">
        <v>82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348</v>
      </c>
      <c r="BM179" s="157" t="s">
        <v>2250</v>
      </c>
    </row>
    <row r="180" spans="2:65" s="1" customFormat="1" ht="19.2">
      <c r="B180" s="28"/>
      <c r="D180" s="159" t="s">
        <v>280</v>
      </c>
      <c r="F180" s="160" t="s">
        <v>2251</v>
      </c>
      <c r="I180" s="119"/>
      <c r="L180" s="28"/>
      <c r="M180" s="161"/>
      <c r="T180" s="52"/>
      <c r="AT180" s="13" t="s">
        <v>280</v>
      </c>
      <c r="AU180" s="13" t="s">
        <v>82</v>
      </c>
    </row>
    <row r="181" spans="2:65" s="1" customFormat="1" ht="24.15" customHeight="1">
      <c r="B181" s="28"/>
      <c r="C181" s="146" t="s">
        <v>365</v>
      </c>
      <c r="D181" s="146" t="s">
        <v>274</v>
      </c>
      <c r="E181" s="147" t="s">
        <v>2252</v>
      </c>
      <c r="F181" s="148" t="s">
        <v>2253</v>
      </c>
      <c r="G181" s="149" t="s">
        <v>277</v>
      </c>
      <c r="H181" s="150">
        <v>33.1</v>
      </c>
      <c r="I181" s="151"/>
      <c r="J181" s="152">
        <f>ROUND(I181*H181,2)</f>
        <v>0</v>
      </c>
      <c r="K181" s="153"/>
      <c r="L181" s="28"/>
      <c r="M181" s="154" t="s">
        <v>1</v>
      </c>
      <c r="N181" s="115" t="s">
        <v>38</v>
      </c>
      <c r="P181" s="155">
        <f>O181*H181</f>
        <v>0</v>
      </c>
      <c r="Q181" s="155">
        <v>2.0400000000000001E-2</v>
      </c>
      <c r="R181" s="155">
        <f>Q181*H181</f>
        <v>0.67524000000000006</v>
      </c>
      <c r="S181" s="155">
        <v>0</v>
      </c>
      <c r="T181" s="156">
        <f>S181*H181</f>
        <v>0</v>
      </c>
      <c r="AR181" s="157" t="s">
        <v>348</v>
      </c>
      <c r="AT181" s="157" t="s">
        <v>274</v>
      </c>
      <c r="AU181" s="157" t="s">
        <v>82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348</v>
      </c>
      <c r="BM181" s="157" t="s">
        <v>2254</v>
      </c>
    </row>
    <row r="182" spans="2:65" s="1" customFormat="1" ht="19.2">
      <c r="B182" s="28"/>
      <c r="D182" s="159" t="s">
        <v>280</v>
      </c>
      <c r="F182" s="160" t="s">
        <v>2255</v>
      </c>
      <c r="I182" s="119"/>
      <c r="L182" s="28"/>
      <c r="M182" s="161"/>
      <c r="T182" s="52"/>
      <c r="AT182" s="13" t="s">
        <v>280</v>
      </c>
      <c r="AU182" s="13" t="s">
        <v>82</v>
      </c>
    </row>
    <row r="183" spans="2:65" s="1" customFormat="1" ht="33" customHeight="1">
      <c r="B183" s="28"/>
      <c r="C183" s="146" t="s">
        <v>370</v>
      </c>
      <c r="D183" s="146" t="s">
        <v>274</v>
      </c>
      <c r="E183" s="147" t="s">
        <v>2256</v>
      </c>
      <c r="F183" s="148" t="s">
        <v>2257</v>
      </c>
      <c r="G183" s="149" t="s">
        <v>277</v>
      </c>
      <c r="H183" s="150">
        <v>33.1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5.3E-3</v>
      </c>
      <c r="R183" s="155">
        <f>Q183*H183</f>
        <v>0.17543</v>
      </c>
      <c r="S183" s="155">
        <v>0</v>
      </c>
      <c r="T183" s="156">
        <f>S183*H183</f>
        <v>0</v>
      </c>
      <c r="AR183" s="157" t="s">
        <v>348</v>
      </c>
      <c r="AT183" s="157" t="s">
        <v>274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2258</v>
      </c>
    </row>
    <row r="184" spans="2:65" s="1" customFormat="1" ht="28.8">
      <c r="B184" s="28"/>
      <c r="D184" s="159" t="s">
        <v>280</v>
      </c>
      <c r="F184" s="160" t="s">
        <v>2259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" customFormat="1" ht="16.5" customHeight="1">
      <c r="B185" s="28"/>
      <c r="C185" s="146" t="s">
        <v>376</v>
      </c>
      <c r="D185" s="146" t="s">
        <v>274</v>
      </c>
      <c r="E185" s="147" t="s">
        <v>2260</v>
      </c>
      <c r="F185" s="148" t="s">
        <v>2261</v>
      </c>
      <c r="G185" s="149" t="s">
        <v>277</v>
      </c>
      <c r="H185" s="150">
        <v>33.1</v>
      </c>
      <c r="I185" s="151"/>
      <c r="J185" s="152">
        <f>ROUND(I185*H185,2)</f>
        <v>0</v>
      </c>
      <c r="K185" s="153"/>
      <c r="L185" s="28"/>
      <c r="M185" s="154" t="s">
        <v>1</v>
      </c>
      <c r="N185" s="115" t="s">
        <v>38</v>
      </c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AR185" s="157" t="s">
        <v>278</v>
      </c>
      <c r="AT185" s="157" t="s">
        <v>274</v>
      </c>
      <c r="AU185" s="157" t="s">
        <v>82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278</v>
      </c>
      <c r="BM185" s="157" t="s">
        <v>2262</v>
      </c>
    </row>
    <row r="186" spans="2:65" s="1" customFormat="1" ht="10.199999999999999">
      <c r="B186" s="28"/>
      <c r="D186" s="159" t="s">
        <v>280</v>
      </c>
      <c r="F186" s="160" t="s">
        <v>2261</v>
      </c>
      <c r="I186" s="119"/>
      <c r="L186" s="28"/>
      <c r="M186" s="161"/>
      <c r="T186" s="52"/>
      <c r="AT186" s="13" t="s">
        <v>280</v>
      </c>
      <c r="AU186" s="13" t="s">
        <v>82</v>
      </c>
    </row>
    <row r="187" spans="2:65" s="1" customFormat="1" ht="16.5" customHeight="1">
      <c r="B187" s="28"/>
      <c r="C187" s="146" t="s">
        <v>381</v>
      </c>
      <c r="D187" s="146" t="s">
        <v>274</v>
      </c>
      <c r="E187" s="147" t="s">
        <v>2263</v>
      </c>
      <c r="F187" s="148" t="s">
        <v>2264</v>
      </c>
      <c r="G187" s="149" t="s">
        <v>277</v>
      </c>
      <c r="H187" s="150">
        <v>36</v>
      </c>
      <c r="I187" s="151"/>
      <c r="J187" s="152">
        <f>ROUND(I187*H187,2)</f>
        <v>0</v>
      </c>
      <c r="K187" s="153"/>
      <c r="L187" s="28"/>
      <c r="M187" s="154" t="s">
        <v>1</v>
      </c>
      <c r="N187" s="115" t="s">
        <v>38</v>
      </c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AR187" s="157" t="s">
        <v>306</v>
      </c>
      <c r="AT187" s="157" t="s">
        <v>274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306</v>
      </c>
      <c r="BM187" s="157" t="s">
        <v>2265</v>
      </c>
    </row>
    <row r="188" spans="2:65" s="1" customFormat="1" ht="10.199999999999999">
      <c r="B188" s="28"/>
      <c r="D188" s="159" t="s">
        <v>280</v>
      </c>
      <c r="F188" s="160" t="s">
        <v>2264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" customFormat="1" ht="24.15" customHeight="1">
      <c r="B189" s="28"/>
      <c r="C189" s="146" t="s">
        <v>7</v>
      </c>
      <c r="D189" s="146" t="s">
        <v>274</v>
      </c>
      <c r="E189" s="147" t="s">
        <v>2266</v>
      </c>
      <c r="F189" s="148" t="s">
        <v>2267</v>
      </c>
      <c r="G189" s="149" t="s">
        <v>277</v>
      </c>
      <c r="H189" s="150">
        <v>33.1</v>
      </c>
      <c r="I189" s="151"/>
      <c r="J189" s="152">
        <f>ROUND(I189*H189,2)</f>
        <v>0</v>
      </c>
      <c r="K189" s="153"/>
      <c r="L189" s="28"/>
      <c r="M189" s="154" t="s">
        <v>1</v>
      </c>
      <c r="N189" s="115" t="s">
        <v>38</v>
      </c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AR189" s="157" t="s">
        <v>348</v>
      </c>
      <c r="AT189" s="157" t="s">
        <v>274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2268</v>
      </c>
    </row>
    <row r="190" spans="2:65" s="1" customFormat="1" ht="19.2">
      <c r="B190" s="28"/>
      <c r="D190" s="159" t="s">
        <v>280</v>
      </c>
      <c r="F190" s="160" t="s">
        <v>2269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" customFormat="1" ht="16.5" customHeight="1">
      <c r="B191" s="28"/>
      <c r="C191" s="146" t="s">
        <v>390</v>
      </c>
      <c r="D191" s="146" t="s">
        <v>274</v>
      </c>
      <c r="E191" s="147" t="s">
        <v>2135</v>
      </c>
      <c r="F191" s="148" t="s">
        <v>2136</v>
      </c>
      <c r="G191" s="149" t="s">
        <v>277</v>
      </c>
      <c r="H191" s="150">
        <v>33.1</v>
      </c>
      <c r="I191" s="151"/>
      <c r="J191" s="152">
        <f>ROUND(I191*H191,2)</f>
        <v>0</v>
      </c>
      <c r="K191" s="153"/>
      <c r="L191" s="28"/>
      <c r="M191" s="154" t="s">
        <v>1</v>
      </c>
      <c r="N191" s="115" t="s">
        <v>38</v>
      </c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AR191" s="157" t="s">
        <v>306</v>
      </c>
      <c r="AT191" s="157" t="s">
        <v>274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306</v>
      </c>
      <c r="BM191" s="157" t="s">
        <v>2270</v>
      </c>
    </row>
    <row r="192" spans="2:65" s="1" customFormat="1" ht="10.199999999999999">
      <c r="B192" s="28"/>
      <c r="D192" s="159" t="s">
        <v>280</v>
      </c>
      <c r="F192" s="160" t="s">
        <v>2136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1" customFormat="1" ht="22.8" customHeight="1">
      <c r="B193" s="134"/>
      <c r="D193" s="135" t="s">
        <v>72</v>
      </c>
      <c r="E193" s="144" t="s">
        <v>509</v>
      </c>
      <c r="F193" s="144" t="s">
        <v>510</v>
      </c>
      <c r="I193" s="137"/>
      <c r="J193" s="145">
        <f>BK193</f>
        <v>0</v>
      </c>
      <c r="L193" s="134"/>
      <c r="M193" s="139"/>
      <c r="P193" s="140">
        <f>SUM(P194:P203)</f>
        <v>0</v>
      </c>
      <c r="R193" s="140">
        <f>SUM(R194:R203)</f>
        <v>2.1602399999999999</v>
      </c>
      <c r="T193" s="141">
        <f>SUM(T194:T203)</f>
        <v>8.8019999999999996</v>
      </c>
      <c r="AR193" s="135" t="s">
        <v>82</v>
      </c>
      <c r="AT193" s="142" t="s">
        <v>72</v>
      </c>
      <c r="AU193" s="142" t="s">
        <v>80</v>
      </c>
      <c r="AY193" s="135" t="s">
        <v>271</v>
      </c>
      <c r="BK193" s="143">
        <f>SUM(BK194:BK203)</f>
        <v>0</v>
      </c>
    </row>
    <row r="194" spans="2:65" s="1" customFormat="1" ht="16.5" customHeight="1">
      <c r="B194" s="28"/>
      <c r="C194" s="146" t="s">
        <v>395</v>
      </c>
      <c r="D194" s="146" t="s">
        <v>274</v>
      </c>
      <c r="E194" s="147" t="s">
        <v>512</v>
      </c>
      <c r="F194" s="148" t="s">
        <v>513</v>
      </c>
      <c r="G194" s="149" t="s">
        <v>277</v>
      </c>
      <c r="H194" s="150">
        <v>108</v>
      </c>
      <c r="I194" s="151"/>
      <c r="J194" s="152">
        <f>ROUND(I194*H194,2)</f>
        <v>0</v>
      </c>
      <c r="K194" s="153"/>
      <c r="L194" s="28"/>
      <c r="M194" s="154" t="s">
        <v>1</v>
      </c>
      <c r="N194" s="115" t="s">
        <v>38</v>
      </c>
      <c r="P194" s="155">
        <f>O194*H194</f>
        <v>0</v>
      </c>
      <c r="Q194" s="155">
        <v>2.9999999999999997E-4</v>
      </c>
      <c r="R194" s="155">
        <f>Q194*H194</f>
        <v>3.2399999999999998E-2</v>
      </c>
      <c r="S194" s="155">
        <v>0</v>
      </c>
      <c r="T194" s="156">
        <f>S194*H194</f>
        <v>0</v>
      </c>
      <c r="AR194" s="157" t="s">
        <v>348</v>
      </c>
      <c r="AT194" s="157" t="s">
        <v>274</v>
      </c>
      <c r="AU194" s="157" t="s">
        <v>82</v>
      </c>
      <c r="AY194" s="13" t="s">
        <v>271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3" t="s">
        <v>80</v>
      </c>
      <c r="BK194" s="158">
        <f>ROUND(I194*H194,2)</f>
        <v>0</v>
      </c>
      <c r="BL194" s="13" t="s">
        <v>348</v>
      </c>
      <c r="BM194" s="157" t="s">
        <v>2271</v>
      </c>
    </row>
    <row r="195" spans="2:65" s="1" customFormat="1" ht="19.2">
      <c r="B195" s="28"/>
      <c r="D195" s="159" t="s">
        <v>280</v>
      </c>
      <c r="F195" s="160" t="s">
        <v>515</v>
      </c>
      <c r="I195" s="119"/>
      <c r="L195" s="28"/>
      <c r="M195" s="161"/>
      <c r="T195" s="52"/>
      <c r="AT195" s="13" t="s">
        <v>280</v>
      </c>
      <c r="AU195" s="13" t="s">
        <v>82</v>
      </c>
    </row>
    <row r="196" spans="2:65" s="1" customFormat="1" ht="24.15" customHeight="1">
      <c r="B196" s="28"/>
      <c r="C196" s="146" t="s">
        <v>399</v>
      </c>
      <c r="D196" s="146" t="s">
        <v>274</v>
      </c>
      <c r="E196" s="147" t="s">
        <v>517</v>
      </c>
      <c r="F196" s="148" t="s">
        <v>518</v>
      </c>
      <c r="G196" s="149" t="s">
        <v>277</v>
      </c>
      <c r="H196" s="150">
        <v>108</v>
      </c>
      <c r="I196" s="151"/>
      <c r="J196" s="152">
        <f>ROUND(I196*H196,2)</f>
        <v>0</v>
      </c>
      <c r="K196" s="153"/>
      <c r="L196" s="28"/>
      <c r="M196" s="154" t="s">
        <v>1</v>
      </c>
      <c r="N196" s="115" t="s">
        <v>38</v>
      </c>
      <c r="P196" s="155">
        <f>O196*H196</f>
        <v>0</v>
      </c>
      <c r="Q196" s="155">
        <v>0</v>
      </c>
      <c r="R196" s="155">
        <f>Q196*H196</f>
        <v>0</v>
      </c>
      <c r="S196" s="155">
        <v>8.1500000000000003E-2</v>
      </c>
      <c r="T196" s="156">
        <f>S196*H196</f>
        <v>8.8019999999999996</v>
      </c>
      <c r="AR196" s="157" t="s">
        <v>348</v>
      </c>
      <c r="AT196" s="157" t="s">
        <v>274</v>
      </c>
      <c r="AU196" s="157" t="s">
        <v>82</v>
      </c>
      <c r="AY196" s="13" t="s">
        <v>271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3" t="s">
        <v>80</v>
      </c>
      <c r="BK196" s="158">
        <f>ROUND(I196*H196,2)</f>
        <v>0</v>
      </c>
      <c r="BL196" s="13" t="s">
        <v>348</v>
      </c>
      <c r="BM196" s="157" t="s">
        <v>2272</v>
      </c>
    </row>
    <row r="197" spans="2:65" s="1" customFormat="1" ht="10.199999999999999">
      <c r="B197" s="28"/>
      <c r="D197" s="159" t="s">
        <v>280</v>
      </c>
      <c r="F197" s="160" t="s">
        <v>520</v>
      </c>
      <c r="I197" s="119"/>
      <c r="L197" s="28"/>
      <c r="M197" s="161"/>
      <c r="T197" s="52"/>
      <c r="AT197" s="13" t="s">
        <v>280</v>
      </c>
      <c r="AU197" s="13" t="s">
        <v>82</v>
      </c>
    </row>
    <row r="198" spans="2:65" s="1" customFormat="1" ht="33" customHeight="1">
      <c r="B198" s="28"/>
      <c r="C198" s="146" t="s">
        <v>404</v>
      </c>
      <c r="D198" s="146" t="s">
        <v>274</v>
      </c>
      <c r="E198" s="147" t="s">
        <v>522</v>
      </c>
      <c r="F198" s="148" t="s">
        <v>523</v>
      </c>
      <c r="G198" s="149" t="s">
        <v>277</v>
      </c>
      <c r="H198" s="150">
        <v>108</v>
      </c>
      <c r="I198" s="151"/>
      <c r="J198" s="152">
        <f>ROUND(I198*H198,2)</f>
        <v>0</v>
      </c>
      <c r="K198" s="153"/>
      <c r="L198" s="28"/>
      <c r="M198" s="154" t="s">
        <v>1</v>
      </c>
      <c r="N198" s="115" t="s">
        <v>38</v>
      </c>
      <c r="P198" s="155">
        <f>O198*H198</f>
        <v>0</v>
      </c>
      <c r="Q198" s="155">
        <v>5.4799999999999996E-3</v>
      </c>
      <c r="R198" s="155">
        <f>Q198*H198</f>
        <v>0.59183999999999992</v>
      </c>
      <c r="S198" s="155">
        <v>0</v>
      </c>
      <c r="T198" s="156">
        <f>S198*H198</f>
        <v>0</v>
      </c>
      <c r="AR198" s="157" t="s">
        <v>348</v>
      </c>
      <c r="AT198" s="157" t="s">
        <v>274</v>
      </c>
      <c r="AU198" s="157" t="s">
        <v>82</v>
      </c>
      <c r="AY198" s="13" t="s">
        <v>271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3" t="s">
        <v>80</v>
      </c>
      <c r="BK198" s="158">
        <f>ROUND(I198*H198,2)</f>
        <v>0</v>
      </c>
      <c r="BL198" s="13" t="s">
        <v>348</v>
      </c>
      <c r="BM198" s="157" t="s">
        <v>2273</v>
      </c>
    </row>
    <row r="199" spans="2:65" s="1" customFormat="1" ht="19.2">
      <c r="B199" s="28"/>
      <c r="D199" s="159" t="s">
        <v>280</v>
      </c>
      <c r="F199" s="160" t="s">
        <v>525</v>
      </c>
      <c r="I199" s="119"/>
      <c r="L199" s="28"/>
      <c r="M199" s="161"/>
      <c r="T199" s="52"/>
      <c r="AT199" s="13" t="s">
        <v>280</v>
      </c>
      <c r="AU199" s="13" t="s">
        <v>82</v>
      </c>
    </row>
    <row r="200" spans="2:65" s="1" customFormat="1" ht="16.5" customHeight="1">
      <c r="B200" s="28"/>
      <c r="C200" s="146" t="s">
        <v>409</v>
      </c>
      <c r="D200" s="146" t="s">
        <v>274</v>
      </c>
      <c r="E200" s="147" t="s">
        <v>2274</v>
      </c>
      <c r="F200" s="148" t="s">
        <v>2275</v>
      </c>
      <c r="G200" s="149" t="s">
        <v>277</v>
      </c>
      <c r="H200" s="150">
        <v>108</v>
      </c>
      <c r="I200" s="151"/>
      <c r="J200" s="152">
        <f>ROUND(I200*H200,2)</f>
        <v>0</v>
      </c>
      <c r="K200" s="153"/>
      <c r="L200" s="28"/>
      <c r="M200" s="154" t="s">
        <v>1</v>
      </c>
      <c r="N200" s="115" t="s">
        <v>38</v>
      </c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AR200" s="157" t="s">
        <v>306</v>
      </c>
      <c r="AT200" s="157" t="s">
        <v>274</v>
      </c>
      <c r="AU200" s="157" t="s">
        <v>82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306</v>
      </c>
      <c r="BM200" s="157" t="s">
        <v>2276</v>
      </c>
    </row>
    <row r="201" spans="2:65" s="1" customFormat="1" ht="10.199999999999999">
      <c r="B201" s="28"/>
      <c r="D201" s="159" t="s">
        <v>280</v>
      </c>
      <c r="F201" s="160" t="s">
        <v>2275</v>
      </c>
      <c r="I201" s="119"/>
      <c r="L201" s="28"/>
      <c r="M201" s="161"/>
      <c r="T201" s="52"/>
      <c r="AT201" s="13" t="s">
        <v>280</v>
      </c>
      <c r="AU201" s="13" t="s">
        <v>82</v>
      </c>
    </row>
    <row r="202" spans="2:65" s="1" customFormat="1" ht="33" customHeight="1">
      <c r="B202" s="28"/>
      <c r="C202" s="162" t="s">
        <v>415</v>
      </c>
      <c r="D202" s="162" t="s">
        <v>335</v>
      </c>
      <c r="E202" s="163" t="s">
        <v>527</v>
      </c>
      <c r="F202" s="164" t="s">
        <v>528</v>
      </c>
      <c r="G202" s="165" t="s">
        <v>277</v>
      </c>
      <c r="H202" s="166">
        <v>120</v>
      </c>
      <c r="I202" s="167"/>
      <c r="J202" s="168">
        <f>ROUND(I202*H202,2)</f>
        <v>0</v>
      </c>
      <c r="K202" s="169"/>
      <c r="L202" s="170"/>
      <c r="M202" s="171" t="s">
        <v>1</v>
      </c>
      <c r="N202" s="172" t="s">
        <v>38</v>
      </c>
      <c r="P202" s="155">
        <f>O202*H202</f>
        <v>0</v>
      </c>
      <c r="Q202" s="155">
        <v>1.2800000000000001E-2</v>
      </c>
      <c r="R202" s="155">
        <f>Q202*H202</f>
        <v>1.536</v>
      </c>
      <c r="S202" s="155">
        <v>0</v>
      </c>
      <c r="T202" s="156">
        <f>S202*H202</f>
        <v>0</v>
      </c>
      <c r="AR202" s="157" t="s">
        <v>373</v>
      </c>
      <c r="AT202" s="157" t="s">
        <v>335</v>
      </c>
      <c r="AU202" s="157" t="s">
        <v>82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2277</v>
      </c>
    </row>
    <row r="203" spans="2:65" s="1" customFormat="1" ht="19.2">
      <c r="B203" s="28"/>
      <c r="D203" s="159" t="s">
        <v>280</v>
      </c>
      <c r="F203" s="160" t="s">
        <v>528</v>
      </c>
      <c r="I203" s="119"/>
      <c r="L203" s="28"/>
      <c r="M203" s="161"/>
      <c r="T203" s="52"/>
      <c r="AT203" s="13" t="s">
        <v>280</v>
      </c>
      <c r="AU203" s="13" t="s">
        <v>82</v>
      </c>
    </row>
    <row r="204" spans="2:65" s="11" customFormat="1" ht="22.8" customHeight="1">
      <c r="B204" s="134"/>
      <c r="D204" s="135" t="s">
        <v>72</v>
      </c>
      <c r="E204" s="144" t="s">
        <v>580</v>
      </c>
      <c r="F204" s="144" t="s">
        <v>581</v>
      </c>
      <c r="I204" s="137"/>
      <c r="J204" s="145">
        <f>BK204</f>
        <v>0</v>
      </c>
      <c r="L204" s="134"/>
      <c r="M204" s="139"/>
      <c r="P204" s="140">
        <f>SUM(P205:P222)</f>
        <v>0</v>
      </c>
      <c r="R204" s="140">
        <f>SUM(R205:R222)</f>
        <v>0.1008</v>
      </c>
      <c r="T204" s="141">
        <f>SUM(T205:T222)</f>
        <v>2.6040000000000001E-2</v>
      </c>
      <c r="AR204" s="135" t="s">
        <v>82</v>
      </c>
      <c r="AT204" s="142" t="s">
        <v>72</v>
      </c>
      <c r="AU204" s="142" t="s">
        <v>80</v>
      </c>
      <c r="AY204" s="135" t="s">
        <v>271</v>
      </c>
      <c r="BK204" s="143">
        <f>SUM(BK205:BK222)</f>
        <v>0</v>
      </c>
    </row>
    <row r="205" spans="2:65" s="1" customFormat="1" ht="24.15" customHeight="1">
      <c r="B205" s="28"/>
      <c r="C205" s="146" t="s">
        <v>419</v>
      </c>
      <c r="D205" s="146" t="s">
        <v>274</v>
      </c>
      <c r="E205" s="147" t="s">
        <v>582</v>
      </c>
      <c r="F205" s="148" t="s">
        <v>583</v>
      </c>
      <c r="G205" s="149" t="s">
        <v>277</v>
      </c>
      <c r="H205" s="150">
        <v>84</v>
      </c>
      <c r="I205" s="151"/>
      <c r="J205" s="152">
        <f>ROUND(I205*H205,2)</f>
        <v>0</v>
      </c>
      <c r="K205" s="153"/>
      <c r="L205" s="28"/>
      <c r="M205" s="154" t="s">
        <v>1</v>
      </c>
      <c r="N205" s="115" t="s">
        <v>38</v>
      </c>
      <c r="P205" s="155">
        <f>O205*H205</f>
        <v>0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AR205" s="157" t="s">
        <v>348</v>
      </c>
      <c r="AT205" s="157" t="s">
        <v>274</v>
      </c>
      <c r="AU205" s="157" t="s">
        <v>82</v>
      </c>
      <c r="AY205" s="13" t="s">
        <v>271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3" t="s">
        <v>80</v>
      </c>
      <c r="BK205" s="158">
        <f>ROUND(I205*H205,2)</f>
        <v>0</v>
      </c>
      <c r="BL205" s="13" t="s">
        <v>348</v>
      </c>
      <c r="BM205" s="157" t="s">
        <v>2279</v>
      </c>
    </row>
    <row r="206" spans="2:65" s="1" customFormat="1" ht="10.199999999999999">
      <c r="B206" s="28"/>
      <c r="D206" s="159" t="s">
        <v>280</v>
      </c>
      <c r="F206" s="160" t="s">
        <v>585</v>
      </c>
      <c r="I206" s="119"/>
      <c r="L206" s="28"/>
      <c r="M206" s="161"/>
      <c r="T206" s="52"/>
      <c r="AT206" s="13" t="s">
        <v>280</v>
      </c>
      <c r="AU206" s="13" t="s">
        <v>82</v>
      </c>
    </row>
    <row r="207" spans="2:65" s="1" customFormat="1" ht="16.5" customHeight="1">
      <c r="B207" s="28"/>
      <c r="C207" s="146" t="s">
        <v>423</v>
      </c>
      <c r="D207" s="146" t="s">
        <v>274</v>
      </c>
      <c r="E207" s="147" t="s">
        <v>587</v>
      </c>
      <c r="F207" s="148" t="s">
        <v>588</v>
      </c>
      <c r="G207" s="149" t="s">
        <v>277</v>
      </c>
      <c r="H207" s="150">
        <v>84</v>
      </c>
      <c r="I207" s="151"/>
      <c r="J207" s="152">
        <f>ROUND(I207*H207,2)</f>
        <v>0</v>
      </c>
      <c r="K207" s="153"/>
      <c r="L207" s="28"/>
      <c r="M207" s="154" t="s">
        <v>1</v>
      </c>
      <c r="N207" s="115" t="s">
        <v>38</v>
      </c>
      <c r="P207" s="155">
        <f>O207*H207</f>
        <v>0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AR207" s="157" t="s">
        <v>348</v>
      </c>
      <c r="AT207" s="157" t="s">
        <v>274</v>
      </c>
      <c r="AU207" s="157" t="s">
        <v>82</v>
      </c>
      <c r="AY207" s="13" t="s">
        <v>271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3" t="s">
        <v>80</v>
      </c>
      <c r="BK207" s="158">
        <f>ROUND(I207*H207,2)</f>
        <v>0</v>
      </c>
      <c r="BL207" s="13" t="s">
        <v>348</v>
      </c>
      <c r="BM207" s="157" t="s">
        <v>2280</v>
      </c>
    </row>
    <row r="208" spans="2:65" s="1" customFormat="1" ht="10.199999999999999">
      <c r="B208" s="28"/>
      <c r="D208" s="159" t="s">
        <v>280</v>
      </c>
      <c r="F208" s="160" t="s">
        <v>590</v>
      </c>
      <c r="I208" s="119"/>
      <c r="L208" s="28"/>
      <c r="M208" s="161"/>
      <c r="T208" s="52"/>
      <c r="AT208" s="13" t="s">
        <v>280</v>
      </c>
      <c r="AU208" s="13" t="s">
        <v>82</v>
      </c>
    </row>
    <row r="209" spans="2:65" s="1" customFormat="1" ht="16.5" customHeight="1">
      <c r="B209" s="28"/>
      <c r="C209" s="146" t="s">
        <v>428</v>
      </c>
      <c r="D209" s="146" t="s">
        <v>274</v>
      </c>
      <c r="E209" s="147" t="s">
        <v>592</v>
      </c>
      <c r="F209" s="148" t="s">
        <v>593</v>
      </c>
      <c r="G209" s="149" t="s">
        <v>277</v>
      </c>
      <c r="H209" s="150">
        <v>84</v>
      </c>
      <c r="I209" s="151"/>
      <c r="J209" s="152">
        <f>ROUND(I209*H209,2)</f>
        <v>0</v>
      </c>
      <c r="K209" s="153"/>
      <c r="L209" s="28"/>
      <c r="M209" s="154" t="s">
        <v>1</v>
      </c>
      <c r="N209" s="115" t="s">
        <v>38</v>
      </c>
      <c r="P209" s="155">
        <f>O209*H209</f>
        <v>0</v>
      </c>
      <c r="Q209" s="155">
        <v>1E-3</v>
      </c>
      <c r="R209" s="155">
        <f>Q209*H209</f>
        <v>8.4000000000000005E-2</v>
      </c>
      <c r="S209" s="155">
        <v>3.1E-4</v>
      </c>
      <c r="T209" s="156">
        <f>S209*H209</f>
        <v>2.6040000000000001E-2</v>
      </c>
      <c r="AR209" s="157" t="s">
        <v>348</v>
      </c>
      <c r="AT209" s="157" t="s">
        <v>274</v>
      </c>
      <c r="AU209" s="157" t="s">
        <v>82</v>
      </c>
      <c r="AY209" s="13" t="s">
        <v>271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3" t="s">
        <v>80</v>
      </c>
      <c r="BK209" s="158">
        <f>ROUND(I209*H209,2)</f>
        <v>0</v>
      </c>
      <c r="BL209" s="13" t="s">
        <v>348</v>
      </c>
      <c r="BM209" s="157" t="s">
        <v>2281</v>
      </c>
    </row>
    <row r="210" spans="2:65" s="1" customFormat="1" ht="10.199999999999999">
      <c r="B210" s="28"/>
      <c r="D210" s="159" t="s">
        <v>280</v>
      </c>
      <c r="F210" s="160" t="s">
        <v>595</v>
      </c>
      <c r="I210" s="119"/>
      <c r="L210" s="28"/>
      <c r="M210" s="161"/>
      <c r="T210" s="52"/>
      <c r="AT210" s="13" t="s">
        <v>280</v>
      </c>
      <c r="AU210" s="13" t="s">
        <v>82</v>
      </c>
    </row>
    <row r="211" spans="2:65" s="1" customFormat="1" ht="24.15" customHeight="1">
      <c r="B211" s="28"/>
      <c r="C211" s="146" t="s">
        <v>432</v>
      </c>
      <c r="D211" s="146" t="s">
        <v>274</v>
      </c>
      <c r="E211" s="147" t="s">
        <v>597</v>
      </c>
      <c r="F211" s="148" t="s">
        <v>598</v>
      </c>
      <c r="G211" s="149" t="s">
        <v>277</v>
      </c>
      <c r="H211" s="150">
        <v>84</v>
      </c>
      <c r="I211" s="151"/>
      <c r="J211" s="152">
        <f>ROUND(I211*H211,2)</f>
        <v>0</v>
      </c>
      <c r="K211" s="153"/>
      <c r="L211" s="28"/>
      <c r="M211" s="154" t="s">
        <v>1</v>
      </c>
      <c r="N211" s="115" t="s">
        <v>38</v>
      </c>
      <c r="P211" s="155">
        <f>O211*H211</f>
        <v>0</v>
      </c>
      <c r="Q211" s="155">
        <v>2.0000000000000001E-4</v>
      </c>
      <c r="R211" s="155">
        <f>Q211*H211</f>
        <v>1.6800000000000002E-2</v>
      </c>
      <c r="S211" s="155">
        <v>0</v>
      </c>
      <c r="T211" s="156">
        <f>S211*H211</f>
        <v>0</v>
      </c>
      <c r="AR211" s="157" t="s">
        <v>348</v>
      </c>
      <c r="AT211" s="157" t="s">
        <v>274</v>
      </c>
      <c r="AU211" s="157" t="s">
        <v>82</v>
      </c>
      <c r="AY211" s="13" t="s">
        <v>271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3" t="s">
        <v>80</v>
      </c>
      <c r="BK211" s="158">
        <f>ROUND(I211*H211,2)</f>
        <v>0</v>
      </c>
      <c r="BL211" s="13" t="s">
        <v>348</v>
      </c>
      <c r="BM211" s="157" t="s">
        <v>2282</v>
      </c>
    </row>
    <row r="212" spans="2:65" s="1" customFormat="1" ht="19.2">
      <c r="B212" s="28"/>
      <c r="D212" s="159" t="s">
        <v>280</v>
      </c>
      <c r="F212" s="160" t="s">
        <v>600</v>
      </c>
      <c r="I212" s="119"/>
      <c r="L212" s="28"/>
      <c r="M212" s="161"/>
      <c r="T212" s="52"/>
      <c r="AT212" s="13" t="s">
        <v>280</v>
      </c>
      <c r="AU212" s="13" t="s">
        <v>82</v>
      </c>
    </row>
    <row r="213" spans="2:65" s="1" customFormat="1" ht="24.15" customHeight="1">
      <c r="B213" s="28"/>
      <c r="C213" s="146" t="s">
        <v>373</v>
      </c>
      <c r="D213" s="146" t="s">
        <v>274</v>
      </c>
      <c r="E213" s="147" t="s">
        <v>608</v>
      </c>
      <c r="F213" s="148" t="s">
        <v>609</v>
      </c>
      <c r="G213" s="149" t="s">
        <v>277</v>
      </c>
      <c r="H213" s="150">
        <v>84</v>
      </c>
      <c r="I213" s="151"/>
      <c r="J213" s="152">
        <f>ROUND(I213*H213,2)</f>
        <v>0</v>
      </c>
      <c r="K213" s="153"/>
      <c r="L213" s="28"/>
      <c r="M213" s="154" t="s">
        <v>1</v>
      </c>
      <c r="N213" s="115" t="s">
        <v>38</v>
      </c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AR213" s="157" t="s">
        <v>306</v>
      </c>
      <c r="AT213" s="157" t="s">
        <v>274</v>
      </c>
      <c r="AU213" s="157" t="s">
        <v>82</v>
      </c>
      <c r="AY213" s="13" t="s">
        <v>271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3" t="s">
        <v>80</v>
      </c>
      <c r="BK213" s="158">
        <f>ROUND(I213*H213,2)</f>
        <v>0</v>
      </c>
      <c r="BL213" s="13" t="s">
        <v>306</v>
      </c>
      <c r="BM213" s="157" t="s">
        <v>2283</v>
      </c>
    </row>
    <row r="214" spans="2:65" s="1" customFormat="1" ht="19.2">
      <c r="B214" s="28"/>
      <c r="D214" s="159" t="s">
        <v>280</v>
      </c>
      <c r="F214" s="160" t="s">
        <v>609</v>
      </c>
      <c r="I214" s="119"/>
      <c r="L214" s="28"/>
      <c r="M214" s="161"/>
      <c r="T214" s="52"/>
      <c r="AT214" s="13" t="s">
        <v>280</v>
      </c>
      <c r="AU214" s="13" t="s">
        <v>82</v>
      </c>
    </row>
    <row r="215" spans="2:65" s="1" customFormat="1" ht="16.5" customHeight="1">
      <c r="B215" s="28"/>
      <c r="C215" s="146" t="s">
        <v>442</v>
      </c>
      <c r="D215" s="146" t="s">
        <v>274</v>
      </c>
      <c r="E215" s="147" t="s">
        <v>2284</v>
      </c>
      <c r="F215" s="148" t="s">
        <v>578</v>
      </c>
      <c r="G215" s="149" t="s">
        <v>692</v>
      </c>
      <c r="H215" s="150">
        <v>11</v>
      </c>
      <c r="I215" s="151"/>
      <c r="J215" s="152">
        <f>ROUND(I215*H215,2)</f>
        <v>0</v>
      </c>
      <c r="K215" s="153"/>
      <c r="L215" s="28"/>
      <c r="M215" s="154" t="s">
        <v>1</v>
      </c>
      <c r="N215" s="115" t="s">
        <v>38</v>
      </c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AR215" s="157" t="s">
        <v>306</v>
      </c>
      <c r="AT215" s="157" t="s">
        <v>274</v>
      </c>
      <c r="AU215" s="157" t="s">
        <v>82</v>
      </c>
      <c r="AY215" s="13" t="s">
        <v>271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3" t="s">
        <v>80</v>
      </c>
      <c r="BK215" s="158">
        <f>ROUND(I215*H215,2)</f>
        <v>0</v>
      </c>
      <c r="BL215" s="13" t="s">
        <v>306</v>
      </c>
      <c r="BM215" s="157" t="s">
        <v>2285</v>
      </c>
    </row>
    <row r="216" spans="2:65" s="1" customFormat="1" ht="10.199999999999999">
      <c r="B216" s="28"/>
      <c r="D216" s="159" t="s">
        <v>280</v>
      </c>
      <c r="F216" s="160" t="s">
        <v>578</v>
      </c>
      <c r="I216" s="119"/>
      <c r="L216" s="28"/>
      <c r="M216" s="161"/>
      <c r="T216" s="52"/>
      <c r="AT216" s="13" t="s">
        <v>280</v>
      </c>
      <c r="AU216" s="13" t="s">
        <v>82</v>
      </c>
    </row>
    <row r="217" spans="2:65" s="1" customFormat="1" ht="16.5" customHeight="1">
      <c r="B217" s="28"/>
      <c r="C217" s="146" t="s">
        <v>447</v>
      </c>
      <c r="D217" s="146" t="s">
        <v>274</v>
      </c>
      <c r="E217" s="147" t="s">
        <v>612</v>
      </c>
      <c r="F217" s="148" t="s">
        <v>613</v>
      </c>
      <c r="G217" s="149" t="s">
        <v>301</v>
      </c>
      <c r="H217" s="150">
        <v>1</v>
      </c>
      <c r="I217" s="151"/>
      <c r="J217" s="152">
        <f>ROUND(I217*H217,2)</f>
        <v>0</v>
      </c>
      <c r="K217" s="153"/>
      <c r="L217" s="28"/>
      <c r="M217" s="154" t="s">
        <v>1</v>
      </c>
      <c r="N217" s="115" t="s">
        <v>38</v>
      </c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AR217" s="157" t="s">
        <v>306</v>
      </c>
      <c r="AT217" s="157" t="s">
        <v>274</v>
      </c>
      <c r="AU217" s="157" t="s">
        <v>82</v>
      </c>
      <c r="AY217" s="13" t="s">
        <v>271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3" t="s">
        <v>80</v>
      </c>
      <c r="BK217" s="158">
        <f>ROUND(I217*H217,2)</f>
        <v>0</v>
      </c>
      <c r="BL217" s="13" t="s">
        <v>306</v>
      </c>
      <c r="BM217" s="157" t="s">
        <v>2286</v>
      </c>
    </row>
    <row r="218" spans="2:65" s="1" customFormat="1" ht="10.199999999999999">
      <c r="B218" s="28"/>
      <c r="D218" s="159" t="s">
        <v>280</v>
      </c>
      <c r="F218" s="160" t="s">
        <v>613</v>
      </c>
      <c r="I218" s="119"/>
      <c r="L218" s="28"/>
      <c r="M218" s="161"/>
      <c r="T218" s="52"/>
      <c r="AT218" s="13" t="s">
        <v>280</v>
      </c>
      <c r="AU218" s="13" t="s">
        <v>82</v>
      </c>
    </row>
    <row r="219" spans="2:65" s="1" customFormat="1" ht="16.5" customHeight="1">
      <c r="B219" s="28"/>
      <c r="C219" s="146" t="s">
        <v>452</v>
      </c>
      <c r="D219" s="146" t="s">
        <v>274</v>
      </c>
      <c r="E219" s="147" t="s">
        <v>602</v>
      </c>
      <c r="F219" s="148" t="s">
        <v>603</v>
      </c>
      <c r="G219" s="149" t="s">
        <v>277</v>
      </c>
      <c r="H219" s="150">
        <v>84</v>
      </c>
      <c r="I219" s="151"/>
      <c r="J219" s="152">
        <f>ROUND(I219*H219,2)</f>
        <v>0</v>
      </c>
      <c r="K219" s="153"/>
      <c r="L219" s="28"/>
      <c r="M219" s="154" t="s">
        <v>1</v>
      </c>
      <c r="N219" s="115" t="s">
        <v>38</v>
      </c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AR219" s="157" t="s">
        <v>306</v>
      </c>
      <c r="AT219" s="157" t="s">
        <v>274</v>
      </c>
      <c r="AU219" s="157" t="s">
        <v>82</v>
      </c>
      <c r="AY219" s="13" t="s">
        <v>271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3" t="s">
        <v>80</v>
      </c>
      <c r="BK219" s="158">
        <f>ROUND(I219*H219,2)</f>
        <v>0</v>
      </c>
      <c r="BL219" s="13" t="s">
        <v>306</v>
      </c>
      <c r="BM219" s="157" t="s">
        <v>2404</v>
      </c>
    </row>
    <row r="220" spans="2:65" s="1" customFormat="1" ht="10.199999999999999">
      <c r="B220" s="28"/>
      <c r="D220" s="159" t="s">
        <v>280</v>
      </c>
      <c r="F220" s="160" t="s">
        <v>603</v>
      </c>
      <c r="I220" s="119"/>
      <c r="L220" s="28"/>
      <c r="M220" s="161"/>
      <c r="T220" s="52"/>
      <c r="AT220" s="13" t="s">
        <v>280</v>
      </c>
      <c r="AU220" s="13" t="s">
        <v>82</v>
      </c>
    </row>
    <row r="221" spans="2:65" s="1" customFormat="1" ht="16.5" customHeight="1">
      <c r="B221" s="28"/>
      <c r="C221" s="146" t="s">
        <v>457</v>
      </c>
      <c r="D221" s="146" t="s">
        <v>274</v>
      </c>
      <c r="E221" s="147" t="s">
        <v>616</v>
      </c>
      <c r="F221" s="148" t="s">
        <v>617</v>
      </c>
      <c r="G221" s="149" t="s">
        <v>301</v>
      </c>
      <c r="H221" s="150">
        <v>1</v>
      </c>
      <c r="I221" s="151"/>
      <c r="J221" s="152">
        <f>ROUND(I221*H221,2)</f>
        <v>0</v>
      </c>
      <c r="K221" s="153"/>
      <c r="L221" s="28"/>
      <c r="M221" s="154" t="s">
        <v>1</v>
      </c>
      <c r="N221" s="115" t="s">
        <v>38</v>
      </c>
      <c r="P221" s="155">
        <f>O221*H221</f>
        <v>0</v>
      </c>
      <c r="Q221" s="155">
        <v>0</v>
      </c>
      <c r="R221" s="155">
        <f>Q221*H221</f>
        <v>0</v>
      </c>
      <c r="S221" s="155">
        <v>0</v>
      </c>
      <c r="T221" s="156">
        <f>S221*H221</f>
        <v>0</v>
      </c>
      <c r="AR221" s="157" t="s">
        <v>306</v>
      </c>
      <c r="AT221" s="157" t="s">
        <v>274</v>
      </c>
      <c r="AU221" s="157" t="s">
        <v>82</v>
      </c>
      <c r="AY221" s="13" t="s">
        <v>271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3" t="s">
        <v>80</v>
      </c>
      <c r="BK221" s="158">
        <f>ROUND(I221*H221,2)</f>
        <v>0</v>
      </c>
      <c r="BL221" s="13" t="s">
        <v>306</v>
      </c>
      <c r="BM221" s="157" t="s">
        <v>2213</v>
      </c>
    </row>
    <row r="222" spans="2:65" s="1" customFormat="1" ht="10.199999999999999">
      <c r="B222" s="28"/>
      <c r="D222" s="159" t="s">
        <v>280</v>
      </c>
      <c r="F222" s="160" t="s">
        <v>617</v>
      </c>
      <c r="I222" s="119"/>
      <c r="L222" s="28"/>
      <c r="M222" s="161"/>
      <c r="T222" s="52"/>
      <c r="AT222" s="13" t="s">
        <v>280</v>
      </c>
      <c r="AU222" s="13" t="s">
        <v>82</v>
      </c>
    </row>
    <row r="223" spans="2:65" s="11" customFormat="1" ht="25.95" customHeight="1">
      <c r="B223" s="134"/>
      <c r="D223" s="135" t="s">
        <v>72</v>
      </c>
      <c r="E223" s="136" t="s">
        <v>619</v>
      </c>
      <c r="F223" s="136" t="s">
        <v>620</v>
      </c>
      <c r="I223" s="137"/>
      <c r="J223" s="138">
        <f>BK223</f>
        <v>0</v>
      </c>
      <c r="L223" s="134"/>
      <c r="M223" s="139"/>
      <c r="P223" s="140">
        <f>P224</f>
        <v>0</v>
      </c>
      <c r="R223" s="140">
        <f>R224</f>
        <v>0</v>
      </c>
      <c r="T223" s="141">
        <f>T224</f>
        <v>0</v>
      </c>
      <c r="AR223" s="135" t="s">
        <v>278</v>
      </c>
      <c r="AT223" s="142" t="s">
        <v>72</v>
      </c>
      <c r="AU223" s="142" t="s">
        <v>73</v>
      </c>
      <c r="AY223" s="135" t="s">
        <v>271</v>
      </c>
      <c r="BK223" s="143">
        <f>BK224</f>
        <v>0</v>
      </c>
    </row>
    <row r="224" spans="2:65" s="11" customFormat="1" ht="22.8" customHeight="1">
      <c r="B224" s="134"/>
      <c r="D224" s="135" t="s">
        <v>72</v>
      </c>
      <c r="E224" s="144" t="s">
        <v>621</v>
      </c>
      <c r="F224" s="144" t="s">
        <v>620</v>
      </c>
      <c r="I224" s="137"/>
      <c r="J224" s="145">
        <f>BK224</f>
        <v>0</v>
      </c>
      <c r="L224" s="134"/>
      <c r="M224" s="139"/>
      <c r="P224" s="140">
        <f>SUM(P225:P236)</f>
        <v>0</v>
      </c>
      <c r="R224" s="140">
        <f>SUM(R225:R236)</f>
        <v>0</v>
      </c>
      <c r="T224" s="141">
        <f>SUM(T225:T236)</f>
        <v>0</v>
      </c>
      <c r="AR224" s="135" t="s">
        <v>278</v>
      </c>
      <c r="AT224" s="142" t="s">
        <v>72</v>
      </c>
      <c r="AU224" s="142" t="s">
        <v>80</v>
      </c>
      <c r="AY224" s="135" t="s">
        <v>271</v>
      </c>
      <c r="BK224" s="143">
        <f>SUM(BK225:BK236)</f>
        <v>0</v>
      </c>
    </row>
    <row r="225" spans="2:65" s="1" customFormat="1" ht="16.5" customHeight="1">
      <c r="B225" s="28"/>
      <c r="C225" s="146" t="s">
        <v>461</v>
      </c>
      <c r="D225" s="146" t="s">
        <v>274</v>
      </c>
      <c r="E225" s="147" t="s">
        <v>2405</v>
      </c>
      <c r="F225" s="148" t="s">
        <v>2406</v>
      </c>
      <c r="G225" s="149" t="s">
        <v>692</v>
      </c>
      <c r="H225" s="150">
        <v>4</v>
      </c>
      <c r="I225" s="151"/>
      <c r="J225" s="152">
        <f>ROUND(I225*H225,2)</f>
        <v>0</v>
      </c>
      <c r="K225" s="153"/>
      <c r="L225" s="28"/>
      <c r="M225" s="154" t="s">
        <v>1</v>
      </c>
      <c r="N225" s="115" t="s">
        <v>38</v>
      </c>
      <c r="P225" s="155">
        <f>O225*H225</f>
        <v>0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AR225" s="157" t="s">
        <v>306</v>
      </c>
      <c r="AT225" s="157" t="s">
        <v>274</v>
      </c>
      <c r="AU225" s="157" t="s">
        <v>82</v>
      </c>
      <c r="AY225" s="13" t="s">
        <v>271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3" t="s">
        <v>80</v>
      </c>
      <c r="BK225" s="158">
        <f>ROUND(I225*H225,2)</f>
        <v>0</v>
      </c>
      <c r="BL225" s="13" t="s">
        <v>306</v>
      </c>
      <c r="BM225" s="157" t="s">
        <v>2407</v>
      </c>
    </row>
    <row r="226" spans="2:65" s="1" customFormat="1" ht="19.2">
      <c r="B226" s="28"/>
      <c r="D226" s="159" t="s">
        <v>280</v>
      </c>
      <c r="F226" s="160" t="s">
        <v>2408</v>
      </c>
      <c r="I226" s="119"/>
      <c r="L226" s="28"/>
      <c r="M226" s="161"/>
      <c r="T226" s="52"/>
      <c r="AT226" s="13" t="s">
        <v>280</v>
      </c>
      <c r="AU226" s="13" t="s">
        <v>82</v>
      </c>
    </row>
    <row r="227" spans="2:65" s="1" customFormat="1" ht="24.15" customHeight="1">
      <c r="B227" s="28"/>
      <c r="C227" s="146" t="s">
        <v>466</v>
      </c>
      <c r="D227" s="146" t="s">
        <v>274</v>
      </c>
      <c r="E227" s="147" t="s">
        <v>2374</v>
      </c>
      <c r="F227" s="148" t="s">
        <v>2375</v>
      </c>
      <c r="G227" s="149" t="s">
        <v>277</v>
      </c>
      <c r="H227" s="150">
        <v>1</v>
      </c>
      <c r="I227" s="151"/>
      <c r="J227" s="152">
        <f>ROUND(I227*H227,2)</f>
        <v>0</v>
      </c>
      <c r="K227" s="153"/>
      <c r="L227" s="28"/>
      <c r="M227" s="154" t="s">
        <v>1</v>
      </c>
      <c r="N227" s="115" t="s">
        <v>38</v>
      </c>
      <c r="P227" s="155">
        <f>O227*H227</f>
        <v>0</v>
      </c>
      <c r="Q227" s="155">
        <v>0</v>
      </c>
      <c r="R227" s="155">
        <f>Q227*H227</f>
        <v>0</v>
      </c>
      <c r="S227" s="155">
        <v>0</v>
      </c>
      <c r="T227" s="156">
        <f>S227*H227</f>
        <v>0</v>
      </c>
      <c r="AR227" s="157" t="s">
        <v>306</v>
      </c>
      <c r="AT227" s="157" t="s">
        <v>274</v>
      </c>
      <c r="AU227" s="157" t="s">
        <v>82</v>
      </c>
      <c r="AY227" s="13" t="s">
        <v>271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3" t="s">
        <v>80</v>
      </c>
      <c r="BK227" s="158">
        <f>ROUND(I227*H227,2)</f>
        <v>0</v>
      </c>
      <c r="BL227" s="13" t="s">
        <v>306</v>
      </c>
      <c r="BM227" s="157" t="s">
        <v>2409</v>
      </c>
    </row>
    <row r="228" spans="2:65" s="1" customFormat="1" ht="19.2">
      <c r="B228" s="28"/>
      <c r="D228" s="159" t="s">
        <v>280</v>
      </c>
      <c r="F228" s="160" t="s">
        <v>2375</v>
      </c>
      <c r="I228" s="119"/>
      <c r="L228" s="28"/>
      <c r="M228" s="161"/>
      <c r="T228" s="52"/>
      <c r="AT228" s="13" t="s">
        <v>280</v>
      </c>
      <c r="AU228" s="13" t="s">
        <v>82</v>
      </c>
    </row>
    <row r="229" spans="2:65" s="1" customFormat="1" ht="16.5" customHeight="1">
      <c r="B229" s="28"/>
      <c r="C229" s="146" t="s">
        <v>471</v>
      </c>
      <c r="D229" s="146" t="s">
        <v>274</v>
      </c>
      <c r="E229" s="147" t="s">
        <v>2410</v>
      </c>
      <c r="F229" s="148" t="s">
        <v>2411</v>
      </c>
      <c r="G229" s="149" t="s">
        <v>338</v>
      </c>
      <c r="H229" s="150">
        <v>1</v>
      </c>
      <c r="I229" s="151"/>
      <c r="J229" s="152">
        <f>ROUND(I229*H229,2)</f>
        <v>0</v>
      </c>
      <c r="K229" s="153"/>
      <c r="L229" s="28"/>
      <c r="M229" s="154" t="s">
        <v>1</v>
      </c>
      <c r="N229" s="115" t="s">
        <v>38</v>
      </c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AR229" s="157" t="s">
        <v>306</v>
      </c>
      <c r="AT229" s="157" t="s">
        <v>274</v>
      </c>
      <c r="AU229" s="157" t="s">
        <v>82</v>
      </c>
      <c r="AY229" s="13" t="s">
        <v>271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3" t="s">
        <v>80</v>
      </c>
      <c r="BK229" s="158">
        <f>ROUND(I229*H229,2)</f>
        <v>0</v>
      </c>
      <c r="BL229" s="13" t="s">
        <v>306</v>
      </c>
      <c r="BM229" s="157" t="s">
        <v>2412</v>
      </c>
    </row>
    <row r="230" spans="2:65" s="1" customFormat="1" ht="10.199999999999999">
      <c r="B230" s="28"/>
      <c r="D230" s="159" t="s">
        <v>280</v>
      </c>
      <c r="F230" s="160" t="s">
        <v>2411</v>
      </c>
      <c r="I230" s="119"/>
      <c r="L230" s="28"/>
      <c r="M230" s="161"/>
      <c r="T230" s="52"/>
      <c r="AT230" s="13" t="s">
        <v>280</v>
      </c>
      <c r="AU230" s="13" t="s">
        <v>82</v>
      </c>
    </row>
    <row r="231" spans="2:65" s="1" customFormat="1" ht="16.5" customHeight="1">
      <c r="B231" s="28"/>
      <c r="C231" s="146" t="s">
        <v>476</v>
      </c>
      <c r="D231" s="146" t="s">
        <v>274</v>
      </c>
      <c r="E231" s="147" t="s">
        <v>2371</v>
      </c>
      <c r="F231" s="148" t="s">
        <v>2372</v>
      </c>
      <c r="G231" s="149" t="s">
        <v>338</v>
      </c>
      <c r="H231" s="150">
        <v>6</v>
      </c>
      <c r="I231" s="151"/>
      <c r="J231" s="152">
        <f>ROUND(I231*H231,2)</f>
        <v>0</v>
      </c>
      <c r="K231" s="153"/>
      <c r="L231" s="28"/>
      <c r="M231" s="154" t="s">
        <v>1</v>
      </c>
      <c r="N231" s="115" t="s">
        <v>38</v>
      </c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AR231" s="157" t="s">
        <v>306</v>
      </c>
      <c r="AT231" s="157" t="s">
        <v>274</v>
      </c>
      <c r="AU231" s="157" t="s">
        <v>82</v>
      </c>
      <c r="AY231" s="13" t="s">
        <v>271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3" t="s">
        <v>80</v>
      </c>
      <c r="BK231" s="158">
        <f>ROUND(I231*H231,2)</f>
        <v>0</v>
      </c>
      <c r="BL231" s="13" t="s">
        <v>306</v>
      </c>
      <c r="BM231" s="157" t="s">
        <v>2289</v>
      </c>
    </row>
    <row r="232" spans="2:65" s="1" customFormat="1" ht="10.199999999999999">
      <c r="B232" s="28"/>
      <c r="D232" s="159" t="s">
        <v>280</v>
      </c>
      <c r="F232" s="160" t="s">
        <v>2372</v>
      </c>
      <c r="I232" s="119"/>
      <c r="L232" s="28"/>
      <c r="M232" s="161"/>
      <c r="T232" s="52"/>
      <c r="AT232" s="13" t="s">
        <v>280</v>
      </c>
      <c r="AU232" s="13" t="s">
        <v>82</v>
      </c>
    </row>
    <row r="233" spans="2:65" s="1" customFormat="1" ht="24.15" customHeight="1">
      <c r="B233" s="28"/>
      <c r="C233" s="146" t="s">
        <v>480</v>
      </c>
      <c r="D233" s="146" t="s">
        <v>274</v>
      </c>
      <c r="E233" s="147" t="s">
        <v>357</v>
      </c>
      <c r="F233" s="148" t="s">
        <v>358</v>
      </c>
      <c r="G233" s="149" t="s">
        <v>311</v>
      </c>
      <c r="H233" s="150">
        <v>4</v>
      </c>
      <c r="I233" s="151"/>
      <c r="J233" s="152">
        <f>ROUND(I233*H233,2)</f>
        <v>0</v>
      </c>
      <c r="K233" s="153"/>
      <c r="L233" s="28"/>
      <c r="M233" s="154" t="s">
        <v>1</v>
      </c>
      <c r="N233" s="115" t="s">
        <v>38</v>
      </c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AR233" s="157" t="s">
        <v>306</v>
      </c>
      <c r="AT233" s="157" t="s">
        <v>274</v>
      </c>
      <c r="AU233" s="157" t="s">
        <v>82</v>
      </c>
      <c r="AY233" s="13" t="s">
        <v>271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3" t="s">
        <v>80</v>
      </c>
      <c r="BK233" s="158">
        <f>ROUND(I233*H233,2)</f>
        <v>0</v>
      </c>
      <c r="BL233" s="13" t="s">
        <v>306</v>
      </c>
      <c r="BM233" s="157" t="s">
        <v>2377</v>
      </c>
    </row>
    <row r="234" spans="2:65" s="1" customFormat="1" ht="19.2">
      <c r="B234" s="28"/>
      <c r="D234" s="159" t="s">
        <v>280</v>
      </c>
      <c r="F234" s="160" t="s">
        <v>358</v>
      </c>
      <c r="I234" s="119"/>
      <c r="L234" s="28"/>
      <c r="M234" s="161"/>
      <c r="T234" s="52"/>
      <c r="AT234" s="13" t="s">
        <v>280</v>
      </c>
      <c r="AU234" s="13" t="s">
        <v>82</v>
      </c>
    </row>
    <row r="235" spans="2:65" s="1" customFormat="1" ht="16.5" customHeight="1">
      <c r="B235" s="28"/>
      <c r="C235" s="146" t="s">
        <v>485</v>
      </c>
      <c r="D235" s="146" t="s">
        <v>274</v>
      </c>
      <c r="E235" s="147" t="s">
        <v>2384</v>
      </c>
      <c r="F235" s="148" t="s">
        <v>2385</v>
      </c>
      <c r="G235" s="149" t="s">
        <v>692</v>
      </c>
      <c r="H235" s="150">
        <v>1</v>
      </c>
      <c r="I235" s="151"/>
      <c r="J235" s="152">
        <f>ROUND(I235*H235,2)</f>
        <v>0</v>
      </c>
      <c r="K235" s="153"/>
      <c r="L235" s="28"/>
      <c r="M235" s="154" t="s">
        <v>1</v>
      </c>
      <c r="N235" s="115" t="s">
        <v>38</v>
      </c>
      <c r="P235" s="155">
        <f>O235*H235</f>
        <v>0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AR235" s="157" t="s">
        <v>306</v>
      </c>
      <c r="AT235" s="157" t="s">
        <v>274</v>
      </c>
      <c r="AU235" s="157" t="s">
        <v>82</v>
      </c>
      <c r="AY235" s="13" t="s">
        <v>271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3" t="s">
        <v>80</v>
      </c>
      <c r="BK235" s="158">
        <f>ROUND(I235*H235,2)</f>
        <v>0</v>
      </c>
      <c r="BL235" s="13" t="s">
        <v>306</v>
      </c>
      <c r="BM235" s="157" t="s">
        <v>2386</v>
      </c>
    </row>
    <row r="236" spans="2:65" s="1" customFormat="1" ht="10.199999999999999">
      <c r="B236" s="28"/>
      <c r="D236" s="159" t="s">
        <v>280</v>
      </c>
      <c r="F236" s="160" t="s">
        <v>2387</v>
      </c>
      <c r="I236" s="119"/>
      <c r="L236" s="28"/>
      <c r="M236" s="173"/>
      <c r="N236" s="174"/>
      <c r="O236" s="174"/>
      <c r="P236" s="174"/>
      <c r="Q236" s="174"/>
      <c r="R236" s="174"/>
      <c r="S236" s="174"/>
      <c r="T236" s="175"/>
      <c r="AT236" s="13" t="s">
        <v>280</v>
      </c>
      <c r="AU236" s="13" t="s">
        <v>82</v>
      </c>
    </row>
    <row r="237" spans="2:65" s="1" customFormat="1" ht="6.9" customHeight="1">
      <c r="B237" s="40"/>
      <c r="C237" s="41"/>
      <c r="D237" s="41"/>
      <c r="E237" s="41"/>
      <c r="F237" s="41"/>
      <c r="G237" s="41"/>
      <c r="H237" s="41"/>
      <c r="I237" s="41"/>
      <c r="J237" s="41"/>
      <c r="K237" s="41"/>
      <c r="L237" s="28"/>
    </row>
  </sheetData>
  <sheetProtection algorithmName="SHA-512" hashValue="u4UyzgY+wua+mkAh43q82vEWj7hCmzuQwSn0HSGtDZlnNw3yeAp2aGyvAGnQHPH6YUxI+NGFuAWtL4lJR0kHyw==" saltValue="E6BCH64Nqtn5LZ2DE6X9enSERZNXvD09LcdAln35P8CMVdSJ1sr/V4vfch+iAiQWkY+V63e2BFEl72GiTSZDHQ==" spinCount="100000" sheet="1" objects="1" scenarios="1" formatColumns="0" formatRows="0" autoFilter="0"/>
  <autoFilter ref="C140:K236" xr:uid="{00000000-0009-0000-0000-000020000000}"/>
  <mergeCells count="17">
    <mergeCell ref="E133:H133"/>
    <mergeCell ref="L2:V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195"/>
  <sheetViews>
    <sheetView showGridLines="0" topLeftCell="A90" workbookViewId="0">
      <selection activeCell="D113" sqref="D113:F113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213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2361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2413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J109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ROUND((SUM(BE109:BE116) + SUM(BE138:BE194)),  2)</f>
        <v>0</v>
      </c>
      <c r="I37" s="94">
        <v>0.21</v>
      </c>
      <c r="J37" s="82">
        <f>ROUND(((SUM(BE109:BE116) + SUM(BE138:BE194))*I37),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ROUND((SUM(BF109:BF116) + SUM(BF138:BF194)),  2)</f>
        <v>0</v>
      </c>
      <c r="I38" s="94">
        <v>0.12</v>
      </c>
      <c r="J38" s="82">
        <f>ROUND(((SUM(BF109:BF116) + SUM(BF138:BF194))*I38),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ROUND((SUM(BG109:BG116) + SUM(BG138:BG194)),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ROUND((SUM(BH109:BH116) + SUM(BH138:BH194)),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ROUND((SUM(BI109:BI116) + SUM(BI138:BI194)),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2361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61.19.2 - WC 2.NP - elektro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65" s="1" customFormat="1" ht="10.35" customHeight="1">
      <c r="B97" s="28"/>
      <c r="L97" s="28"/>
    </row>
    <row r="98" spans="2:65" s="1" customFormat="1" ht="22.8" customHeight="1">
      <c r="B98" s="28"/>
      <c r="C98" s="105" t="s">
        <v>233</v>
      </c>
      <c r="J98" s="62">
        <f>J138</f>
        <v>0</v>
      </c>
      <c r="L98" s="28"/>
      <c r="AU98" s="13" t="s">
        <v>234</v>
      </c>
    </row>
    <row r="99" spans="2:65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J139</f>
        <v>0</v>
      </c>
      <c r="L99" s="106"/>
    </row>
    <row r="100" spans="2:65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J140</f>
        <v>0</v>
      </c>
      <c r="L100" s="110"/>
    </row>
    <row r="101" spans="2:65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J145</f>
        <v>0</v>
      </c>
      <c r="L101" s="110"/>
    </row>
    <row r="102" spans="2:65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J156</f>
        <v>0</v>
      </c>
      <c r="L102" s="110"/>
    </row>
    <row r="103" spans="2:65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J165</f>
        <v>0</v>
      </c>
      <c r="L103" s="106"/>
    </row>
    <row r="104" spans="2:65" s="9" customFormat="1" ht="19.95" customHeight="1">
      <c r="B104" s="110"/>
      <c r="D104" s="111" t="s">
        <v>628</v>
      </c>
      <c r="E104" s="112"/>
      <c r="F104" s="112"/>
      <c r="G104" s="112"/>
      <c r="H104" s="112"/>
      <c r="I104" s="112"/>
      <c r="J104" s="113">
        <f>J166</f>
        <v>0</v>
      </c>
      <c r="L104" s="110"/>
    </row>
    <row r="105" spans="2:65" s="9" customFormat="1" ht="14.85" customHeight="1">
      <c r="B105" s="110"/>
      <c r="D105" s="111" t="s">
        <v>2389</v>
      </c>
      <c r="E105" s="112"/>
      <c r="F105" s="112"/>
      <c r="G105" s="112"/>
      <c r="H105" s="112"/>
      <c r="I105" s="112"/>
      <c r="J105" s="113">
        <f>J167</f>
        <v>0</v>
      </c>
      <c r="L105" s="110"/>
    </row>
    <row r="106" spans="2:65" s="9" customFormat="1" ht="14.85" customHeight="1">
      <c r="B106" s="110"/>
      <c r="D106" s="111" t="s">
        <v>631</v>
      </c>
      <c r="E106" s="112"/>
      <c r="F106" s="112"/>
      <c r="G106" s="112"/>
      <c r="H106" s="112"/>
      <c r="I106" s="112"/>
      <c r="J106" s="113">
        <f>J172</f>
        <v>0</v>
      </c>
      <c r="L106" s="110"/>
    </row>
    <row r="107" spans="2:65" s="1" customFormat="1" ht="21.75" customHeight="1">
      <c r="B107" s="28"/>
      <c r="L107" s="28"/>
    </row>
    <row r="108" spans="2:65" s="1" customFormat="1" ht="6.9" customHeight="1">
      <c r="B108" s="28"/>
      <c r="L108" s="28"/>
    </row>
    <row r="109" spans="2:65" s="1" customFormat="1" ht="29.25" customHeight="1">
      <c r="B109" s="28"/>
      <c r="C109" s="105" t="s">
        <v>249</v>
      </c>
      <c r="J109" s="114">
        <f>ROUND(J110 + J111 + J112 + J113 + J114 + J115,2)</f>
        <v>0</v>
      </c>
      <c r="L109" s="28"/>
      <c r="N109" s="115" t="s">
        <v>37</v>
      </c>
    </row>
    <row r="110" spans="2:65" s="1" customFormat="1" ht="18" customHeight="1">
      <c r="B110" s="28"/>
      <c r="D110" s="222" t="s">
        <v>250</v>
      </c>
      <c r="E110" s="223"/>
      <c r="F110" s="223"/>
      <c r="J110" s="117">
        <v>0</v>
      </c>
      <c r="L110" s="118"/>
      <c r="M110" s="119"/>
      <c r="N110" s="120" t="s">
        <v>38</v>
      </c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21" t="s">
        <v>251</v>
      </c>
      <c r="AZ110" s="119"/>
      <c r="BA110" s="119"/>
      <c r="BB110" s="119"/>
      <c r="BC110" s="119"/>
      <c r="BD110" s="119"/>
      <c r="BE110" s="122">
        <f t="shared" ref="BE110:BE115" si="0">IF(N110="základní",J110,0)</f>
        <v>0</v>
      </c>
      <c r="BF110" s="122">
        <f t="shared" ref="BF110:BF115" si="1">IF(N110="snížená",J110,0)</f>
        <v>0</v>
      </c>
      <c r="BG110" s="122">
        <f t="shared" ref="BG110:BG115" si="2">IF(N110="zákl. přenesená",J110,0)</f>
        <v>0</v>
      </c>
      <c r="BH110" s="122">
        <f t="shared" ref="BH110:BH115" si="3">IF(N110="sníž. přenesená",J110,0)</f>
        <v>0</v>
      </c>
      <c r="BI110" s="122">
        <f t="shared" ref="BI110:BI115" si="4">IF(N110="nulová",J110,0)</f>
        <v>0</v>
      </c>
      <c r="BJ110" s="121" t="s">
        <v>80</v>
      </c>
      <c r="BK110" s="119"/>
      <c r="BL110" s="119"/>
      <c r="BM110" s="119"/>
    </row>
    <row r="111" spans="2:65" s="1" customFormat="1" ht="18" customHeight="1">
      <c r="B111" s="28"/>
      <c r="D111" s="222" t="s">
        <v>252</v>
      </c>
      <c r="E111" s="223"/>
      <c r="F111" s="223"/>
      <c r="J111" s="117">
        <v>0</v>
      </c>
      <c r="L111" s="118"/>
      <c r="M111" s="119"/>
      <c r="N111" s="120" t="s">
        <v>38</v>
      </c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1" t="s">
        <v>251</v>
      </c>
      <c r="AZ111" s="119"/>
      <c r="BA111" s="119"/>
      <c r="BB111" s="119"/>
      <c r="BC111" s="119"/>
      <c r="BD111" s="119"/>
      <c r="BE111" s="122">
        <f t="shared" si="0"/>
        <v>0</v>
      </c>
      <c r="BF111" s="122">
        <f t="shared" si="1"/>
        <v>0</v>
      </c>
      <c r="BG111" s="122">
        <f t="shared" si="2"/>
        <v>0</v>
      </c>
      <c r="BH111" s="122">
        <f t="shared" si="3"/>
        <v>0</v>
      </c>
      <c r="BI111" s="122">
        <f t="shared" si="4"/>
        <v>0</v>
      </c>
      <c r="BJ111" s="121" t="s">
        <v>80</v>
      </c>
      <c r="BK111" s="119"/>
      <c r="BL111" s="119"/>
      <c r="BM111" s="119"/>
    </row>
    <row r="112" spans="2:65" s="1" customFormat="1" ht="18" customHeight="1">
      <c r="B112" s="28"/>
      <c r="D112" s="222" t="s">
        <v>2429</v>
      </c>
      <c r="E112" s="223"/>
      <c r="F112" s="223"/>
      <c r="J112" s="117">
        <v>0</v>
      </c>
      <c r="L112" s="118"/>
      <c r="M112" s="119"/>
      <c r="N112" s="120" t="s">
        <v>38</v>
      </c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21" t="s">
        <v>251</v>
      </c>
      <c r="AZ112" s="119"/>
      <c r="BA112" s="119"/>
      <c r="BB112" s="119"/>
      <c r="BC112" s="119"/>
      <c r="BD112" s="119"/>
      <c r="BE112" s="122">
        <f t="shared" si="0"/>
        <v>0</v>
      </c>
      <c r="BF112" s="122">
        <f t="shared" si="1"/>
        <v>0</v>
      </c>
      <c r="BG112" s="122">
        <f t="shared" si="2"/>
        <v>0</v>
      </c>
      <c r="BH112" s="122">
        <f t="shared" si="3"/>
        <v>0</v>
      </c>
      <c r="BI112" s="122">
        <f t="shared" si="4"/>
        <v>0</v>
      </c>
      <c r="BJ112" s="121" t="s">
        <v>80</v>
      </c>
      <c r="BK112" s="119"/>
      <c r="BL112" s="119"/>
      <c r="BM112" s="119"/>
    </row>
    <row r="113" spans="2:65" s="1" customFormat="1" ht="18" customHeight="1">
      <c r="B113" s="28"/>
      <c r="D113" s="222" t="s">
        <v>2427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si="0"/>
        <v>0</v>
      </c>
      <c r="BF113" s="122">
        <f t="shared" si="1"/>
        <v>0</v>
      </c>
      <c r="BG113" s="122">
        <f t="shared" si="2"/>
        <v>0</v>
      </c>
      <c r="BH113" s="122">
        <f t="shared" si="3"/>
        <v>0</v>
      </c>
      <c r="BI113" s="122">
        <f t="shared" si="4"/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222" t="s">
        <v>2430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116" t="s">
        <v>253</v>
      </c>
      <c r="J115" s="117">
        <f>ROUND(J32*T115,2)</f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254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0.199999999999999">
      <c r="B116" s="28"/>
      <c r="L116" s="28"/>
    </row>
    <row r="117" spans="2:65" s="1" customFormat="1" ht="29.25" customHeight="1">
      <c r="B117" s="28"/>
      <c r="C117" s="123" t="s">
        <v>255</v>
      </c>
      <c r="D117" s="95"/>
      <c r="E117" s="95"/>
      <c r="F117" s="95"/>
      <c r="G117" s="95"/>
      <c r="H117" s="95"/>
      <c r="I117" s="95"/>
      <c r="J117" s="124">
        <f>ROUND(J98+J109,2)</f>
        <v>0</v>
      </c>
      <c r="K117" s="95"/>
      <c r="L117" s="28"/>
    </row>
    <row r="118" spans="2:65" s="1" customFormat="1" ht="6.9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28"/>
    </row>
    <row r="122" spans="2:65" s="1" customFormat="1" ht="6.9" customHeight="1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28"/>
    </row>
    <row r="123" spans="2:65" s="1" customFormat="1" ht="24.9" customHeight="1">
      <c r="B123" s="28"/>
      <c r="C123" s="17" t="s">
        <v>256</v>
      </c>
      <c r="L123" s="28"/>
    </row>
    <row r="124" spans="2:65" s="1" customFormat="1" ht="6.9" customHeight="1">
      <c r="B124" s="28"/>
      <c r="L124" s="28"/>
    </row>
    <row r="125" spans="2:65" s="1" customFormat="1" ht="12" customHeight="1">
      <c r="B125" s="28"/>
      <c r="C125" s="23" t="s">
        <v>16</v>
      </c>
      <c r="L125" s="28"/>
    </row>
    <row r="126" spans="2:65" s="1" customFormat="1" ht="26.25" customHeight="1">
      <c r="B126" s="28"/>
      <c r="E126" s="218" t="str">
        <f>E7</f>
        <v>Rekonstrukce silno a slaboproudé instalace, dobudování WC pro imobilní aj., ZŠ Ivanovice na Hané, ul. Tyršova 218/4</v>
      </c>
      <c r="F126" s="219"/>
      <c r="G126" s="219"/>
      <c r="H126" s="219"/>
      <c r="L126" s="28"/>
    </row>
    <row r="127" spans="2:65" ht="12" customHeight="1">
      <c r="B127" s="16"/>
      <c r="C127" s="23" t="s">
        <v>224</v>
      </c>
      <c r="L127" s="16"/>
    </row>
    <row r="128" spans="2:65" s="1" customFormat="1" ht="16.5" customHeight="1">
      <c r="B128" s="28"/>
      <c r="E128" s="218" t="s">
        <v>2361</v>
      </c>
      <c r="F128" s="220"/>
      <c r="G128" s="220"/>
      <c r="H128" s="220"/>
      <c r="L128" s="28"/>
    </row>
    <row r="129" spans="2:65" s="1" customFormat="1" ht="12" customHeight="1">
      <c r="B129" s="28"/>
      <c r="C129" s="23" t="s">
        <v>226</v>
      </c>
      <c r="L129" s="28"/>
    </row>
    <row r="130" spans="2:65" s="1" customFormat="1" ht="16.5" customHeight="1">
      <c r="B130" s="28"/>
      <c r="E130" s="200" t="str">
        <f>E11</f>
        <v>61.19.2 - WC 2.NP - elektro</v>
      </c>
      <c r="F130" s="220"/>
      <c r="G130" s="220"/>
      <c r="H130" s="220"/>
      <c r="L130" s="28"/>
    </row>
    <row r="131" spans="2:65" s="1" customFormat="1" ht="6.9" customHeight="1">
      <c r="B131" s="28"/>
      <c r="L131" s="28"/>
    </row>
    <row r="132" spans="2:65" s="1" customFormat="1" ht="12" customHeight="1">
      <c r="B132" s="28"/>
      <c r="C132" s="23" t="s">
        <v>20</v>
      </c>
      <c r="F132" s="21" t="str">
        <f>F14</f>
        <v>ZŠ Ivanovice na Hané, okres Vyškov p. o.</v>
      </c>
      <c r="I132" s="23" t="s">
        <v>22</v>
      </c>
      <c r="J132" s="48" t="str">
        <f>IF(J14="","",J14)</f>
        <v>xx.xx.xxxx</v>
      </c>
      <c r="L132" s="28"/>
    </row>
    <row r="133" spans="2:65" s="1" customFormat="1" ht="6.9" customHeight="1">
      <c r="B133" s="28"/>
      <c r="L133" s="28"/>
    </row>
    <row r="134" spans="2:65" s="1" customFormat="1" ht="15.15" customHeight="1">
      <c r="B134" s="28"/>
      <c r="C134" s="23" t="s">
        <v>23</v>
      </c>
      <c r="F134" s="21" t="str">
        <f>E17</f>
        <v xml:space="preserve"> </v>
      </c>
      <c r="I134" s="23" t="s">
        <v>29</v>
      </c>
      <c r="J134" s="26" t="str">
        <f>E23</f>
        <v xml:space="preserve"> </v>
      </c>
      <c r="L134" s="28"/>
    </row>
    <row r="135" spans="2:65" s="1" customFormat="1" ht="15.15" customHeight="1">
      <c r="B135" s="28"/>
      <c r="C135" s="23" t="s">
        <v>27</v>
      </c>
      <c r="F135" s="21" t="str">
        <f>IF(E20="","",E20)</f>
        <v>Vyplň údaj</v>
      </c>
      <c r="I135" s="23" t="s">
        <v>31</v>
      </c>
      <c r="J135" s="26" t="str">
        <f>E26</f>
        <v xml:space="preserve"> </v>
      </c>
      <c r="L135" s="28"/>
    </row>
    <row r="136" spans="2:65" s="1" customFormat="1" ht="10.35" customHeight="1">
      <c r="B136" s="28"/>
      <c r="L136" s="28"/>
    </row>
    <row r="137" spans="2:65" s="10" customFormat="1" ht="29.25" customHeight="1">
      <c r="B137" s="125"/>
      <c r="C137" s="126" t="s">
        <v>257</v>
      </c>
      <c r="D137" s="127" t="s">
        <v>58</v>
      </c>
      <c r="E137" s="127" t="s">
        <v>54</v>
      </c>
      <c r="F137" s="127" t="s">
        <v>55</v>
      </c>
      <c r="G137" s="127" t="s">
        <v>258</v>
      </c>
      <c r="H137" s="127" t="s">
        <v>259</v>
      </c>
      <c r="I137" s="127" t="s">
        <v>260</v>
      </c>
      <c r="J137" s="128" t="s">
        <v>232</v>
      </c>
      <c r="K137" s="129" t="s">
        <v>261</v>
      </c>
      <c r="L137" s="125"/>
      <c r="M137" s="55" t="s">
        <v>1</v>
      </c>
      <c r="N137" s="56" t="s">
        <v>37</v>
      </c>
      <c r="O137" s="56" t="s">
        <v>262</v>
      </c>
      <c r="P137" s="56" t="s">
        <v>263</v>
      </c>
      <c r="Q137" s="56" t="s">
        <v>264</v>
      </c>
      <c r="R137" s="56" t="s">
        <v>265</v>
      </c>
      <c r="S137" s="56" t="s">
        <v>266</v>
      </c>
      <c r="T137" s="57" t="s">
        <v>267</v>
      </c>
    </row>
    <row r="138" spans="2:65" s="1" customFormat="1" ht="22.8" customHeight="1">
      <c r="B138" s="28"/>
      <c r="C138" s="60" t="s">
        <v>268</v>
      </c>
      <c r="J138" s="130">
        <f>BK138</f>
        <v>0</v>
      </c>
      <c r="L138" s="28"/>
      <c r="M138" s="58"/>
      <c r="N138" s="49"/>
      <c r="O138" s="49"/>
      <c r="P138" s="131">
        <f>P139+P165</f>
        <v>0</v>
      </c>
      <c r="Q138" s="49"/>
      <c r="R138" s="131">
        <f>R139+R165</f>
        <v>1.3469999999999998E-2</v>
      </c>
      <c r="S138" s="49"/>
      <c r="T138" s="132">
        <f>T139+T165</f>
        <v>3.9E-2</v>
      </c>
      <c r="AT138" s="13" t="s">
        <v>72</v>
      </c>
      <c r="AU138" s="13" t="s">
        <v>234</v>
      </c>
      <c r="BK138" s="133">
        <f>BK139+BK165</f>
        <v>0</v>
      </c>
    </row>
    <row r="139" spans="2:65" s="11" customFormat="1" ht="25.95" customHeight="1">
      <c r="B139" s="134"/>
      <c r="D139" s="135" t="s">
        <v>72</v>
      </c>
      <c r="E139" s="136" t="s">
        <v>269</v>
      </c>
      <c r="F139" s="136" t="s">
        <v>270</v>
      </c>
      <c r="I139" s="137"/>
      <c r="J139" s="138">
        <f>BK139</f>
        <v>0</v>
      </c>
      <c r="L139" s="134"/>
      <c r="M139" s="139"/>
      <c r="P139" s="140">
        <f>P140+P145+P156</f>
        <v>0</v>
      </c>
      <c r="R139" s="140">
        <f>R140+R145+R156</f>
        <v>0</v>
      </c>
      <c r="T139" s="141">
        <f>T140+T145+T156</f>
        <v>1.2E-2</v>
      </c>
      <c r="AR139" s="135" t="s">
        <v>80</v>
      </c>
      <c r="AT139" s="142" t="s">
        <v>72</v>
      </c>
      <c r="AU139" s="142" t="s">
        <v>73</v>
      </c>
      <c r="AY139" s="135" t="s">
        <v>271</v>
      </c>
      <c r="BK139" s="143">
        <f>BK140+BK145+BK156</f>
        <v>0</v>
      </c>
    </row>
    <row r="140" spans="2:65" s="11" customFormat="1" ht="22.8" customHeight="1">
      <c r="B140" s="134"/>
      <c r="D140" s="135" t="s">
        <v>72</v>
      </c>
      <c r="E140" s="144" t="s">
        <v>272</v>
      </c>
      <c r="F140" s="144" t="s">
        <v>273</v>
      </c>
      <c r="I140" s="137"/>
      <c r="J140" s="145">
        <f>BK140</f>
        <v>0</v>
      </c>
      <c r="L140" s="134"/>
      <c r="M140" s="139"/>
      <c r="P140" s="140">
        <f>SUM(P141:P144)</f>
        <v>0</v>
      </c>
      <c r="R140" s="140">
        <f>SUM(R141:R144)</f>
        <v>0</v>
      </c>
      <c r="T140" s="141">
        <f>SUM(T141:T144)</f>
        <v>0</v>
      </c>
      <c r="AR140" s="135" t="s">
        <v>80</v>
      </c>
      <c r="AT140" s="142" t="s">
        <v>72</v>
      </c>
      <c r="AU140" s="142" t="s">
        <v>80</v>
      </c>
      <c r="AY140" s="135" t="s">
        <v>271</v>
      </c>
      <c r="BK140" s="143">
        <f>SUM(BK141:BK144)</f>
        <v>0</v>
      </c>
    </row>
    <row r="141" spans="2:65" s="1" customFormat="1" ht="24.15" customHeight="1">
      <c r="B141" s="28"/>
      <c r="C141" s="146" t="s">
        <v>80</v>
      </c>
      <c r="D141" s="146" t="s">
        <v>274</v>
      </c>
      <c r="E141" s="147" t="s">
        <v>637</v>
      </c>
      <c r="F141" s="148" t="s">
        <v>638</v>
      </c>
      <c r="G141" s="149" t="s">
        <v>639</v>
      </c>
      <c r="H141" s="150">
        <v>10</v>
      </c>
      <c r="I141" s="151"/>
      <c r="J141" s="152">
        <f>ROUND(I141*H141,2)</f>
        <v>0</v>
      </c>
      <c r="K141" s="153"/>
      <c r="L141" s="28"/>
      <c r="M141" s="154" t="s">
        <v>1</v>
      </c>
      <c r="N141" s="115" t="s">
        <v>38</v>
      </c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AR141" s="157" t="s">
        <v>278</v>
      </c>
      <c r="AT141" s="157" t="s">
        <v>274</v>
      </c>
      <c r="AU141" s="157" t="s">
        <v>82</v>
      </c>
      <c r="AY141" s="13" t="s">
        <v>271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3" t="s">
        <v>80</v>
      </c>
      <c r="BK141" s="158">
        <f>ROUND(I141*H141,2)</f>
        <v>0</v>
      </c>
      <c r="BL141" s="13" t="s">
        <v>278</v>
      </c>
      <c r="BM141" s="157" t="s">
        <v>640</v>
      </c>
    </row>
    <row r="142" spans="2:65" s="1" customFormat="1" ht="19.2">
      <c r="B142" s="28"/>
      <c r="D142" s="159" t="s">
        <v>280</v>
      </c>
      <c r="F142" s="160" t="s">
        <v>641</v>
      </c>
      <c r="I142" s="119"/>
      <c r="L142" s="28"/>
      <c r="M142" s="161"/>
      <c r="T142" s="52"/>
      <c r="AT142" s="13" t="s">
        <v>280</v>
      </c>
      <c r="AU142" s="13" t="s">
        <v>82</v>
      </c>
    </row>
    <row r="143" spans="2:65" s="1" customFormat="1" ht="24.15" customHeight="1">
      <c r="B143" s="28"/>
      <c r="C143" s="146" t="s">
        <v>82</v>
      </c>
      <c r="D143" s="146" t="s">
        <v>274</v>
      </c>
      <c r="E143" s="147" t="s">
        <v>642</v>
      </c>
      <c r="F143" s="148" t="s">
        <v>643</v>
      </c>
      <c r="G143" s="149" t="s">
        <v>639</v>
      </c>
      <c r="H143" s="150">
        <v>40</v>
      </c>
      <c r="I143" s="151"/>
      <c r="J143" s="152">
        <f>ROUND(I143*H143,2)</f>
        <v>0</v>
      </c>
      <c r="K143" s="153"/>
      <c r="L143" s="28"/>
      <c r="M143" s="154" t="s">
        <v>1</v>
      </c>
      <c r="N143" s="115" t="s">
        <v>38</v>
      </c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AR143" s="157" t="s">
        <v>278</v>
      </c>
      <c r="AT143" s="157" t="s">
        <v>274</v>
      </c>
      <c r="AU143" s="157" t="s">
        <v>82</v>
      </c>
      <c r="AY143" s="13" t="s">
        <v>271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3" t="s">
        <v>80</v>
      </c>
      <c r="BK143" s="158">
        <f>ROUND(I143*H143,2)</f>
        <v>0</v>
      </c>
      <c r="BL143" s="13" t="s">
        <v>278</v>
      </c>
      <c r="BM143" s="157" t="s">
        <v>644</v>
      </c>
    </row>
    <row r="144" spans="2:65" s="1" customFormat="1" ht="28.8">
      <c r="B144" s="28"/>
      <c r="D144" s="159" t="s">
        <v>280</v>
      </c>
      <c r="F144" s="160" t="s">
        <v>645</v>
      </c>
      <c r="I144" s="119"/>
      <c r="L144" s="28"/>
      <c r="M144" s="161"/>
      <c r="T144" s="52"/>
      <c r="AT144" s="13" t="s">
        <v>280</v>
      </c>
      <c r="AU144" s="13" t="s">
        <v>82</v>
      </c>
    </row>
    <row r="145" spans="2:65" s="11" customFormat="1" ht="22.8" customHeight="1">
      <c r="B145" s="134"/>
      <c r="D145" s="135" t="s">
        <v>72</v>
      </c>
      <c r="E145" s="144" t="s">
        <v>292</v>
      </c>
      <c r="F145" s="144" t="s">
        <v>293</v>
      </c>
      <c r="I145" s="137"/>
      <c r="J145" s="145">
        <f>BK145</f>
        <v>0</v>
      </c>
      <c r="L145" s="134"/>
      <c r="M145" s="139"/>
      <c r="P145" s="140">
        <f>SUM(P146:P155)</f>
        <v>0</v>
      </c>
      <c r="R145" s="140">
        <f>SUM(R146:R155)</f>
        <v>0</v>
      </c>
      <c r="T145" s="141">
        <f>SUM(T146:T155)</f>
        <v>1.2E-2</v>
      </c>
      <c r="AR145" s="135" t="s">
        <v>80</v>
      </c>
      <c r="AT145" s="142" t="s">
        <v>72</v>
      </c>
      <c r="AU145" s="142" t="s">
        <v>80</v>
      </c>
      <c r="AY145" s="135" t="s">
        <v>271</v>
      </c>
      <c r="BK145" s="143">
        <f>SUM(BK146:BK155)</f>
        <v>0</v>
      </c>
    </row>
    <row r="146" spans="2:65" s="1" customFormat="1" ht="33" customHeight="1">
      <c r="B146" s="28"/>
      <c r="C146" s="146" t="s">
        <v>272</v>
      </c>
      <c r="D146" s="146" t="s">
        <v>274</v>
      </c>
      <c r="E146" s="147" t="s">
        <v>646</v>
      </c>
      <c r="F146" s="148" t="s">
        <v>647</v>
      </c>
      <c r="G146" s="149" t="s">
        <v>338</v>
      </c>
      <c r="H146" s="150">
        <v>1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AR146" s="157" t="s">
        <v>278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278</v>
      </c>
      <c r="BM146" s="157" t="s">
        <v>648</v>
      </c>
    </row>
    <row r="147" spans="2:65" s="1" customFormat="1" ht="28.8">
      <c r="B147" s="28"/>
      <c r="D147" s="159" t="s">
        <v>280</v>
      </c>
      <c r="F147" s="160" t="s">
        <v>649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" customFormat="1" ht="33" customHeight="1">
      <c r="B148" s="28"/>
      <c r="C148" s="146" t="s">
        <v>278</v>
      </c>
      <c r="D148" s="146" t="s">
        <v>274</v>
      </c>
      <c r="E148" s="147" t="s">
        <v>654</v>
      </c>
      <c r="F148" s="148" t="s">
        <v>655</v>
      </c>
      <c r="G148" s="149" t="s">
        <v>338</v>
      </c>
      <c r="H148" s="150">
        <v>1</v>
      </c>
      <c r="I148" s="151"/>
      <c r="J148" s="152">
        <f>ROUND(I148*H148,2)</f>
        <v>0</v>
      </c>
      <c r="K148" s="153"/>
      <c r="L148" s="28"/>
      <c r="M148" s="154" t="s">
        <v>1</v>
      </c>
      <c r="N148" s="115" t="s">
        <v>38</v>
      </c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57" t="s">
        <v>278</v>
      </c>
      <c r="AT148" s="157" t="s">
        <v>274</v>
      </c>
      <c r="AU148" s="157" t="s">
        <v>82</v>
      </c>
      <c r="AY148" s="13" t="s">
        <v>271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3" t="s">
        <v>80</v>
      </c>
      <c r="BK148" s="158">
        <f>ROUND(I148*H148,2)</f>
        <v>0</v>
      </c>
      <c r="BL148" s="13" t="s">
        <v>278</v>
      </c>
      <c r="BM148" s="157" t="s">
        <v>656</v>
      </c>
    </row>
    <row r="149" spans="2:65" s="1" customFormat="1" ht="28.8">
      <c r="B149" s="28"/>
      <c r="D149" s="159" t="s">
        <v>280</v>
      </c>
      <c r="F149" s="160" t="s">
        <v>657</v>
      </c>
      <c r="I149" s="119"/>
      <c r="L149" s="28"/>
      <c r="M149" s="161"/>
      <c r="T149" s="52"/>
      <c r="AT149" s="13" t="s">
        <v>280</v>
      </c>
      <c r="AU149" s="13" t="s">
        <v>82</v>
      </c>
    </row>
    <row r="150" spans="2:65" s="1" customFormat="1" ht="24.15" customHeight="1">
      <c r="B150" s="28"/>
      <c r="C150" s="146" t="s">
        <v>298</v>
      </c>
      <c r="D150" s="146" t="s">
        <v>274</v>
      </c>
      <c r="E150" s="147" t="s">
        <v>662</v>
      </c>
      <c r="F150" s="148" t="s">
        <v>663</v>
      </c>
      <c r="G150" s="149" t="s">
        <v>338</v>
      </c>
      <c r="H150" s="150">
        <v>2</v>
      </c>
      <c r="I150" s="151"/>
      <c r="J150" s="152">
        <f>ROUND(I150*H150,2)</f>
        <v>0</v>
      </c>
      <c r="K150" s="153"/>
      <c r="L150" s="28"/>
      <c r="M150" s="154" t="s">
        <v>1</v>
      </c>
      <c r="N150" s="115" t="s">
        <v>38</v>
      </c>
      <c r="P150" s="155">
        <f>O150*H150</f>
        <v>0</v>
      </c>
      <c r="Q150" s="155">
        <v>0</v>
      </c>
      <c r="R150" s="155">
        <f>Q150*H150</f>
        <v>0</v>
      </c>
      <c r="S150" s="155">
        <v>1E-3</v>
      </c>
      <c r="T150" s="156">
        <f>S150*H150</f>
        <v>2E-3</v>
      </c>
      <c r="AR150" s="157" t="s">
        <v>278</v>
      </c>
      <c r="AT150" s="157" t="s">
        <v>274</v>
      </c>
      <c r="AU150" s="157" t="s">
        <v>82</v>
      </c>
      <c r="AY150" s="13" t="s">
        <v>271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3" t="s">
        <v>80</v>
      </c>
      <c r="BK150" s="158">
        <f>ROUND(I150*H150,2)</f>
        <v>0</v>
      </c>
      <c r="BL150" s="13" t="s">
        <v>278</v>
      </c>
      <c r="BM150" s="157" t="s">
        <v>664</v>
      </c>
    </row>
    <row r="151" spans="2:65" s="1" customFormat="1" ht="19.2">
      <c r="B151" s="28"/>
      <c r="D151" s="159" t="s">
        <v>280</v>
      </c>
      <c r="F151" s="160" t="s">
        <v>665</v>
      </c>
      <c r="I151" s="119"/>
      <c r="L151" s="28"/>
      <c r="M151" s="161"/>
      <c r="T151" s="52"/>
      <c r="AT151" s="13" t="s">
        <v>280</v>
      </c>
      <c r="AU151" s="13" t="s">
        <v>82</v>
      </c>
    </row>
    <row r="152" spans="2:65" s="1" customFormat="1" ht="24.15" customHeight="1">
      <c r="B152" s="28"/>
      <c r="C152" s="146" t="s">
        <v>282</v>
      </c>
      <c r="D152" s="146" t="s">
        <v>274</v>
      </c>
      <c r="E152" s="147" t="s">
        <v>678</v>
      </c>
      <c r="F152" s="148" t="s">
        <v>679</v>
      </c>
      <c r="G152" s="149" t="s">
        <v>412</v>
      </c>
      <c r="H152" s="150">
        <v>5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2E-3</v>
      </c>
      <c r="T152" s="156">
        <f>S152*H152</f>
        <v>0.01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680</v>
      </c>
    </row>
    <row r="153" spans="2:65" s="1" customFormat="1" ht="19.2">
      <c r="B153" s="28"/>
      <c r="D153" s="159" t="s">
        <v>280</v>
      </c>
      <c r="F153" s="160" t="s">
        <v>681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33" customHeight="1">
      <c r="B154" s="28"/>
      <c r="C154" s="146" t="s">
        <v>308</v>
      </c>
      <c r="D154" s="146" t="s">
        <v>274</v>
      </c>
      <c r="E154" s="147" t="s">
        <v>690</v>
      </c>
      <c r="F154" s="148" t="s">
        <v>691</v>
      </c>
      <c r="G154" s="149" t="s">
        <v>692</v>
      </c>
      <c r="H154" s="150">
        <v>20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693</v>
      </c>
    </row>
    <row r="155" spans="2:65" s="1" customFormat="1" ht="19.2">
      <c r="B155" s="28"/>
      <c r="D155" s="159" t="s">
        <v>280</v>
      </c>
      <c r="F155" s="160" t="s">
        <v>691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1" customFormat="1" ht="22.8" customHeight="1">
      <c r="B156" s="134"/>
      <c r="D156" s="135" t="s">
        <v>72</v>
      </c>
      <c r="E156" s="144" t="s">
        <v>318</v>
      </c>
      <c r="F156" s="144" t="s">
        <v>319</v>
      </c>
      <c r="I156" s="137"/>
      <c r="J156" s="145">
        <f>BK156</f>
        <v>0</v>
      </c>
      <c r="L156" s="134"/>
      <c r="M156" s="139"/>
      <c r="P156" s="140">
        <f>SUM(P157:P164)</f>
        <v>0</v>
      </c>
      <c r="R156" s="140">
        <f>SUM(R157:R164)</f>
        <v>0</v>
      </c>
      <c r="T156" s="141">
        <f>SUM(T157:T164)</f>
        <v>0</v>
      </c>
      <c r="AR156" s="135" t="s">
        <v>80</v>
      </c>
      <c r="AT156" s="142" t="s">
        <v>72</v>
      </c>
      <c r="AU156" s="142" t="s">
        <v>80</v>
      </c>
      <c r="AY156" s="135" t="s">
        <v>271</v>
      </c>
      <c r="BK156" s="143">
        <f>SUM(BK157:BK164)</f>
        <v>0</v>
      </c>
    </row>
    <row r="157" spans="2:65" s="1" customFormat="1" ht="24.15" customHeight="1">
      <c r="B157" s="28"/>
      <c r="C157" s="146" t="s">
        <v>314</v>
      </c>
      <c r="D157" s="146" t="s">
        <v>274</v>
      </c>
      <c r="E157" s="147" t="s">
        <v>320</v>
      </c>
      <c r="F157" s="148" t="s">
        <v>321</v>
      </c>
      <c r="G157" s="149" t="s">
        <v>322</v>
      </c>
      <c r="H157" s="150">
        <v>3.9E-2</v>
      </c>
      <c r="I157" s="151"/>
      <c r="J157" s="152">
        <f>ROUND(I157*H157,2)</f>
        <v>0</v>
      </c>
      <c r="K157" s="153"/>
      <c r="L157" s="28"/>
      <c r="M157" s="154" t="s">
        <v>1</v>
      </c>
      <c r="N157" s="115" t="s">
        <v>38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278</v>
      </c>
      <c r="AT157" s="157" t="s">
        <v>274</v>
      </c>
      <c r="AU157" s="157" t="s">
        <v>82</v>
      </c>
      <c r="AY157" s="13" t="s">
        <v>271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3" t="s">
        <v>80</v>
      </c>
      <c r="BK157" s="158">
        <f>ROUND(I157*H157,2)</f>
        <v>0</v>
      </c>
      <c r="BL157" s="13" t="s">
        <v>278</v>
      </c>
      <c r="BM157" s="157" t="s">
        <v>694</v>
      </c>
    </row>
    <row r="158" spans="2:65" s="1" customFormat="1" ht="28.8">
      <c r="B158" s="28"/>
      <c r="D158" s="159" t="s">
        <v>280</v>
      </c>
      <c r="F158" s="160" t="s">
        <v>324</v>
      </c>
      <c r="I158" s="119"/>
      <c r="L158" s="28"/>
      <c r="M158" s="161"/>
      <c r="T158" s="52"/>
      <c r="AT158" s="13" t="s">
        <v>280</v>
      </c>
      <c r="AU158" s="13" t="s">
        <v>82</v>
      </c>
    </row>
    <row r="159" spans="2:65" s="1" customFormat="1" ht="24.15" customHeight="1">
      <c r="B159" s="28"/>
      <c r="C159" s="146" t="s">
        <v>292</v>
      </c>
      <c r="D159" s="146" t="s">
        <v>274</v>
      </c>
      <c r="E159" s="147" t="s">
        <v>326</v>
      </c>
      <c r="F159" s="148" t="s">
        <v>327</v>
      </c>
      <c r="G159" s="149" t="s">
        <v>322</v>
      </c>
      <c r="H159" s="150">
        <v>3.9E-2</v>
      </c>
      <c r="I159" s="151"/>
      <c r="J159" s="152">
        <f>ROUND(I159*H159,2)</f>
        <v>0</v>
      </c>
      <c r="K159" s="153"/>
      <c r="L159" s="28"/>
      <c r="M159" s="154" t="s">
        <v>1</v>
      </c>
      <c r="N159" s="115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278</v>
      </c>
      <c r="AT159" s="157" t="s">
        <v>274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278</v>
      </c>
      <c r="BM159" s="157" t="s">
        <v>695</v>
      </c>
    </row>
    <row r="160" spans="2:65" s="1" customFormat="1" ht="19.2">
      <c r="B160" s="28"/>
      <c r="D160" s="159" t="s">
        <v>280</v>
      </c>
      <c r="F160" s="160" t="s">
        <v>329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" customFormat="1" ht="24.15" customHeight="1">
      <c r="B161" s="28"/>
      <c r="C161" s="146" t="s">
        <v>325</v>
      </c>
      <c r="D161" s="146" t="s">
        <v>274</v>
      </c>
      <c r="E161" s="147" t="s">
        <v>696</v>
      </c>
      <c r="F161" s="148" t="s">
        <v>697</v>
      </c>
      <c r="G161" s="149" t="s">
        <v>322</v>
      </c>
      <c r="H161" s="150">
        <v>40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278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278</v>
      </c>
      <c r="BM161" s="157" t="s">
        <v>698</v>
      </c>
    </row>
    <row r="162" spans="2:65" s="1" customFormat="1" ht="28.8">
      <c r="B162" s="28"/>
      <c r="D162" s="159" t="s">
        <v>280</v>
      </c>
      <c r="F162" s="160" t="s">
        <v>699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" customFormat="1" ht="49.05" customHeight="1">
      <c r="B163" s="28"/>
      <c r="C163" s="146" t="s">
        <v>330</v>
      </c>
      <c r="D163" s="146" t="s">
        <v>274</v>
      </c>
      <c r="E163" s="147" t="s">
        <v>700</v>
      </c>
      <c r="F163" s="148" t="s">
        <v>701</v>
      </c>
      <c r="G163" s="149" t="s">
        <v>322</v>
      </c>
      <c r="H163" s="150">
        <v>3.9E-2</v>
      </c>
      <c r="I163" s="151"/>
      <c r="J163" s="152">
        <f>ROUND(I163*H163,2)</f>
        <v>0</v>
      </c>
      <c r="K163" s="153"/>
      <c r="L163" s="28"/>
      <c r="M163" s="154" t="s">
        <v>1</v>
      </c>
      <c r="N163" s="115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278</v>
      </c>
      <c r="AT163" s="157" t="s">
        <v>274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278</v>
      </c>
      <c r="BM163" s="157" t="s">
        <v>702</v>
      </c>
    </row>
    <row r="164" spans="2:65" s="1" customFormat="1" ht="38.4">
      <c r="B164" s="28"/>
      <c r="D164" s="159" t="s">
        <v>280</v>
      </c>
      <c r="F164" s="160" t="s">
        <v>703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1" customFormat="1" ht="25.95" customHeight="1">
      <c r="B165" s="134"/>
      <c r="D165" s="135" t="s">
        <v>72</v>
      </c>
      <c r="E165" s="136" t="s">
        <v>341</v>
      </c>
      <c r="F165" s="136" t="s">
        <v>342</v>
      </c>
      <c r="I165" s="137"/>
      <c r="J165" s="138">
        <f>BK165</f>
        <v>0</v>
      </c>
      <c r="L165" s="134"/>
      <c r="M165" s="139"/>
      <c r="P165" s="140">
        <f>P166</f>
        <v>0</v>
      </c>
      <c r="R165" s="140">
        <f>R166</f>
        <v>1.3469999999999998E-2</v>
      </c>
      <c r="T165" s="141">
        <f>T166</f>
        <v>2.7E-2</v>
      </c>
      <c r="AR165" s="135" t="s">
        <v>82</v>
      </c>
      <c r="AT165" s="142" t="s">
        <v>72</v>
      </c>
      <c r="AU165" s="142" t="s">
        <v>73</v>
      </c>
      <c r="AY165" s="135" t="s">
        <v>271</v>
      </c>
      <c r="BK165" s="143">
        <f>BK166</f>
        <v>0</v>
      </c>
    </row>
    <row r="166" spans="2:65" s="11" customFormat="1" ht="22.8" customHeight="1">
      <c r="B166" s="134"/>
      <c r="D166" s="135" t="s">
        <v>72</v>
      </c>
      <c r="E166" s="144" t="s">
        <v>704</v>
      </c>
      <c r="F166" s="144" t="s">
        <v>705</v>
      </c>
      <c r="I166" s="137"/>
      <c r="J166" s="145">
        <f>BK166</f>
        <v>0</v>
      </c>
      <c r="L166" s="134"/>
      <c r="M166" s="139"/>
      <c r="P166" s="140">
        <f>P167+P172</f>
        <v>0</v>
      </c>
      <c r="R166" s="140">
        <f>R167+R172</f>
        <v>1.3469999999999998E-2</v>
      </c>
      <c r="T166" s="141">
        <f>T167+T172</f>
        <v>2.7E-2</v>
      </c>
      <c r="AR166" s="135" t="s">
        <v>82</v>
      </c>
      <c r="AT166" s="142" t="s">
        <v>72</v>
      </c>
      <c r="AU166" s="142" t="s">
        <v>80</v>
      </c>
      <c r="AY166" s="135" t="s">
        <v>271</v>
      </c>
      <c r="BK166" s="143">
        <f>BK167+BK172</f>
        <v>0</v>
      </c>
    </row>
    <row r="167" spans="2:65" s="11" customFormat="1" ht="20.85" customHeight="1">
      <c r="B167" s="134"/>
      <c r="D167" s="135" t="s">
        <v>72</v>
      </c>
      <c r="E167" s="144" t="s">
        <v>706</v>
      </c>
      <c r="F167" s="144" t="s">
        <v>2390</v>
      </c>
      <c r="I167" s="137"/>
      <c r="J167" s="145">
        <f>BK167</f>
        <v>0</v>
      </c>
      <c r="L167" s="134"/>
      <c r="M167" s="139"/>
      <c r="P167" s="140">
        <f>SUM(P168:P171)</f>
        <v>0</v>
      </c>
      <c r="R167" s="140">
        <f>SUM(R168:R171)</f>
        <v>1E-4</v>
      </c>
      <c r="T167" s="141">
        <f>SUM(T168:T171)</f>
        <v>0</v>
      </c>
      <c r="AR167" s="135" t="s">
        <v>82</v>
      </c>
      <c r="AT167" s="142" t="s">
        <v>72</v>
      </c>
      <c r="AU167" s="142" t="s">
        <v>82</v>
      </c>
      <c r="AY167" s="135" t="s">
        <v>271</v>
      </c>
      <c r="BK167" s="143">
        <f>SUM(BK168:BK171)</f>
        <v>0</v>
      </c>
    </row>
    <row r="168" spans="2:65" s="1" customFormat="1" ht="16.5" customHeight="1">
      <c r="B168" s="28"/>
      <c r="C168" s="146" t="s">
        <v>8</v>
      </c>
      <c r="D168" s="146" t="s">
        <v>274</v>
      </c>
      <c r="E168" s="147" t="s">
        <v>858</v>
      </c>
      <c r="F168" s="148" t="s">
        <v>859</v>
      </c>
      <c r="G168" s="149" t="s">
        <v>338</v>
      </c>
      <c r="H168" s="150">
        <v>2</v>
      </c>
      <c r="I168" s="151"/>
      <c r="J168" s="152">
        <f>ROUND(I168*H168,2)</f>
        <v>0</v>
      </c>
      <c r="K168" s="153"/>
      <c r="L168" s="28"/>
      <c r="M168" s="154" t="s">
        <v>1</v>
      </c>
      <c r="N168" s="115" t="s">
        <v>38</v>
      </c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AR168" s="157" t="s">
        <v>348</v>
      </c>
      <c r="AT168" s="157" t="s">
        <v>274</v>
      </c>
      <c r="AU168" s="157" t="s">
        <v>272</v>
      </c>
      <c r="AY168" s="13" t="s">
        <v>271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3" t="s">
        <v>80</v>
      </c>
      <c r="BK168" s="158">
        <f>ROUND(I168*H168,2)</f>
        <v>0</v>
      </c>
      <c r="BL168" s="13" t="s">
        <v>348</v>
      </c>
      <c r="BM168" s="157" t="s">
        <v>860</v>
      </c>
    </row>
    <row r="169" spans="2:65" s="1" customFormat="1" ht="28.8">
      <c r="B169" s="28"/>
      <c r="D169" s="159" t="s">
        <v>280</v>
      </c>
      <c r="F169" s="160" t="s">
        <v>861</v>
      </c>
      <c r="I169" s="119"/>
      <c r="L169" s="28"/>
      <c r="M169" s="161"/>
      <c r="T169" s="52"/>
      <c r="AT169" s="13" t="s">
        <v>280</v>
      </c>
      <c r="AU169" s="13" t="s">
        <v>272</v>
      </c>
    </row>
    <row r="170" spans="2:65" s="1" customFormat="1" ht="24.15" customHeight="1">
      <c r="B170" s="28"/>
      <c r="C170" s="162" t="s">
        <v>345</v>
      </c>
      <c r="D170" s="162" t="s">
        <v>335</v>
      </c>
      <c r="E170" s="163" t="s">
        <v>865</v>
      </c>
      <c r="F170" s="164" t="s">
        <v>866</v>
      </c>
      <c r="G170" s="165" t="s">
        <v>338</v>
      </c>
      <c r="H170" s="166">
        <v>2</v>
      </c>
      <c r="I170" s="167"/>
      <c r="J170" s="168">
        <f>ROUND(I170*H170,2)</f>
        <v>0</v>
      </c>
      <c r="K170" s="169"/>
      <c r="L170" s="170"/>
      <c r="M170" s="171" t="s">
        <v>1</v>
      </c>
      <c r="N170" s="172" t="s">
        <v>38</v>
      </c>
      <c r="P170" s="155">
        <f>O170*H170</f>
        <v>0</v>
      </c>
      <c r="Q170" s="155">
        <v>5.0000000000000002E-5</v>
      </c>
      <c r="R170" s="155">
        <f>Q170*H170</f>
        <v>1E-4</v>
      </c>
      <c r="S170" s="155">
        <v>0</v>
      </c>
      <c r="T170" s="156">
        <f>S170*H170</f>
        <v>0</v>
      </c>
      <c r="AR170" s="157" t="s">
        <v>373</v>
      </c>
      <c r="AT170" s="157" t="s">
        <v>335</v>
      </c>
      <c r="AU170" s="157" t="s">
        <v>272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348</v>
      </c>
      <c r="BM170" s="157" t="s">
        <v>867</v>
      </c>
    </row>
    <row r="171" spans="2:65" s="1" customFormat="1" ht="10.199999999999999">
      <c r="B171" s="28"/>
      <c r="D171" s="159" t="s">
        <v>280</v>
      </c>
      <c r="F171" s="160" t="s">
        <v>866</v>
      </c>
      <c r="I171" s="119"/>
      <c r="L171" s="28"/>
      <c r="M171" s="161"/>
      <c r="T171" s="52"/>
      <c r="AT171" s="13" t="s">
        <v>280</v>
      </c>
      <c r="AU171" s="13" t="s">
        <v>272</v>
      </c>
    </row>
    <row r="172" spans="2:65" s="11" customFormat="1" ht="20.85" customHeight="1">
      <c r="B172" s="134"/>
      <c r="D172" s="135" t="s">
        <v>72</v>
      </c>
      <c r="E172" s="144" t="s">
        <v>1063</v>
      </c>
      <c r="F172" s="144" t="s">
        <v>1064</v>
      </c>
      <c r="I172" s="137"/>
      <c r="J172" s="145">
        <f>BK172</f>
        <v>0</v>
      </c>
      <c r="L172" s="134"/>
      <c r="M172" s="139"/>
      <c r="P172" s="140">
        <f>SUM(P173:P194)</f>
        <v>0</v>
      </c>
      <c r="R172" s="140">
        <f>SUM(R173:R194)</f>
        <v>1.3369999999999998E-2</v>
      </c>
      <c r="T172" s="141">
        <f>SUM(T173:T194)</f>
        <v>2.7E-2</v>
      </c>
      <c r="AR172" s="135" t="s">
        <v>82</v>
      </c>
      <c r="AT172" s="142" t="s">
        <v>72</v>
      </c>
      <c r="AU172" s="142" t="s">
        <v>82</v>
      </c>
      <c r="AY172" s="135" t="s">
        <v>271</v>
      </c>
      <c r="BK172" s="143">
        <f>SUM(BK173:BK194)</f>
        <v>0</v>
      </c>
    </row>
    <row r="173" spans="2:65" s="1" customFormat="1" ht="37.799999999999997" customHeight="1">
      <c r="B173" s="28"/>
      <c r="C173" s="146" t="s">
        <v>351</v>
      </c>
      <c r="D173" s="146" t="s">
        <v>274</v>
      </c>
      <c r="E173" s="147" t="s">
        <v>2318</v>
      </c>
      <c r="F173" s="148" t="s">
        <v>2319</v>
      </c>
      <c r="G173" s="149" t="s">
        <v>338</v>
      </c>
      <c r="H173" s="150">
        <v>9</v>
      </c>
      <c r="I173" s="151"/>
      <c r="J173" s="152">
        <f>ROUND(I173*H173,2)</f>
        <v>0</v>
      </c>
      <c r="K173" s="153"/>
      <c r="L173" s="28"/>
      <c r="M173" s="154" t="s">
        <v>1</v>
      </c>
      <c r="N173" s="115" t="s">
        <v>38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AR173" s="157" t="s">
        <v>348</v>
      </c>
      <c r="AT173" s="157" t="s">
        <v>274</v>
      </c>
      <c r="AU173" s="157" t="s">
        <v>272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348</v>
      </c>
      <c r="BM173" s="157" t="s">
        <v>2320</v>
      </c>
    </row>
    <row r="174" spans="2:65" s="1" customFormat="1" ht="76.8">
      <c r="B174" s="28"/>
      <c r="D174" s="159" t="s">
        <v>280</v>
      </c>
      <c r="F174" s="160" t="s">
        <v>2321</v>
      </c>
      <c r="I174" s="119"/>
      <c r="L174" s="28"/>
      <c r="M174" s="161"/>
      <c r="T174" s="52"/>
      <c r="AT174" s="13" t="s">
        <v>280</v>
      </c>
      <c r="AU174" s="13" t="s">
        <v>272</v>
      </c>
    </row>
    <row r="175" spans="2:65" s="1" customFormat="1" ht="33" customHeight="1">
      <c r="B175" s="28"/>
      <c r="C175" s="162" t="s">
        <v>356</v>
      </c>
      <c r="D175" s="162" t="s">
        <v>335</v>
      </c>
      <c r="E175" s="163" t="s">
        <v>2322</v>
      </c>
      <c r="F175" s="164" t="s">
        <v>2323</v>
      </c>
      <c r="G175" s="165" t="s">
        <v>338</v>
      </c>
      <c r="H175" s="166">
        <v>9</v>
      </c>
      <c r="I175" s="167"/>
      <c r="J175" s="168">
        <f>ROUND(I175*H175,2)</f>
        <v>0</v>
      </c>
      <c r="K175" s="169"/>
      <c r="L175" s="170"/>
      <c r="M175" s="171" t="s">
        <v>1</v>
      </c>
      <c r="N175" s="172" t="s">
        <v>38</v>
      </c>
      <c r="P175" s="155">
        <f>O175*H175</f>
        <v>0</v>
      </c>
      <c r="Q175" s="155">
        <v>1.2999999999999999E-3</v>
      </c>
      <c r="R175" s="155">
        <f>Q175*H175</f>
        <v>1.1699999999999999E-2</v>
      </c>
      <c r="S175" s="155">
        <v>0</v>
      </c>
      <c r="T175" s="156">
        <f>S175*H175</f>
        <v>0</v>
      </c>
      <c r="AR175" s="157" t="s">
        <v>373</v>
      </c>
      <c r="AT175" s="157" t="s">
        <v>335</v>
      </c>
      <c r="AU175" s="157" t="s">
        <v>272</v>
      </c>
      <c r="AY175" s="13" t="s">
        <v>271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3" t="s">
        <v>80</v>
      </c>
      <c r="BK175" s="158">
        <f>ROUND(I175*H175,2)</f>
        <v>0</v>
      </c>
      <c r="BL175" s="13" t="s">
        <v>348</v>
      </c>
      <c r="BM175" s="157" t="s">
        <v>2324</v>
      </c>
    </row>
    <row r="176" spans="2:65" s="1" customFormat="1" ht="19.2">
      <c r="B176" s="28"/>
      <c r="D176" s="159" t="s">
        <v>280</v>
      </c>
      <c r="F176" s="160" t="s">
        <v>2323</v>
      </c>
      <c r="I176" s="119"/>
      <c r="L176" s="28"/>
      <c r="M176" s="161"/>
      <c r="T176" s="52"/>
      <c r="AT176" s="13" t="s">
        <v>280</v>
      </c>
      <c r="AU176" s="13" t="s">
        <v>272</v>
      </c>
    </row>
    <row r="177" spans="2:65" s="1" customFormat="1" ht="37.799999999999997" customHeight="1">
      <c r="B177" s="28"/>
      <c r="C177" s="146" t="s">
        <v>348</v>
      </c>
      <c r="D177" s="146" t="s">
        <v>274</v>
      </c>
      <c r="E177" s="147" t="s">
        <v>2147</v>
      </c>
      <c r="F177" s="148" t="s">
        <v>2148</v>
      </c>
      <c r="G177" s="149" t="s">
        <v>338</v>
      </c>
      <c r="H177" s="150">
        <v>9</v>
      </c>
      <c r="I177" s="151"/>
      <c r="J177" s="152">
        <f>ROUND(I177*H177,2)</f>
        <v>0</v>
      </c>
      <c r="K177" s="153"/>
      <c r="L177" s="28"/>
      <c r="M177" s="154" t="s">
        <v>1</v>
      </c>
      <c r="N177" s="115" t="s">
        <v>38</v>
      </c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AR177" s="157" t="s">
        <v>348</v>
      </c>
      <c r="AT177" s="157" t="s">
        <v>274</v>
      </c>
      <c r="AU177" s="157" t="s">
        <v>272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348</v>
      </c>
      <c r="BM177" s="157" t="s">
        <v>2149</v>
      </c>
    </row>
    <row r="178" spans="2:65" s="1" customFormat="1" ht="28.8">
      <c r="B178" s="28"/>
      <c r="D178" s="159" t="s">
        <v>280</v>
      </c>
      <c r="F178" s="160" t="s">
        <v>2150</v>
      </c>
      <c r="I178" s="119"/>
      <c r="L178" s="28"/>
      <c r="M178" s="161"/>
      <c r="T178" s="52"/>
      <c r="AT178" s="13" t="s">
        <v>280</v>
      </c>
      <c r="AU178" s="13" t="s">
        <v>272</v>
      </c>
    </row>
    <row r="179" spans="2:65" s="1" customFormat="1" ht="24.15" customHeight="1">
      <c r="B179" s="28"/>
      <c r="C179" s="146" t="s">
        <v>365</v>
      </c>
      <c r="D179" s="146" t="s">
        <v>274</v>
      </c>
      <c r="E179" s="147" t="s">
        <v>1706</v>
      </c>
      <c r="F179" s="148" t="s">
        <v>1707</v>
      </c>
      <c r="G179" s="149" t="s">
        <v>338</v>
      </c>
      <c r="H179" s="150">
        <v>7</v>
      </c>
      <c r="I179" s="151"/>
      <c r="J179" s="152">
        <f>ROUND(I179*H179,2)</f>
        <v>0</v>
      </c>
      <c r="K179" s="153"/>
      <c r="L179" s="28"/>
      <c r="M179" s="154" t="s">
        <v>1</v>
      </c>
      <c r="N179" s="115" t="s">
        <v>38</v>
      </c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AR179" s="157" t="s">
        <v>348</v>
      </c>
      <c r="AT179" s="157" t="s">
        <v>274</v>
      </c>
      <c r="AU179" s="157" t="s">
        <v>272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348</v>
      </c>
      <c r="BM179" s="157" t="s">
        <v>1708</v>
      </c>
    </row>
    <row r="180" spans="2:65" s="1" customFormat="1" ht="28.8">
      <c r="B180" s="28"/>
      <c r="D180" s="159" t="s">
        <v>280</v>
      </c>
      <c r="F180" s="160" t="s">
        <v>1709</v>
      </c>
      <c r="I180" s="119"/>
      <c r="L180" s="28"/>
      <c r="M180" s="161"/>
      <c r="T180" s="52"/>
      <c r="AT180" s="13" t="s">
        <v>280</v>
      </c>
      <c r="AU180" s="13" t="s">
        <v>272</v>
      </c>
    </row>
    <row r="181" spans="2:65" s="1" customFormat="1" ht="24.15" customHeight="1">
      <c r="B181" s="28"/>
      <c r="C181" s="162" t="s">
        <v>370</v>
      </c>
      <c r="D181" s="162" t="s">
        <v>335</v>
      </c>
      <c r="E181" s="163" t="s">
        <v>1710</v>
      </c>
      <c r="F181" s="164" t="s">
        <v>1711</v>
      </c>
      <c r="G181" s="165" t="s">
        <v>338</v>
      </c>
      <c r="H181" s="166">
        <v>7</v>
      </c>
      <c r="I181" s="167"/>
      <c r="J181" s="168">
        <f>ROUND(I181*H181,2)</f>
        <v>0</v>
      </c>
      <c r="K181" s="169"/>
      <c r="L181" s="170"/>
      <c r="M181" s="171" t="s">
        <v>1</v>
      </c>
      <c r="N181" s="172" t="s">
        <v>38</v>
      </c>
      <c r="P181" s="155">
        <f>O181*H181</f>
        <v>0</v>
      </c>
      <c r="Q181" s="155">
        <v>4.0000000000000003E-5</v>
      </c>
      <c r="R181" s="155">
        <f>Q181*H181</f>
        <v>2.8000000000000003E-4</v>
      </c>
      <c r="S181" s="155">
        <v>0</v>
      </c>
      <c r="T181" s="156">
        <f>S181*H181</f>
        <v>0</v>
      </c>
      <c r="AR181" s="157" t="s">
        <v>373</v>
      </c>
      <c r="AT181" s="157" t="s">
        <v>335</v>
      </c>
      <c r="AU181" s="157" t="s">
        <v>272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348</v>
      </c>
      <c r="BM181" s="157" t="s">
        <v>1712</v>
      </c>
    </row>
    <row r="182" spans="2:65" s="1" customFormat="1" ht="10.199999999999999">
      <c r="B182" s="28"/>
      <c r="D182" s="159" t="s">
        <v>280</v>
      </c>
      <c r="F182" s="160" t="s">
        <v>1711</v>
      </c>
      <c r="I182" s="119"/>
      <c r="L182" s="28"/>
      <c r="M182" s="161"/>
      <c r="T182" s="52"/>
      <c r="AT182" s="13" t="s">
        <v>280</v>
      </c>
      <c r="AU182" s="13" t="s">
        <v>272</v>
      </c>
    </row>
    <row r="183" spans="2:65" s="1" customFormat="1" ht="37.799999999999997" customHeight="1">
      <c r="B183" s="28"/>
      <c r="C183" s="146" t="s">
        <v>376</v>
      </c>
      <c r="D183" s="146" t="s">
        <v>274</v>
      </c>
      <c r="E183" s="147" t="s">
        <v>2394</v>
      </c>
      <c r="F183" s="148" t="s">
        <v>2395</v>
      </c>
      <c r="G183" s="149" t="s">
        <v>338</v>
      </c>
      <c r="H183" s="150">
        <v>2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AR183" s="157" t="s">
        <v>348</v>
      </c>
      <c r="AT183" s="157" t="s">
        <v>274</v>
      </c>
      <c r="AU183" s="157" t="s">
        <v>272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2396</v>
      </c>
    </row>
    <row r="184" spans="2:65" s="1" customFormat="1" ht="38.4">
      <c r="B184" s="28"/>
      <c r="D184" s="159" t="s">
        <v>280</v>
      </c>
      <c r="F184" s="160" t="s">
        <v>2397</v>
      </c>
      <c r="I184" s="119"/>
      <c r="L184" s="28"/>
      <c r="M184" s="161"/>
      <c r="T184" s="52"/>
      <c r="AT184" s="13" t="s">
        <v>280</v>
      </c>
      <c r="AU184" s="13" t="s">
        <v>272</v>
      </c>
    </row>
    <row r="185" spans="2:65" s="1" customFormat="1" ht="44.25" customHeight="1">
      <c r="B185" s="28"/>
      <c r="C185" s="162" t="s">
        <v>381</v>
      </c>
      <c r="D185" s="162" t="s">
        <v>335</v>
      </c>
      <c r="E185" s="163" t="s">
        <v>2398</v>
      </c>
      <c r="F185" s="164" t="s">
        <v>2399</v>
      </c>
      <c r="G185" s="165" t="s">
        <v>338</v>
      </c>
      <c r="H185" s="166">
        <v>2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38</v>
      </c>
      <c r="P185" s="155">
        <f>O185*H185</f>
        <v>0</v>
      </c>
      <c r="Q185" s="155">
        <v>5.0000000000000002E-5</v>
      </c>
      <c r="R185" s="155">
        <f>Q185*H185</f>
        <v>1E-4</v>
      </c>
      <c r="S185" s="155">
        <v>0</v>
      </c>
      <c r="T185" s="156">
        <f>S185*H185</f>
        <v>0</v>
      </c>
      <c r="AR185" s="157" t="s">
        <v>373</v>
      </c>
      <c r="AT185" s="157" t="s">
        <v>335</v>
      </c>
      <c r="AU185" s="157" t="s">
        <v>272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348</v>
      </c>
      <c r="BM185" s="157" t="s">
        <v>2400</v>
      </c>
    </row>
    <row r="186" spans="2:65" s="1" customFormat="1" ht="28.8">
      <c r="B186" s="28"/>
      <c r="D186" s="159" t="s">
        <v>280</v>
      </c>
      <c r="F186" s="160" t="s">
        <v>2399</v>
      </c>
      <c r="I186" s="119"/>
      <c r="L186" s="28"/>
      <c r="M186" s="161"/>
      <c r="T186" s="52"/>
      <c r="AT186" s="13" t="s">
        <v>280</v>
      </c>
      <c r="AU186" s="13" t="s">
        <v>272</v>
      </c>
    </row>
    <row r="187" spans="2:65" s="1" customFormat="1" ht="24.15" customHeight="1">
      <c r="B187" s="28"/>
      <c r="C187" s="162" t="s">
        <v>7</v>
      </c>
      <c r="D187" s="162" t="s">
        <v>335</v>
      </c>
      <c r="E187" s="163" t="s">
        <v>1311</v>
      </c>
      <c r="F187" s="164" t="s">
        <v>1312</v>
      </c>
      <c r="G187" s="165" t="s">
        <v>338</v>
      </c>
      <c r="H187" s="166">
        <v>9</v>
      </c>
      <c r="I187" s="167"/>
      <c r="J187" s="168">
        <f>ROUND(I187*H187,2)</f>
        <v>0</v>
      </c>
      <c r="K187" s="169"/>
      <c r="L187" s="170"/>
      <c r="M187" s="171" t="s">
        <v>1</v>
      </c>
      <c r="N187" s="172" t="s">
        <v>38</v>
      </c>
      <c r="P187" s="155">
        <f>O187*H187</f>
        <v>0</v>
      </c>
      <c r="Q187" s="155">
        <v>1.0000000000000001E-5</v>
      </c>
      <c r="R187" s="155">
        <f>Q187*H187</f>
        <v>9.0000000000000006E-5</v>
      </c>
      <c r="S187" s="155">
        <v>0</v>
      </c>
      <c r="T187" s="156">
        <f>S187*H187</f>
        <v>0</v>
      </c>
      <c r="AR187" s="157" t="s">
        <v>373</v>
      </c>
      <c r="AT187" s="157" t="s">
        <v>335</v>
      </c>
      <c r="AU187" s="157" t="s">
        <v>272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1550</v>
      </c>
    </row>
    <row r="188" spans="2:65" s="1" customFormat="1" ht="10.199999999999999">
      <c r="B188" s="28"/>
      <c r="D188" s="159" t="s">
        <v>280</v>
      </c>
      <c r="F188" s="160" t="s">
        <v>1312</v>
      </c>
      <c r="I188" s="119"/>
      <c r="L188" s="28"/>
      <c r="M188" s="161"/>
      <c r="T188" s="52"/>
      <c r="AT188" s="13" t="s">
        <v>280</v>
      </c>
      <c r="AU188" s="13" t="s">
        <v>272</v>
      </c>
    </row>
    <row r="189" spans="2:65" s="1" customFormat="1" ht="24.15" customHeight="1">
      <c r="B189" s="28"/>
      <c r="C189" s="146" t="s">
        <v>390</v>
      </c>
      <c r="D189" s="146" t="s">
        <v>274</v>
      </c>
      <c r="E189" s="147" t="s">
        <v>1104</v>
      </c>
      <c r="F189" s="148" t="s">
        <v>1105</v>
      </c>
      <c r="G189" s="149" t="s">
        <v>412</v>
      </c>
      <c r="H189" s="150">
        <v>10</v>
      </c>
      <c r="I189" s="151"/>
      <c r="J189" s="152">
        <f>ROUND(I189*H189,2)</f>
        <v>0</v>
      </c>
      <c r="K189" s="153"/>
      <c r="L189" s="28"/>
      <c r="M189" s="154" t="s">
        <v>1</v>
      </c>
      <c r="N189" s="115" t="s">
        <v>38</v>
      </c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AR189" s="157" t="s">
        <v>348</v>
      </c>
      <c r="AT189" s="157" t="s">
        <v>274</v>
      </c>
      <c r="AU189" s="157" t="s">
        <v>272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1106</v>
      </c>
    </row>
    <row r="190" spans="2:65" s="1" customFormat="1" ht="28.8">
      <c r="B190" s="28"/>
      <c r="D190" s="159" t="s">
        <v>280</v>
      </c>
      <c r="F190" s="160" t="s">
        <v>1107</v>
      </c>
      <c r="I190" s="119"/>
      <c r="L190" s="28"/>
      <c r="M190" s="161"/>
      <c r="T190" s="52"/>
      <c r="AT190" s="13" t="s">
        <v>280</v>
      </c>
      <c r="AU190" s="13" t="s">
        <v>272</v>
      </c>
    </row>
    <row r="191" spans="2:65" s="1" customFormat="1" ht="24.15" customHeight="1">
      <c r="B191" s="28"/>
      <c r="C191" s="162" t="s">
        <v>395</v>
      </c>
      <c r="D191" s="162" t="s">
        <v>335</v>
      </c>
      <c r="E191" s="163" t="s">
        <v>1109</v>
      </c>
      <c r="F191" s="164" t="s">
        <v>1110</v>
      </c>
      <c r="G191" s="165" t="s">
        <v>412</v>
      </c>
      <c r="H191" s="166">
        <v>10</v>
      </c>
      <c r="I191" s="167"/>
      <c r="J191" s="168">
        <f>ROUND(I191*H191,2)</f>
        <v>0</v>
      </c>
      <c r="K191" s="169"/>
      <c r="L191" s="170"/>
      <c r="M191" s="171" t="s">
        <v>1</v>
      </c>
      <c r="N191" s="172" t="s">
        <v>38</v>
      </c>
      <c r="P191" s="155">
        <f>O191*H191</f>
        <v>0</v>
      </c>
      <c r="Q191" s="155">
        <v>1.2E-4</v>
      </c>
      <c r="R191" s="155">
        <f>Q191*H191</f>
        <v>1.2000000000000001E-3</v>
      </c>
      <c r="S191" s="155">
        <v>0</v>
      </c>
      <c r="T191" s="156">
        <f>S191*H191</f>
        <v>0</v>
      </c>
      <c r="AR191" s="157" t="s">
        <v>373</v>
      </c>
      <c r="AT191" s="157" t="s">
        <v>335</v>
      </c>
      <c r="AU191" s="157" t="s">
        <v>272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1111</v>
      </c>
    </row>
    <row r="192" spans="2:65" s="1" customFormat="1" ht="19.2">
      <c r="B192" s="28"/>
      <c r="D192" s="159" t="s">
        <v>280</v>
      </c>
      <c r="F192" s="160" t="s">
        <v>1110</v>
      </c>
      <c r="I192" s="119"/>
      <c r="L192" s="28"/>
      <c r="M192" s="161"/>
      <c r="T192" s="52"/>
      <c r="AT192" s="13" t="s">
        <v>280</v>
      </c>
      <c r="AU192" s="13" t="s">
        <v>272</v>
      </c>
    </row>
    <row r="193" spans="2:65" s="1" customFormat="1" ht="24.15" customHeight="1">
      <c r="B193" s="28"/>
      <c r="C193" s="146" t="s">
        <v>399</v>
      </c>
      <c r="D193" s="146" t="s">
        <v>274</v>
      </c>
      <c r="E193" s="147" t="s">
        <v>1117</v>
      </c>
      <c r="F193" s="148" t="s">
        <v>1118</v>
      </c>
      <c r="G193" s="149" t="s">
        <v>338</v>
      </c>
      <c r="H193" s="150">
        <v>9</v>
      </c>
      <c r="I193" s="151"/>
      <c r="J193" s="152">
        <f>ROUND(I193*H193,2)</f>
        <v>0</v>
      </c>
      <c r="K193" s="153"/>
      <c r="L193" s="28"/>
      <c r="M193" s="154" t="s">
        <v>1</v>
      </c>
      <c r="N193" s="115" t="s">
        <v>38</v>
      </c>
      <c r="P193" s="155">
        <f>O193*H193</f>
        <v>0</v>
      </c>
      <c r="Q193" s="155">
        <v>0</v>
      </c>
      <c r="R193" s="155">
        <f>Q193*H193</f>
        <v>0</v>
      </c>
      <c r="S193" s="155">
        <v>3.0000000000000001E-3</v>
      </c>
      <c r="T193" s="156">
        <f>S193*H193</f>
        <v>2.7E-2</v>
      </c>
      <c r="AR193" s="157" t="s">
        <v>348</v>
      </c>
      <c r="AT193" s="157" t="s">
        <v>274</v>
      </c>
      <c r="AU193" s="157" t="s">
        <v>272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1119</v>
      </c>
    </row>
    <row r="194" spans="2:65" s="1" customFormat="1" ht="48">
      <c r="B194" s="28"/>
      <c r="D194" s="159" t="s">
        <v>280</v>
      </c>
      <c r="F194" s="160" t="s">
        <v>1120</v>
      </c>
      <c r="I194" s="119"/>
      <c r="L194" s="28"/>
      <c r="M194" s="173"/>
      <c r="N194" s="174"/>
      <c r="O194" s="174"/>
      <c r="P194" s="174"/>
      <c r="Q194" s="174"/>
      <c r="R194" s="174"/>
      <c r="S194" s="174"/>
      <c r="T194" s="175"/>
      <c r="AT194" s="13" t="s">
        <v>280</v>
      </c>
      <c r="AU194" s="13" t="s">
        <v>272</v>
      </c>
    </row>
    <row r="195" spans="2:65" s="1" customFormat="1" ht="6.9" customHeight="1">
      <c r="B195" s="40"/>
      <c r="C195" s="41"/>
      <c r="D195" s="41"/>
      <c r="E195" s="41"/>
      <c r="F195" s="41"/>
      <c r="G195" s="41"/>
      <c r="H195" s="41"/>
      <c r="I195" s="41"/>
      <c r="J195" s="41"/>
      <c r="K195" s="41"/>
      <c r="L195" s="28"/>
    </row>
  </sheetData>
  <sheetProtection algorithmName="SHA-512" hashValue="nrsSXCSMZWi+WJkQnAlpQ9rRRZueVe2bWvYnq/hbGknQWMpSMetdnlBaFndZ3MbMGnuIdf5yHdNAe49/MCunww==" saltValue="BncXCbRfiMT8T1/w3tr76PYLZ9+31G8OZloTNMYpB7F+9i2WPlLrdxmnZfW3A+bGoL7OR+p0tzT83kpdPErOTA==" spinCount="100000" sheet="1" objects="1" scenarios="1" formatColumns="0" formatRows="0" autoFilter="0"/>
  <autoFilter ref="C137:K194" xr:uid="{00000000-0009-0000-0000-000021000000}"/>
  <mergeCells count="17">
    <mergeCell ref="E130:H130"/>
    <mergeCell ref="L2:V2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237"/>
  <sheetViews>
    <sheetView showGridLines="0" topLeftCell="A102" workbookViewId="0">
      <selection activeCell="D117" sqref="D117:F117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216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2361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2414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J112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ROUND((SUM(BE112:BE119) + SUM(BE141:BE236)),  2)</f>
        <v>0</v>
      </c>
      <c r="I37" s="94">
        <v>0.21</v>
      </c>
      <c r="J37" s="82">
        <f>ROUND(((SUM(BE112:BE119) + SUM(BE141:BE236))*I37),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ROUND((SUM(BF112:BF119) + SUM(BF141:BF236)),  2)</f>
        <v>0</v>
      </c>
      <c r="I38" s="94">
        <v>0.12</v>
      </c>
      <c r="J38" s="82">
        <f>ROUND(((SUM(BF112:BF119) + SUM(BF141:BF236))*I38),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ROUND((SUM(BG112:BG119) + SUM(BG141:BG236)),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ROUND((SUM(BH112:BH119) + SUM(BH141:BH236)),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ROUND((SUM(BI112:BI119) + SUM(BI141:BI236)),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2361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61.20.1 - WC 3.NP - stavba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5" t="s">
        <v>233</v>
      </c>
      <c r="J98" s="62">
        <f>J141</f>
        <v>0</v>
      </c>
      <c r="L98" s="28"/>
      <c r="AU98" s="13" t="s">
        <v>234</v>
      </c>
    </row>
    <row r="99" spans="2:47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J142</f>
        <v>0</v>
      </c>
      <c r="L99" s="106"/>
    </row>
    <row r="100" spans="2:47" s="9" customFormat="1" ht="19.95" customHeight="1">
      <c r="B100" s="110"/>
      <c r="D100" s="111" t="s">
        <v>238</v>
      </c>
      <c r="E100" s="112"/>
      <c r="F100" s="112"/>
      <c r="G100" s="112"/>
      <c r="H100" s="112"/>
      <c r="I100" s="112"/>
      <c r="J100" s="113">
        <f>J143</f>
        <v>0</v>
      </c>
      <c r="L100" s="110"/>
    </row>
    <row r="101" spans="2:47" s="9" customFormat="1" ht="19.95" customHeight="1">
      <c r="B101" s="110"/>
      <c r="D101" s="111" t="s">
        <v>239</v>
      </c>
      <c r="E101" s="112"/>
      <c r="F101" s="112"/>
      <c r="G101" s="112"/>
      <c r="H101" s="112"/>
      <c r="I101" s="112"/>
      <c r="J101" s="113">
        <f>J150</f>
        <v>0</v>
      </c>
      <c r="L101" s="110"/>
    </row>
    <row r="102" spans="2:47" s="8" customFormat="1" ht="24.9" customHeight="1">
      <c r="B102" s="106"/>
      <c r="D102" s="107" t="s">
        <v>240</v>
      </c>
      <c r="E102" s="108"/>
      <c r="F102" s="108"/>
      <c r="G102" s="108"/>
      <c r="H102" s="108"/>
      <c r="I102" s="108"/>
      <c r="J102" s="109">
        <f>J159</f>
        <v>0</v>
      </c>
      <c r="L102" s="106"/>
    </row>
    <row r="103" spans="2:47" s="9" customFormat="1" ht="19.95" customHeight="1">
      <c r="B103" s="110"/>
      <c r="D103" s="111" t="s">
        <v>241</v>
      </c>
      <c r="E103" s="112"/>
      <c r="F103" s="112"/>
      <c r="G103" s="112"/>
      <c r="H103" s="112"/>
      <c r="I103" s="112"/>
      <c r="J103" s="113">
        <f>J160</f>
        <v>0</v>
      </c>
      <c r="L103" s="110"/>
    </row>
    <row r="104" spans="2:47" s="9" customFormat="1" ht="19.95" customHeight="1">
      <c r="B104" s="110"/>
      <c r="D104" s="111" t="s">
        <v>1496</v>
      </c>
      <c r="E104" s="112"/>
      <c r="F104" s="112"/>
      <c r="G104" s="112"/>
      <c r="H104" s="112"/>
      <c r="I104" s="112"/>
      <c r="J104" s="113">
        <f>J169</f>
        <v>0</v>
      </c>
      <c r="L104" s="110"/>
    </row>
    <row r="105" spans="2:47" s="9" customFormat="1" ht="19.95" customHeight="1">
      <c r="B105" s="110"/>
      <c r="D105" s="111" t="s">
        <v>2209</v>
      </c>
      <c r="E105" s="112"/>
      <c r="F105" s="112"/>
      <c r="G105" s="112"/>
      <c r="H105" s="112"/>
      <c r="I105" s="112"/>
      <c r="J105" s="113">
        <f>J178</f>
        <v>0</v>
      </c>
      <c r="L105" s="110"/>
    </row>
    <row r="106" spans="2:47" s="9" customFormat="1" ht="19.95" customHeight="1">
      <c r="B106" s="110"/>
      <c r="D106" s="111" t="s">
        <v>244</v>
      </c>
      <c r="E106" s="112"/>
      <c r="F106" s="112"/>
      <c r="G106" s="112"/>
      <c r="H106" s="112"/>
      <c r="I106" s="112"/>
      <c r="J106" s="113">
        <f>J193</f>
        <v>0</v>
      </c>
      <c r="L106" s="110"/>
    </row>
    <row r="107" spans="2:47" s="9" customFormat="1" ht="19.95" customHeight="1">
      <c r="B107" s="110"/>
      <c r="D107" s="111" t="s">
        <v>246</v>
      </c>
      <c r="E107" s="112"/>
      <c r="F107" s="112"/>
      <c r="G107" s="112"/>
      <c r="H107" s="112"/>
      <c r="I107" s="112"/>
      <c r="J107" s="113">
        <f>J204</f>
        <v>0</v>
      </c>
      <c r="L107" s="110"/>
    </row>
    <row r="108" spans="2:47" s="8" customFormat="1" ht="24.9" customHeight="1">
      <c r="B108" s="106"/>
      <c r="D108" s="107" t="s">
        <v>247</v>
      </c>
      <c r="E108" s="108"/>
      <c r="F108" s="108"/>
      <c r="G108" s="108"/>
      <c r="H108" s="108"/>
      <c r="I108" s="108"/>
      <c r="J108" s="109">
        <f>J223</f>
        <v>0</v>
      </c>
      <c r="L108" s="106"/>
    </row>
    <row r="109" spans="2:47" s="9" customFormat="1" ht="19.95" customHeight="1">
      <c r="B109" s="110"/>
      <c r="D109" s="111" t="s">
        <v>248</v>
      </c>
      <c r="E109" s="112"/>
      <c r="F109" s="112"/>
      <c r="G109" s="112"/>
      <c r="H109" s="112"/>
      <c r="I109" s="112"/>
      <c r="J109" s="113">
        <f>J224</f>
        <v>0</v>
      </c>
      <c r="L109" s="110"/>
    </row>
    <row r="110" spans="2:47" s="1" customFormat="1" ht="21.75" customHeight="1">
      <c r="B110" s="28"/>
      <c r="L110" s="28"/>
    </row>
    <row r="111" spans="2:47" s="1" customFormat="1" ht="6.9" customHeight="1">
      <c r="B111" s="28"/>
      <c r="L111" s="28"/>
    </row>
    <row r="112" spans="2:47" s="1" customFormat="1" ht="29.25" customHeight="1">
      <c r="B112" s="28"/>
      <c r="C112" s="105" t="s">
        <v>249</v>
      </c>
      <c r="J112" s="114">
        <f>ROUND(J113 + J114 + J115 + J116 + J117 + J118,2)</f>
        <v>0</v>
      </c>
      <c r="L112" s="28"/>
      <c r="N112" s="115" t="s">
        <v>37</v>
      </c>
    </row>
    <row r="113" spans="2:65" s="1" customFormat="1" ht="18" customHeight="1">
      <c r="B113" s="28"/>
      <c r="D113" s="222" t="s">
        <v>250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ref="BE113:BE118" si="0">IF(N113="základní",J113,0)</f>
        <v>0</v>
      </c>
      <c r="BF113" s="122">
        <f t="shared" ref="BF113:BF118" si="1">IF(N113="snížená",J113,0)</f>
        <v>0</v>
      </c>
      <c r="BG113" s="122">
        <f t="shared" ref="BG113:BG118" si="2">IF(N113="zákl. přenesená",J113,0)</f>
        <v>0</v>
      </c>
      <c r="BH113" s="122">
        <f t="shared" ref="BH113:BH118" si="3">IF(N113="sníž. přenesená",J113,0)</f>
        <v>0</v>
      </c>
      <c r="BI113" s="122">
        <f t="shared" ref="BI113:BI118" si="4">IF(N113="nulová",J113,0)</f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222" t="s">
        <v>2431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222" t="s">
        <v>2429</v>
      </c>
      <c r="E115" s="223"/>
      <c r="F115" s="223"/>
      <c r="J115" s="117"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251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8" customHeight="1">
      <c r="B116" s="28"/>
      <c r="D116" s="222" t="s">
        <v>2427</v>
      </c>
      <c r="E116" s="223"/>
      <c r="F116" s="223"/>
      <c r="J116" s="117">
        <v>0</v>
      </c>
      <c r="L116" s="118"/>
      <c r="M116" s="119"/>
      <c r="N116" s="120" t="s">
        <v>38</v>
      </c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1" t="s">
        <v>251</v>
      </c>
      <c r="AZ116" s="119"/>
      <c r="BA116" s="119"/>
      <c r="BB116" s="119"/>
      <c r="BC116" s="119"/>
      <c r="BD116" s="119"/>
      <c r="BE116" s="122">
        <f t="shared" si="0"/>
        <v>0</v>
      </c>
      <c r="BF116" s="122">
        <f t="shared" si="1"/>
        <v>0</v>
      </c>
      <c r="BG116" s="122">
        <f t="shared" si="2"/>
        <v>0</v>
      </c>
      <c r="BH116" s="122">
        <f t="shared" si="3"/>
        <v>0</v>
      </c>
      <c r="BI116" s="122">
        <f t="shared" si="4"/>
        <v>0</v>
      </c>
      <c r="BJ116" s="121" t="s">
        <v>80</v>
      </c>
      <c r="BK116" s="119"/>
      <c r="BL116" s="119"/>
      <c r="BM116" s="119"/>
    </row>
    <row r="117" spans="2:65" s="1" customFormat="1" ht="18" customHeight="1">
      <c r="B117" s="28"/>
      <c r="D117" s="222" t="s">
        <v>2430</v>
      </c>
      <c r="E117" s="223"/>
      <c r="F117" s="223"/>
      <c r="J117" s="117">
        <v>0</v>
      </c>
      <c r="L117" s="118"/>
      <c r="M117" s="119"/>
      <c r="N117" s="120" t="s">
        <v>38</v>
      </c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21" t="s">
        <v>251</v>
      </c>
      <c r="AZ117" s="119"/>
      <c r="BA117" s="119"/>
      <c r="BB117" s="119"/>
      <c r="BC117" s="119"/>
      <c r="BD117" s="119"/>
      <c r="BE117" s="122">
        <f t="shared" si="0"/>
        <v>0</v>
      </c>
      <c r="BF117" s="122">
        <f t="shared" si="1"/>
        <v>0</v>
      </c>
      <c r="BG117" s="122">
        <f t="shared" si="2"/>
        <v>0</v>
      </c>
      <c r="BH117" s="122">
        <f t="shared" si="3"/>
        <v>0</v>
      </c>
      <c r="BI117" s="122">
        <f t="shared" si="4"/>
        <v>0</v>
      </c>
      <c r="BJ117" s="121" t="s">
        <v>80</v>
      </c>
      <c r="BK117" s="119"/>
      <c r="BL117" s="119"/>
      <c r="BM117" s="119"/>
    </row>
    <row r="118" spans="2:65" s="1" customFormat="1" ht="18" customHeight="1">
      <c r="B118" s="28"/>
      <c r="D118" s="116" t="s">
        <v>253</v>
      </c>
      <c r="J118" s="117">
        <f>ROUND(J32*T118,2)</f>
        <v>0</v>
      </c>
      <c r="L118" s="118"/>
      <c r="M118" s="119"/>
      <c r="N118" s="120" t="s">
        <v>38</v>
      </c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21" t="s">
        <v>254</v>
      </c>
      <c r="AZ118" s="119"/>
      <c r="BA118" s="119"/>
      <c r="BB118" s="119"/>
      <c r="BC118" s="119"/>
      <c r="BD118" s="119"/>
      <c r="BE118" s="122">
        <f t="shared" si="0"/>
        <v>0</v>
      </c>
      <c r="BF118" s="122">
        <f t="shared" si="1"/>
        <v>0</v>
      </c>
      <c r="BG118" s="122">
        <f t="shared" si="2"/>
        <v>0</v>
      </c>
      <c r="BH118" s="122">
        <f t="shared" si="3"/>
        <v>0</v>
      </c>
      <c r="BI118" s="122">
        <f t="shared" si="4"/>
        <v>0</v>
      </c>
      <c r="BJ118" s="121" t="s">
        <v>80</v>
      </c>
      <c r="BK118" s="119"/>
      <c r="BL118" s="119"/>
      <c r="BM118" s="119"/>
    </row>
    <row r="119" spans="2:65" s="1" customFormat="1" ht="10.199999999999999">
      <c r="B119" s="28"/>
      <c r="L119" s="28"/>
    </row>
    <row r="120" spans="2:65" s="1" customFormat="1" ht="29.25" customHeight="1">
      <c r="B120" s="28"/>
      <c r="C120" s="123" t="s">
        <v>255</v>
      </c>
      <c r="D120" s="95"/>
      <c r="E120" s="95"/>
      <c r="F120" s="95"/>
      <c r="G120" s="95"/>
      <c r="H120" s="95"/>
      <c r="I120" s="95"/>
      <c r="J120" s="124">
        <f>ROUND(J98+J112,2)</f>
        <v>0</v>
      </c>
      <c r="K120" s="95"/>
      <c r="L120" s="28"/>
    </row>
    <row r="121" spans="2:65" s="1" customFormat="1" ht="6.9" customHeight="1"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28"/>
    </row>
    <row r="125" spans="2:65" s="1" customFormat="1" ht="6.9" customHeight="1"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28"/>
    </row>
    <row r="126" spans="2:65" s="1" customFormat="1" ht="24.9" customHeight="1">
      <c r="B126" s="28"/>
      <c r="C126" s="17" t="s">
        <v>256</v>
      </c>
      <c r="L126" s="28"/>
    </row>
    <row r="127" spans="2:65" s="1" customFormat="1" ht="6.9" customHeight="1">
      <c r="B127" s="28"/>
      <c r="L127" s="28"/>
    </row>
    <row r="128" spans="2:65" s="1" customFormat="1" ht="12" customHeight="1">
      <c r="B128" s="28"/>
      <c r="C128" s="23" t="s">
        <v>16</v>
      </c>
      <c r="L128" s="28"/>
    </row>
    <row r="129" spans="2:65" s="1" customFormat="1" ht="26.25" customHeight="1">
      <c r="B129" s="28"/>
      <c r="E129" s="218" t="str">
        <f>E7</f>
        <v>Rekonstrukce silno a slaboproudé instalace, dobudování WC pro imobilní aj., ZŠ Ivanovice na Hané, ul. Tyršova 218/4</v>
      </c>
      <c r="F129" s="219"/>
      <c r="G129" s="219"/>
      <c r="H129" s="219"/>
      <c r="L129" s="28"/>
    </row>
    <row r="130" spans="2:65" ht="12" customHeight="1">
      <c r="B130" s="16"/>
      <c r="C130" s="23" t="s">
        <v>224</v>
      </c>
      <c r="L130" s="16"/>
    </row>
    <row r="131" spans="2:65" s="1" customFormat="1" ht="16.5" customHeight="1">
      <c r="B131" s="28"/>
      <c r="E131" s="218" t="s">
        <v>2361</v>
      </c>
      <c r="F131" s="220"/>
      <c r="G131" s="220"/>
      <c r="H131" s="220"/>
      <c r="L131" s="28"/>
    </row>
    <row r="132" spans="2:65" s="1" customFormat="1" ht="12" customHeight="1">
      <c r="B132" s="28"/>
      <c r="C132" s="23" t="s">
        <v>226</v>
      </c>
      <c r="L132" s="28"/>
    </row>
    <row r="133" spans="2:65" s="1" customFormat="1" ht="16.5" customHeight="1">
      <c r="B133" s="28"/>
      <c r="E133" s="200" t="str">
        <f>E11</f>
        <v>61.20.1 - WC 3.NP - stavba</v>
      </c>
      <c r="F133" s="220"/>
      <c r="G133" s="220"/>
      <c r="H133" s="220"/>
      <c r="L133" s="28"/>
    </row>
    <row r="134" spans="2:65" s="1" customFormat="1" ht="6.9" customHeight="1">
      <c r="B134" s="28"/>
      <c r="L134" s="28"/>
    </row>
    <row r="135" spans="2:65" s="1" customFormat="1" ht="12" customHeight="1">
      <c r="B135" s="28"/>
      <c r="C135" s="23" t="s">
        <v>20</v>
      </c>
      <c r="F135" s="21" t="str">
        <f>F14</f>
        <v>ZŠ Ivanovice na Hané, okres Vyškov p. o.</v>
      </c>
      <c r="I135" s="23" t="s">
        <v>22</v>
      </c>
      <c r="J135" s="48" t="str">
        <f>IF(J14="","",J14)</f>
        <v>xx.xx.xxxx</v>
      </c>
      <c r="L135" s="28"/>
    </row>
    <row r="136" spans="2:65" s="1" customFormat="1" ht="6.9" customHeight="1">
      <c r="B136" s="28"/>
      <c r="L136" s="28"/>
    </row>
    <row r="137" spans="2:65" s="1" customFormat="1" ht="15.15" customHeight="1">
      <c r="B137" s="28"/>
      <c r="C137" s="23" t="s">
        <v>23</v>
      </c>
      <c r="F137" s="21" t="str">
        <f>E17</f>
        <v xml:space="preserve"> </v>
      </c>
      <c r="I137" s="23" t="s">
        <v>29</v>
      </c>
      <c r="J137" s="26" t="str">
        <f>E23</f>
        <v xml:space="preserve"> </v>
      </c>
      <c r="L137" s="28"/>
    </row>
    <row r="138" spans="2:65" s="1" customFormat="1" ht="15.15" customHeight="1">
      <c r="B138" s="28"/>
      <c r="C138" s="23" t="s">
        <v>27</v>
      </c>
      <c r="F138" s="21" t="str">
        <f>IF(E20="","",E20)</f>
        <v>Vyplň údaj</v>
      </c>
      <c r="I138" s="23" t="s">
        <v>31</v>
      </c>
      <c r="J138" s="26" t="str">
        <f>E26</f>
        <v xml:space="preserve"> </v>
      </c>
      <c r="L138" s="28"/>
    </row>
    <row r="139" spans="2:65" s="1" customFormat="1" ht="10.35" customHeight="1">
      <c r="B139" s="28"/>
      <c r="L139" s="28"/>
    </row>
    <row r="140" spans="2:65" s="10" customFormat="1" ht="29.25" customHeight="1">
      <c r="B140" s="125"/>
      <c r="C140" s="126" t="s">
        <v>257</v>
      </c>
      <c r="D140" s="127" t="s">
        <v>58</v>
      </c>
      <c r="E140" s="127" t="s">
        <v>54</v>
      </c>
      <c r="F140" s="127" t="s">
        <v>55</v>
      </c>
      <c r="G140" s="127" t="s">
        <v>258</v>
      </c>
      <c r="H140" s="127" t="s">
        <v>259</v>
      </c>
      <c r="I140" s="127" t="s">
        <v>260</v>
      </c>
      <c r="J140" s="128" t="s">
        <v>232</v>
      </c>
      <c r="K140" s="129" t="s">
        <v>261</v>
      </c>
      <c r="L140" s="125"/>
      <c r="M140" s="55" t="s">
        <v>1</v>
      </c>
      <c r="N140" s="56" t="s">
        <v>37</v>
      </c>
      <c r="O140" s="56" t="s">
        <v>262</v>
      </c>
      <c r="P140" s="56" t="s">
        <v>263</v>
      </c>
      <c r="Q140" s="56" t="s">
        <v>264</v>
      </c>
      <c r="R140" s="56" t="s">
        <v>265</v>
      </c>
      <c r="S140" s="56" t="s">
        <v>266</v>
      </c>
      <c r="T140" s="57" t="s">
        <v>267</v>
      </c>
    </row>
    <row r="141" spans="2:65" s="1" customFormat="1" ht="22.8" customHeight="1">
      <c r="B141" s="28"/>
      <c r="C141" s="60" t="s">
        <v>268</v>
      </c>
      <c r="J141" s="130">
        <f>BK141</f>
        <v>0</v>
      </c>
      <c r="L141" s="28"/>
      <c r="M141" s="58"/>
      <c r="N141" s="49"/>
      <c r="O141" s="49"/>
      <c r="P141" s="131">
        <f>P142+P159+P223</f>
        <v>0</v>
      </c>
      <c r="Q141" s="49"/>
      <c r="R141" s="131">
        <f>R142+R159+R223</f>
        <v>3.1386430000000001</v>
      </c>
      <c r="S141" s="49"/>
      <c r="T141" s="132">
        <f>T142+T159+T223</f>
        <v>8.9440200000000001</v>
      </c>
      <c r="AT141" s="13" t="s">
        <v>72</v>
      </c>
      <c r="AU141" s="13" t="s">
        <v>234</v>
      </c>
      <c r="BK141" s="133">
        <f>BK142+BK159+BK223</f>
        <v>0</v>
      </c>
    </row>
    <row r="142" spans="2:65" s="11" customFormat="1" ht="25.95" customHeight="1">
      <c r="B142" s="134"/>
      <c r="D142" s="135" t="s">
        <v>72</v>
      </c>
      <c r="E142" s="136" t="s">
        <v>269</v>
      </c>
      <c r="F142" s="136" t="s">
        <v>270</v>
      </c>
      <c r="I142" s="137"/>
      <c r="J142" s="138">
        <f>BK142</f>
        <v>0</v>
      </c>
      <c r="L142" s="134"/>
      <c r="M142" s="139"/>
      <c r="P142" s="140">
        <f>P143+P150</f>
        <v>0</v>
      </c>
      <c r="R142" s="140">
        <f>R143+R150</f>
        <v>4.3029999999999995E-3</v>
      </c>
      <c r="T142" s="141">
        <f>T143+T150</f>
        <v>0</v>
      </c>
      <c r="AR142" s="135" t="s">
        <v>80</v>
      </c>
      <c r="AT142" s="142" t="s">
        <v>72</v>
      </c>
      <c r="AU142" s="142" t="s">
        <v>73</v>
      </c>
      <c r="AY142" s="135" t="s">
        <v>271</v>
      </c>
      <c r="BK142" s="143">
        <f>BK143+BK150</f>
        <v>0</v>
      </c>
    </row>
    <row r="143" spans="2:65" s="11" customFormat="1" ht="22.8" customHeight="1">
      <c r="B143" s="134"/>
      <c r="D143" s="135" t="s">
        <v>72</v>
      </c>
      <c r="E143" s="144" t="s">
        <v>292</v>
      </c>
      <c r="F143" s="144" t="s">
        <v>293</v>
      </c>
      <c r="I143" s="137"/>
      <c r="J143" s="145">
        <f>BK143</f>
        <v>0</v>
      </c>
      <c r="L143" s="134"/>
      <c r="M143" s="139"/>
      <c r="P143" s="140">
        <f>SUM(P144:P149)</f>
        <v>0</v>
      </c>
      <c r="R143" s="140">
        <f>SUM(R144:R149)</f>
        <v>4.3029999999999995E-3</v>
      </c>
      <c r="T143" s="141">
        <f>SUM(T144:T149)</f>
        <v>0</v>
      </c>
      <c r="AR143" s="135" t="s">
        <v>80</v>
      </c>
      <c r="AT143" s="142" t="s">
        <v>72</v>
      </c>
      <c r="AU143" s="142" t="s">
        <v>80</v>
      </c>
      <c r="AY143" s="135" t="s">
        <v>271</v>
      </c>
      <c r="BK143" s="143">
        <f>SUM(BK144:BK149)</f>
        <v>0</v>
      </c>
    </row>
    <row r="144" spans="2:65" s="1" customFormat="1" ht="33" customHeight="1">
      <c r="B144" s="28"/>
      <c r="C144" s="146" t="s">
        <v>80</v>
      </c>
      <c r="D144" s="146" t="s">
        <v>274</v>
      </c>
      <c r="E144" s="147" t="s">
        <v>294</v>
      </c>
      <c r="F144" s="148" t="s">
        <v>295</v>
      </c>
      <c r="G144" s="149" t="s">
        <v>277</v>
      </c>
      <c r="H144" s="150">
        <v>33.1</v>
      </c>
      <c r="I144" s="151"/>
      <c r="J144" s="152">
        <f>ROUND(I144*H144,2)</f>
        <v>0</v>
      </c>
      <c r="K144" s="153"/>
      <c r="L144" s="28"/>
      <c r="M144" s="154" t="s">
        <v>1</v>
      </c>
      <c r="N144" s="115" t="s">
        <v>38</v>
      </c>
      <c r="P144" s="155">
        <f>O144*H144</f>
        <v>0</v>
      </c>
      <c r="Q144" s="155">
        <v>1.2999999999999999E-4</v>
      </c>
      <c r="R144" s="155">
        <f>Q144*H144</f>
        <v>4.3029999999999995E-3</v>
      </c>
      <c r="S144" s="155">
        <v>0</v>
      </c>
      <c r="T144" s="156">
        <f>S144*H144</f>
        <v>0</v>
      </c>
      <c r="AR144" s="157" t="s">
        <v>278</v>
      </c>
      <c r="AT144" s="157" t="s">
        <v>274</v>
      </c>
      <c r="AU144" s="157" t="s">
        <v>82</v>
      </c>
      <c r="AY144" s="13" t="s">
        <v>271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3" t="s">
        <v>80</v>
      </c>
      <c r="BK144" s="158">
        <f>ROUND(I144*H144,2)</f>
        <v>0</v>
      </c>
      <c r="BL144" s="13" t="s">
        <v>278</v>
      </c>
      <c r="BM144" s="157" t="s">
        <v>2402</v>
      </c>
    </row>
    <row r="145" spans="2:65" s="1" customFormat="1" ht="19.2">
      <c r="B145" s="28"/>
      <c r="D145" s="159" t="s">
        <v>280</v>
      </c>
      <c r="F145" s="160" t="s">
        <v>297</v>
      </c>
      <c r="I145" s="119"/>
      <c r="L145" s="28"/>
      <c r="M145" s="161"/>
      <c r="T145" s="52"/>
      <c r="AT145" s="13" t="s">
        <v>280</v>
      </c>
      <c r="AU145" s="13" t="s">
        <v>82</v>
      </c>
    </row>
    <row r="146" spans="2:65" s="1" customFormat="1" ht="16.5" customHeight="1">
      <c r="B146" s="28"/>
      <c r="C146" s="146" t="s">
        <v>82</v>
      </c>
      <c r="D146" s="146" t="s">
        <v>274</v>
      </c>
      <c r="E146" s="147" t="s">
        <v>299</v>
      </c>
      <c r="F146" s="148" t="s">
        <v>300</v>
      </c>
      <c r="G146" s="149" t="s">
        <v>301</v>
      </c>
      <c r="H146" s="150">
        <v>1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AR146" s="157" t="s">
        <v>278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278</v>
      </c>
      <c r="BM146" s="157" t="s">
        <v>2210</v>
      </c>
    </row>
    <row r="147" spans="2:65" s="1" customFormat="1" ht="10.199999999999999">
      <c r="B147" s="28"/>
      <c r="D147" s="159" t="s">
        <v>280</v>
      </c>
      <c r="F147" s="160" t="s">
        <v>2211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" customFormat="1" ht="16.5" customHeight="1">
      <c r="B148" s="28"/>
      <c r="C148" s="146" t="s">
        <v>272</v>
      </c>
      <c r="D148" s="146" t="s">
        <v>274</v>
      </c>
      <c r="E148" s="147" t="s">
        <v>304</v>
      </c>
      <c r="F148" s="148" t="s">
        <v>305</v>
      </c>
      <c r="G148" s="149" t="s">
        <v>301</v>
      </c>
      <c r="H148" s="150">
        <v>1</v>
      </c>
      <c r="I148" s="151"/>
      <c r="J148" s="152">
        <f>ROUND(I148*H148,2)</f>
        <v>0</v>
      </c>
      <c r="K148" s="153"/>
      <c r="L148" s="28"/>
      <c r="M148" s="154" t="s">
        <v>1</v>
      </c>
      <c r="N148" s="115" t="s">
        <v>38</v>
      </c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57" t="s">
        <v>306</v>
      </c>
      <c r="AT148" s="157" t="s">
        <v>274</v>
      </c>
      <c r="AU148" s="157" t="s">
        <v>82</v>
      </c>
      <c r="AY148" s="13" t="s">
        <v>271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3" t="s">
        <v>80</v>
      </c>
      <c r="BK148" s="158">
        <f>ROUND(I148*H148,2)</f>
        <v>0</v>
      </c>
      <c r="BL148" s="13" t="s">
        <v>306</v>
      </c>
      <c r="BM148" s="157" t="s">
        <v>2212</v>
      </c>
    </row>
    <row r="149" spans="2:65" s="1" customFormat="1" ht="10.199999999999999">
      <c r="B149" s="28"/>
      <c r="D149" s="159" t="s">
        <v>280</v>
      </c>
      <c r="F149" s="160" t="s">
        <v>305</v>
      </c>
      <c r="I149" s="119"/>
      <c r="L149" s="28"/>
      <c r="M149" s="161"/>
      <c r="T149" s="52"/>
      <c r="AT149" s="13" t="s">
        <v>280</v>
      </c>
      <c r="AU149" s="13" t="s">
        <v>82</v>
      </c>
    </row>
    <row r="150" spans="2:65" s="11" customFormat="1" ht="22.8" customHeight="1">
      <c r="B150" s="134"/>
      <c r="D150" s="135" t="s">
        <v>72</v>
      </c>
      <c r="E150" s="144" t="s">
        <v>318</v>
      </c>
      <c r="F150" s="144" t="s">
        <v>319</v>
      </c>
      <c r="I150" s="137"/>
      <c r="J150" s="145">
        <f>BK150</f>
        <v>0</v>
      </c>
      <c r="L150" s="134"/>
      <c r="M150" s="139"/>
      <c r="P150" s="140">
        <f>SUM(P151:P158)</f>
        <v>0</v>
      </c>
      <c r="R150" s="140">
        <f>SUM(R151:R158)</f>
        <v>0</v>
      </c>
      <c r="T150" s="141">
        <f>SUM(T151:T158)</f>
        <v>0</v>
      </c>
      <c r="AR150" s="135" t="s">
        <v>80</v>
      </c>
      <c r="AT150" s="142" t="s">
        <v>72</v>
      </c>
      <c r="AU150" s="142" t="s">
        <v>80</v>
      </c>
      <c r="AY150" s="135" t="s">
        <v>271</v>
      </c>
      <c r="BK150" s="143">
        <f>SUM(BK151:BK158)</f>
        <v>0</v>
      </c>
    </row>
    <row r="151" spans="2:65" s="1" customFormat="1" ht="24.15" customHeight="1">
      <c r="B151" s="28"/>
      <c r="C151" s="146" t="s">
        <v>278</v>
      </c>
      <c r="D151" s="146" t="s">
        <v>274</v>
      </c>
      <c r="E151" s="147" t="s">
        <v>320</v>
      </c>
      <c r="F151" s="148" t="s">
        <v>321</v>
      </c>
      <c r="G151" s="149" t="s">
        <v>322</v>
      </c>
      <c r="H151" s="150">
        <v>1.2</v>
      </c>
      <c r="I151" s="151"/>
      <c r="J151" s="152">
        <f>ROUND(I151*H151,2)</f>
        <v>0</v>
      </c>
      <c r="K151" s="153"/>
      <c r="L151" s="28"/>
      <c r="M151" s="154" t="s">
        <v>1</v>
      </c>
      <c r="N151" s="115" t="s">
        <v>38</v>
      </c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AR151" s="157" t="s">
        <v>278</v>
      </c>
      <c r="AT151" s="157" t="s">
        <v>274</v>
      </c>
      <c r="AU151" s="157" t="s">
        <v>82</v>
      </c>
      <c r="AY151" s="13" t="s">
        <v>271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3" t="s">
        <v>80</v>
      </c>
      <c r="BK151" s="158">
        <f>ROUND(I151*H151,2)</f>
        <v>0</v>
      </c>
      <c r="BL151" s="13" t="s">
        <v>278</v>
      </c>
      <c r="BM151" s="157" t="s">
        <v>2215</v>
      </c>
    </row>
    <row r="152" spans="2:65" s="1" customFormat="1" ht="28.8">
      <c r="B152" s="28"/>
      <c r="D152" s="159" t="s">
        <v>280</v>
      </c>
      <c r="F152" s="160" t="s">
        <v>324</v>
      </c>
      <c r="I152" s="119"/>
      <c r="L152" s="28"/>
      <c r="M152" s="161"/>
      <c r="T152" s="52"/>
      <c r="AT152" s="13" t="s">
        <v>280</v>
      </c>
      <c r="AU152" s="13" t="s">
        <v>82</v>
      </c>
    </row>
    <row r="153" spans="2:65" s="1" customFormat="1" ht="24.15" customHeight="1">
      <c r="B153" s="28"/>
      <c r="C153" s="146" t="s">
        <v>298</v>
      </c>
      <c r="D153" s="146" t="s">
        <v>274</v>
      </c>
      <c r="E153" s="147" t="s">
        <v>326</v>
      </c>
      <c r="F153" s="148" t="s">
        <v>327</v>
      </c>
      <c r="G153" s="149" t="s">
        <v>322</v>
      </c>
      <c r="H153" s="150">
        <v>1.2</v>
      </c>
      <c r="I153" s="151"/>
      <c r="J153" s="152">
        <f>ROUND(I153*H153,2)</f>
        <v>0</v>
      </c>
      <c r="K153" s="153"/>
      <c r="L153" s="28"/>
      <c r="M153" s="154" t="s">
        <v>1</v>
      </c>
      <c r="N153" s="115" t="s">
        <v>38</v>
      </c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AR153" s="157" t="s">
        <v>278</v>
      </c>
      <c r="AT153" s="157" t="s">
        <v>274</v>
      </c>
      <c r="AU153" s="157" t="s">
        <v>82</v>
      </c>
      <c r="AY153" s="13" t="s">
        <v>271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3" t="s">
        <v>80</v>
      </c>
      <c r="BK153" s="158">
        <f>ROUND(I153*H153,2)</f>
        <v>0</v>
      </c>
      <c r="BL153" s="13" t="s">
        <v>278</v>
      </c>
      <c r="BM153" s="157" t="s">
        <v>2216</v>
      </c>
    </row>
    <row r="154" spans="2:65" s="1" customFormat="1" ht="19.2">
      <c r="B154" s="28"/>
      <c r="D154" s="159" t="s">
        <v>280</v>
      </c>
      <c r="F154" s="160" t="s">
        <v>329</v>
      </c>
      <c r="I154" s="119"/>
      <c r="L154" s="28"/>
      <c r="M154" s="161"/>
      <c r="T154" s="52"/>
      <c r="AT154" s="13" t="s">
        <v>280</v>
      </c>
      <c r="AU154" s="13" t="s">
        <v>82</v>
      </c>
    </row>
    <row r="155" spans="2:65" s="1" customFormat="1" ht="16.5" customHeight="1">
      <c r="B155" s="28"/>
      <c r="C155" s="146" t="s">
        <v>282</v>
      </c>
      <c r="D155" s="146" t="s">
        <v>274</v>
      </c>
      <c r="E155" s="147" t="s">
        <v>2217</v>
      </c>
      <c r="F155" s="148" t="s">
        <v>2218</v>
      </c>
      <c r="G155" s="149" t="s">
        <v>322</v>
      </c>
      <c r="H155" s="150">
        <v>1.2</v>
      </c>
      <c r="I155" s="151"/>
      <c r="J155" s="152">
        <f>ROUND(I155*H155,2)</f>
        <v>0</v>
      </c>
      <c r="K155" s="153"/>
      <c r="L155" s="28"/>
      <c r="M155" s="154" t="s">
        <v>1</v>
      </c>
      <c r="N155" s="115" t="s">
        <v>38</v>
      </c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AR155" s="157" t="s">
        <v>278</v>
      </c>
      <c r="AT155" s="157" t="s">
        <v>274</v>
      </c>
      <c r="AU155" s="157" t="s">
        <v>82</v>
      </c>
      <c r="AY155" s="13" t="s">
        <v>271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3" t="s">
        <v>80</v>
      </c>
      <c r="BK155" s="158">
        <f>ROUND(I155*H155,2)</f>
        <v>0</v>
      </c>
      <c r="BL155" s="13" t="s">
        <v>278</v>
      </c>
      <c r="BM155" s="157" t="s">
        <v>2219</v>
      </c>
    </row>
    <row r="156" spans="2:65" s="1" customFormat="1" ht="19.2">
      <c r="B156" s="28"/>
      <c r="D156" s="159" t="s">
        <v>280</v>
      </c>
      <c r="F156" s="160" t="s">
        <v>2220</v>
      </c>
      <c r="I156" s="119"/>
      <c r="L156" s="28"/>
      <c r="M156" s="161"/>
      <c r="T156" s="52"/>
      <c r="AT156" s="13" t="s">
        <v>280</v>
      </c>
      <c r="AU156" s="13" t="s">
        <v>82</v>
      </c>
    </row>
    <row r="157" spans="2:65" s="1" customFormat="1" ht="24.15" customHeight="1">
      <c r="B157" s="28"/>
      <c r="C157" s="146" t="s">
        <v>308</v>
      </c>
      <c r="D157" s="146" t="s">
        <v>274</v>
      </c>
      <c r="E157" s="147" t="s">
        <v>336</v>
      </c>
      <c r="F157" s="148" t="s">
        <v>2221</v>
      </c>
      <c r="G157" s="149" t="s">
        <v>338</v>
      </c>
      <c r="H157" s="150">
        <v>1</v>
      </c>
      <c r="I157" s="151"/>
      <c r="J157" s="152">
        <f>ROUND(I157*H157,2)</f>
        <v>0</v>
      </c>
      <c r="K157" s="153"/>
      <c r="L157" s="28"/>
      <c r="M157" s="154" t="s">
        <v>1</v>
      </c>
      <c r="N157" s="115" t="s">
        <v>38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306</v>
      </c>
      <c r="AT157" s="157" t="s">
        <v>274</v>
      </c>
      <c r="AU157" s="157" t="s">
        <v>82</v>
      </c>
      <c r="AY157" s="13" t="s">
        <v>271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3" t="s">
        <v>80</v>
      </c>
      <c r="BK157" s="158">
        <f>ROUND(I157*H157,2)</f>
        <v>0</v>
      </c>
      <c r="BL157" s="13" t="s">
        <v>306</v>
      </c>
      <c r="BM157" s="157" t="s">
        <v>2222</v>
      </c>
    </row>
    <row r="158" spans="2:65" s="1" customFormat="1" ht="19.2">
      <c r="B158" s="28"/>
      <c r="D158" s="159" t="s">
        <v>280</v>
      </c>
      <c r="F158" s="160" t="s">
        <v>2221</v>
      </c>
      <c r="I158" s="119"/>
      <c r="L158" s="28"/>
      <c r="M158" s="161"/>
      <c r="T158" s="52"/>
      <c r="AT158" s="13" t="s">
        <v>280</v>
      </c>
      <c r="AU158" s="13" t="s">
        <v>82</v>
      </c>
    </row>
    <row r="159" spans="2:65" s="11" customFormat="1" ht="25.95" customHeight="1">
      <c r="B159" s="134"/>
      <c r="D159" s="135" t="s">
        <v>72</v>
      </c>
      <c r="E159" s="136" t="s">
        <v>341</v>
      </c>
      <c r="F159" s="136" t="s">
        <v>342</v>
      </c>
      <c r="I159" s="137"/>
      <c r="J159" s="138">
        <f>BK159</f>
        <v>0</v>
      </c>
      <c r="L159" s="134"/>
      <c r="M159" s="139"/>
      <c r="P159" s="140">
        <f>P160+P169+P178+P193+P204</f>
        <v>0</v>
      </c>
      <c r="R159" s="140">
        <f>R160+R169+R178+R193+R204</f>
        <v>3.1343399999999999</v>
      </c>
      <c r="T159" s="141">
        <f>T160+T169+T178+T193+T204</f>
        <v>8.9440200000000001</v>
      </c>
      <c r="AR159" s="135" t="s">
        <v>82</v>
      </c>
      <c r="AT159" s="142" t="s">
        <v>72</v>
      </c>
      <c r="AU159" s="142" t="s">
        <v>73</v>
      </c>
      <c r="AY159" s="135" t="s">
        <v>271</v>
      </c>
      <c r="BK159" s="143">
        <f>BK160+BK169+BK178+BK193+BK204</f>
        <v>0</v>
      </c>
    </row>
    <row r="160" spans="2:65" s="11" customFormat="1" ht="22.8" customHeight="1">
      <c r="B160" s="134"/>
      <c r="D160" s="135" t="s">
        <v>72</v>
      </c>
      <c r="E160" s="144" t="s">
        <v>343</v>
      </c>
      <c r="F160" s="144" t="s">
        <v>344</v>
      </c>
      <c r="I160" s="137"/>
      <c r="J160" s="145">
        <f>BK160</f>
        <v>0</v>
      </c>
      <c r="L160" s="134"/>
      <c r="M160" s="139"/>
      <c r="P160" s="140">
        <f>SUM(P161:P168)</f>
        <v>0</v>
      </c>
      <c r="R160" s="140">
        <f>SUM(R161:R168)</f>
        <v>1.2700000000000001E-2</v>
      </c>
      <c r="T160" s="141">
        <f>SUM(T161:T168)</f>
        <v>0.11598</v>
      </c>
      <c r="AR160" s="135" t="s">
        <v>82</v>
      </c>
      <c r="AT160" s="142" t="s">
        <v>72</v>
      </c>
      <c r="AU160" s="142" t="s">
        <v>80</v>
      </c>
      <c r="AY160" s="135" t="s">
        <v>271</v>
      </c>
      <c r="BK160" s="143">
        <f>SUM(BK161:BK168)</f>
        <v>0</v>
      </c>
    </row>
    <row r="161" spans="2:65" s="1" customFormat="1" ht="16.5" customHeight="1">
      <c r="B161" s="28"/>
      <c r="C161" s="146" t="s">
        <v>314</v>
      </c>
      <c r="D161" s="146" t="s">
        <v>274</v>
      </c>
      <c r="E161" s="147" t="s">
        <v>2223</v>
      </c>
      <c r="F161" s="148" t="s">
        <v>2224</v>
      </c>
      <c r="G161" s="149" t="s">
        <v>311</v>
      </c>
      <c r="H161" s="150">
        <v>6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1.933E-2</v>
      </c>
      <c r="T161" s="156">
        <f>S161*H161</f>
        <v>0.11598</v>
      </c>
      <c r="AR161" s="157" t="s">
        <v>348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348</v>
      </c>
      <c r="BM161" s="157" t="s">
        <v>2225</v>
      </c>
    </row>
    <row r="162" spans="2:65" s="1" customFormat="1" ht="19.2">
      <c r="B162" s="28"/>
      <c r="D162" s="159" t="s">
        <v>280</v>
      </c>
      <c r="F162" s="160" t="s">
        <v>2226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" customFormat="1" ht="16.5" customHeight="1">
      <c r="B163" s="28"/>
      <c r="C163" s="146" t="s">
        <v>292</v>
      </c>
      <c r="D163" s="146" t="s">
        <v>274</v>
      </c>
      <c r="E163" s="147" t="s">
        <v>2227</v>
      </c>
      <c r="F163" s="148" t="s">
        <v>2228</v>
      </c>
      <c r="G163" s="149" t="s">
        <v>80</v>
      </c>
      <c r="H163" s="150">
        <v>6</v>
      </c>
      <c r="I163" s="151"/>
      <c r="J163" s="152">
        <f>ROUND(I163*H163,2)</f>
        <v>0</v>
      </c>
      <c r="K163" s="153"/>
      <c r="L163" s="28"/>
      <c r="M163" s="154" t="s">
        <v>1</v>
      </c>
      <c r="N163" s="115" t="s">
        <v>38</v>
      </c>
      <c r="P163" s="155">
        <f>O163*H163</f>
        <v>0</v>
      </c>
      <c r="Q163" s="155">
        <v>6.3000000000000003E-4</v>
      </c>
      <c r="R163" s="155">
        <f>Q163*H163</f>
        <v>3.7800000000000004E-3</v>
      </c>
      <c r="S163" s="155">
        <v>0</v>
      </c>
      <c r="T163" s="156">
        <f>S163*H163</f>
        <v>0</v>
      </c>
      <c r="AR163" s="157" t="s">
        <v>348</v>
      </c>
      <c r="AT163" s="157" t="s">
        <v>274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348</v>
      </c>
      <c r="BM163" s="157" t="s">
        <v>2229</v>
      </c>
    </row>
    <row r="164" spans="2:65" s="1" customFormat="1" ht="10.199999999999999">
      <c r="B164" s="28"/>
      <c r="D164" s="159" t="s">
        <v>280</v>
      </c>
      <c r="F164" s="160" t="s">
        <v>2230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" customFormat="1" ht="21.75" customHeight="1">
      <c r="B165" s="28"/>
      <c r="C165" s="146" t="s">
        <v>325</v>
      </c>
      <c r="D165" s="146" t="s">
        <v>274</v>
      </c>
      <c r="E165" s="147" t="s">
        <v>2231</v>
      </c>
      <c r="F165" s="148" t="s">
        <v>2232</v>
      </c>
      <c r="G165" s="149" t="s">
        <v>311</v>
      </c>
      <c r="H165" s="150">
        <v>4</v>
      </c>
      <c r="I165" s="151"/>
      <c r="J165" s="152">
        <f>ROUND(I165*H165,2)</f>
        <v>0</v>
      </c>
      <c r="K165" s="153"/>
      <c r="L165" s="28"/>
      <c r="M165" s="154" t="s">
        <v>1</v>
      </c>
      <c r="N165" s="115" t="s">
        <v>38</v>
      </c>
      <c r="P165" s="155">
        <f>O165*H165</f>
        <v>0</v>
      </c>
      <c r="Q165" s="155">
        <v>2.2300000000000002E-3</v>
      </c>
      <c r="R165" s="155">
        <f>Q165*H165</f>
        <v>8.9200000000000008E-3</v>
      </c>
      <c r="S165" s="155">
        <v>0</v>
      </c>
      <c r="T165" s="156">
        <f>S165*H165</f>
        <v>0</v>
      </c>
      <c r="AR165" s="157" t="s">
        <v>348</v>
      </c>
      <c r="AT165" s="157" t="s">
        <v>274</v>
      </c>
      <c r="AU165" s="157" t="s">
        <v>82</v>
      </c>
      <c r="AY165" s="13" t="s">
        <v>271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3" t="s">
        <v>80</v>
      </c>
      <c r="BK165" s="158">
        <f>ROUND(I165*H165,2)</f>
        <v>0</v>
      </c>
      <c r="BL165" s="13" t="s">
        <v>348</v>
      </c>
      <c r="BM165" s="157" t="s">
        <v>2233</v>
      </c>
    </row>
    <row r="166" spans="2:65" s="1" customFormat="1" ht="10.199999999999999">
      <c r="B166" s="28"/>
      <c r="D166" s="159" t="s">
        <v>280</v>
      </c>
      <c r="F166" s="160" t="s">
        <v>2234</v>
      </c>
      <c r="I166" s="119"/>
      <c r="L166" s="28"/>
      <c r="M166" s="161"/>
      <c r="T166" s="52"/>
      <c r="AT166" s="13" t="s">
        <v>280</v>
      </c>
      <c r="AU166" s="13" t="s">
        <v>82</v>
      </c>
    </row>
    <row r="167" spans="2:65" s="1" customFormat="1" ht="24.15" customHeight="1">
      <c r="B167" s="28"/>
      <c r="C167" s="146" t="s">
        <v>330</v>
      </c>
      <c r="D167" s="146" t="s">
        <v>274</v>
      </c>
      <c r="E167" s="147" t="s">
        <v>2235</v>
      </c>
      <c r="F167" s="148" t="s">
        <v>2236</v>
      </c>
      <c r="G167" s="149" t="s">
        <v>301</v>
      </c>
      <c r="H167" s="150">
        <v>1</v>
      </c>
      <c r="I167" s="151"/>
      <c r="J167" s="152">
        <f>ROUND(I167*H167,2)</f>
        <v>0</v>
      </c>
      <c r="K167" s="153"/>
      <c r="L167" s="28"/>
      <c r="M167" s="154" t="s">
        <v>1</v>
      </c>
      <c r="N167" s="115" t="s">
        <v>38</v>
      </c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AR167" s="157" t="s">
        <v>306</v>
      </c>
      <c r="AT167" s="157" t="s">
        <v>274</v>
      </c>
      <c r="AU167" s="157" t="s">
        <v>82</v>
      </c>
      <c r="AY167" s="13" t="s">
        <v>271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3" t="s">
        <v>80</v>
      </c>
      <c r="BK167" s="158">
        <f>ROUND(I167*H167,2)</f>
        <v>0</v>
      </c>
      <c r="BL167" s="13" t="s">
        <v>306</v>
      </c>
      <c r="BM167" s="157" t="s">
        <v>2237</v>
      </c>
    </row>
    <row r="168" spans="2:65" s="1" customFormat="1" ht="48">
      <c r="B168" s="28"/>
      <c r="D168" s="159" t="s">
        <v>280</v>
      </c>
      <c r="F168" s="160" t="s">
        <v>2415</v>
      </c>
      <c r="I168" s="119"/>
      <c r="L168" s="28"/>
      <c r="M168" s="161"/>
      <c r="T168" s="52"/>
      <c r="AT168" s="13" t="s">
        <v>280</v>
      </c>
      <c r="AU168" s="13" t="s">
        <v>82</v>
      </c>
    </row>
    <row r="169" spans="2:65" s="11" customFormat="1" ht="22.8" customHeight="1">
      <c r="B169" s="134"/>
      <c r="D169" s="135" t="s">
        <v>72</v>
      </c>
      <c r="E169" s="144" t="s">
        <v>1499</v>
      </c>
      <c r="F169" s="144" t="s">
        <v>1500</v>
      </c>
      <c r="I169" s="137"/>
      <c r="J169" s="145">
        <f>BK169</f>
        <v>0</v>
      </c>
      <c r="L169" s="134"/>
      <c r="M169" s="139"/>
      <c r="P169" s="140">
        <f>SUM(P170:P177)</f>
        <v>0</v>
      </c>
      <c r="R169" s="140">
        <f>SUM(R170:R177)</f>
        <v>0</v>
      </c>
      <c r="T169" s="141">
        <f>SUM(T170:T177)</f>
        <v>0</v>
      </c>
      <c r="AR169" s="135" t="s">
        <v>82</v>
      </c>
      <c r="AT169" s="142" t="s">
        <v>72</v>
      </c>
      <c r="AU169" s="142" t="s">
        <v>80</v>
      </c>
      <c r="AY169" s="135" t="s">
        <v>271</v>
      </c>
      <c r="BK169" s="143">
        <f>SUM(BK170:BK177)</f>
        <v>0</v>
      </c>
    </row>
    <row r="170" spans="2:65" s="1" customFormat="1" ht="16.5" customHeight="1">
      <c r="B170" s="28"/>
      <c r="C170" s="146" t="s">
        <v>8</v>
      </c>
      <c r="D170" s="146" t="s">
        <v>274</v>
      </c>
      <c r="E170" s="147" t="s">
        <v>1504</v>
      </c>
      <c r="F170" s="148" t="s">
        <v>2171</v>
      </c>
      <c r="G170" s="149" t="s">
        <v>692</v>
      </c>
      <c r="H170" s="150">
        <v>9</v>
      </c>
      <c r="I170" s="151"/>
      <c r="J170" s="152">
        <f>ROUND(I170*H170,2)</f>
        <v>0</v>
      </c>
      <c r="K170" s="153"/>
      <c r="L170" s="28"/>
      <c r="M170" s="154" t="s">
        <v>1</v>
      </c>
      <c r="N170" s="115" t="s">
        <v>38</v>
      </c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AR170" s="157" t="s">
        <v>306</v>
      </c>
      <c r="AT170" s="157" t="s">
        <v>274</v>
      </c>
      <c r="AU170" s="157" t="s">
        <v>82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306</v>
      </c>
      <c r="BM170" s="157" t="s">
        <v>2369</v>
      </c>
    </row>
    <row r="171" spans="2:65" s="1" customFormat="1" ht="19.2">
      <c r="B171" s="28"/>
      <c r="D171" s="159" t="s">
        <v>280</v>
      </c>
      <c r="F171" s="160" t="s">
        <v>1507</v>
      </c>
      <c r="I171" s="119"/>
      <c r="L171" s="28"/>
      <c r="M171" s="161"/>
      <c r="T171" s="52"/>
      <c r="AT171" s="13" t="s">
        <v>280</v>
      </c>
      <c r="AU171" s="13" t="s">
        <v>82</v>
      </c>
    </row>
    <row r="172" spans="2:65" s="1" customFormat="1" ht="16.5" customHeight="1">
      <c r="B172" s="28"/>
      <c r="C172" s="146" t="s">
        <v>345</v>
      </c>
      <c r="D172" s="146" t="s">
        <v>274</v>
      </c>
      <c r="E172" s="147" t="s">
        <v>1501</v>
      </c>
      <c r="F172" s="148" t="s">
        <v>1502</v>
      </c>
      <c r="G172" s="149" t="s">
        <v>277</v>
      </c>
      <c r="H172" s="150">
        <v>9</v>
      </c>
      <c r="I172" s="151"/>
      <c r="J172" s="152">
        <f>ROUND(I172*H172,2)</f>
        <v>0</v>
      </c>
      <c r="K172" s="153"/>
      <c r="L172" s="28"/>
      <c r="M172" s="154" t="s">
        <v>1</v>
      </c>
      <c r="N172" s="115" t="s">
        <v>38</v>
      </c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AR172" s="157" t="s">
        <v>348</v>
      </c>
      <c r="AT172" s="157" t="s">
        <v>274</v>
      </c>
      <c r="AU172" s="157" t="s">
        <v>82</v>
      </c>
      <c r="AY172" s="13" t="s">
        <v>271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3" t="s">
        <v>80</v>
      </c>
      <c r="BK172" s="158">
        <f>ROUND(I172*H172,2)</f>
        <v>0</v>
      </c>
      <c r="BL172" s="13" t="s">
        <v>348</v>
      </c>
      <c r="BM172" s="157" t="s">
        <v>2240</v>
      </c>
    </row>
    <row r="173" spans="2:65" s="1" customFormat="1" ht="10.199999999999999">
      <c r="B173" s="28"/>
      <c r="D173" s="159" t="s">
        <v>280</v>
      </c>
      <c r="F173" s="160" t="s">
        <v>1502</v>
      </c>
      <c r="I173" s="119"/>
      <c r="L173" s="28"/>
      <c r="M173" s="161"/>
      <c r="T173" s="52"/>
      <c r="AT173" s="13" t="s">
        <v>280</v>
      </c>
      <c r="AU173" s="13" t="s">
        <v>82</v>
      </c>
    </row>
    <row r="174" spans="2:65" s="1" customFormat="1" ht="16.5" customHeight="1">
      <c r="B174" s="28"/>
      <c r="C174" s="146" t="s">
        <v>351</v>
      </c>
      <c r="D174" s="146" t="s">
        <v>274</v>
      </c>
      <c r="E174" s="147" t="s">
        <v>1508</v>
      </c>
      <c r="F174" s="148" t="s">
        <v>1509</v>
      </c>
      <c r="G174" s="149" t="s">
        <v>692</v>
      </c>
      <c r="H174" s="150">
        <v>9</v>
      </c>
      <c r="I174" s="151"/>
      <c r="J174" s="152">
        <f>ROUND(I174*H174,2)</f>
        <v>0</v>
      </c>
      <c r="K174" s="153"/>
      <c r="L174" s="28"/>
      <c r="M174" s="154" t="s">
        <v>1</v>
      </c>
      <c r="N174" s="115" t="s">
        <v>38</v>
      </c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AR174" s="157" t="s">
        <v>306</v>
      </c>
      <c r="AT174" s="157" t="s">
        <v>274</v>
      </c>
      <c r="AU174" s="157" t="s">
        <v>82</v>
      </c>
      <c r="AY174" s="13" t="s">
        <v>271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3" t="s">
        <v>80</v>
      </c>
      <c r="BK174" s="158">
        <f>ROUND(I174*H174,2)</f>
        <v>0</v>
      </c>
      <c r="BL174" s="13" t="s">
        <v>306</v>
      </c>
      <c r="BM174" s="157" t="s">
        <v>2241</v>
      </c>
    </row>
    <row r="175" spans="2:65" s="1" customFormat="1" ht="10.199999999999999">
      <c r="B175" s="28"/>
      <c r="D175" s="159" t="s">
        <v>280</v>
      </c>
      <c r="F175" s="160" t="s">
        <v>1509</v>
      </c>
      <c r="I175" s="119"/>
      <c r="L175" s="28"/>
      <c r="M175" s="161"/>
      <c r="T175" s="52"/>
      <c r="AT175" s="13" t="s">
        <v>280</v>
      </c>
      <c r="AU175" s="13" t="s">
        <v>82</v>
      </c>
    </row>
    <row r="176" spans="2:65" s="1" customFormat="1" ht="16.5" customHeight="1">
      <c r="B176" s="28"/>
      <c r="C176" s="146" t="s">
        <v>356</v>
      </c>
      <c r="D176" s="146" t="s">
        <v>274</v>
      </c>
      <c r="E176" s="147" t="s">
        <v>2242</v>
      </c>
      <c r="F176" s="148" t="s">
        <v>2243</v>
      </c>
      <c r="G176" s="149" t="s">
        <v>692</v>
      </c>
      <c r="H176" s="150">
        <v>5</v>
      </c>
      <c r="I176" s="151"/>
      <c r="J176" s="152">
        <f>ROUND(I176*H176,2)</f>
        <v>0</v>
      </c>
      <c r="K176" s="153"/>
      <c r="L176" s="28"/>
      <c r="M176" s="154" t="s">
        <v>1</v>
      </c>
      <c r="N176" s="115" t="s">
        <v>38</v>
      </c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AR176" s="157" t="s">
        <v>306</v>
      </c>
      <c r="AT176" s="157" t="s">
        <v>274</v>
      </c>
      <c r="AU176" s="157" t="s">
        <v>82</v>
      </c>
      <c r="AY176" s="13" t="s">
        <v>271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3" t="s">
        <v>80</v>
      </c>
      <c r="BK176" s="158">
        <f>ROUND(I176*H176,2)</f>
        <v>0</v>
      </c>
      <c r="BL176" s="13" t="s">
        <v>306</v>
      </c>
      <c r="BM176" s="157" t="s">
        <v>2244</v>
      </c>
    </row>
    <row r="177" spans="2:65" s="1" customFormat="1" ht="10.199999999999999">
      <c r="B177" s="28"/>
      <c r="D177" s="159" t="s">
        <v>280</v>
      </c>
      <c r="F177" s="160" t="s">
        <v>2245</v>
      </c>
      <c r="I177" s="119"/>
      <c r="L177" s="28"/>
      <c r="M177" s="161"/>
      <c r="T177" s="52"/>
      <c r="AT177" s="13" t="s">
        <v>280</v>
      </c>
      <c r="AU177" s="13" t="s">
        <v>82</v>
      </c>
    </row>
    <row r="178" spans="2:65" s="11" customFormat="1" ht="22.8" customHeight="1">
      <c r="B178" s="134"/>
      <c r="D178" s="135" t="s">
        <v>72</v>
      </c>
      <c r="E178" s="144" t="s">
        <v>2246</v>
      </c>
      <c r="F178" s="144" t="s">
        <v>2247</v>
      </c>
      <c r="I178" s="137"/>
      <c r="J178" s="145">
        <f>BK178</f>
        <v>0</v>
      </c>
      <c r="L178" s="134"/>
      <c r="M178" s="139"/>
      <c r="P178" s="140">
        <f>SUM(P179:P192)</f>
        <v>0</v>
      </c>
      <c r="R178" s="140">
        <f>SUM(R179:R192)</f>
        <v>0.86060000000000003</v>
      </c>
      <c r="T178" s="141">
        <f>SUM(T179:T192)</f>
        <v>0</v>
      </c>
      <c r="AR178" s="135" t="s">
        <v>82</v>
      </c>
      <c r="AT178" s="142" t="s">
        <v>72</v>
      </c>
      <c r="AU178" s="142" t="s">
        <v>80</v>
      </c>
      <c r="AY178" s="135" t="s">
        <v>271</v>
      </c>
      <c r="BK178" s="143">
        <f>SUM(BK179:BK192)</f>
        <v>0</v>
      </c>
    </row>
    <row r="179" spans="2:65" s="1" customFormat="1" ht="16.5" customHeight="1">
      <c r="B179" s="28"/>
      <c r="C179" s="146" t="s">
        <v>348</v>
      </c>
      <c r="D179" s="146" t="s">
        <v>274</v>
      </c>
      <c r="E179" s="147" t="s">
        <v>2248</v>
      </c>
      <c r="F179" s="148" t="s">
        <v>2249</v>
      </c>
      <c r="G179" s="149" t="s">
        <v>277</v>
      </c>
      <c r="H179" s="150">
        <v>33.1</v>
      </c>
      <c r="I179" s="151"/>
      <c r="J179" s="152">
        <f>ROUND(I179*H179,2)</f>
        <v>0</v>
      </c>
      <c r="K179" s="153"/>
      <c r="L179" s="28"/>
      <c r="M179" s="154" t="s">
        <v>1</v>
      </c>
      <c r="N179" s="115" t="s">
        <v>38</v>
      </c>
      <c r="P179" s="155">
        <f>O179*H179</f>
        <v>0</v>
      </c>
      <c r="Q179" s="155">
        <v>2.9999999999999997E-4</v>
      </c>
      <c r="R179" s="155">
        <f>Q179*H179</f>
        <v>9.9299999999999996E-3</v>
      </c>
      <c r="S179" s="155">
        <v>0</v>
      </c>
      <c r="T179" s="156">
        <f>S179*H179</f>
        <v>0</v>
      </c>
      <c r="AR179" s="157" t="s">
        <v>348</v>
      </c>
      <c r="AT179" s="157" t="s">
        <v>274</v>
      </c>
      <c r="AU179" s="157" t="s">
        <v>82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348</v>
      </c>
      <c r="BM179" s="157" t="s">
        <v>2250</v>
      </c>
    </row>
    <row r="180" spans="2:65" s="1" customFormat="1" ht="19.2">
      <c r="B180" s="28"/>
      <c r="D180" s="159" t="s">
        <v>280</v>
      </c>
      <c r="F180" s="160" t="s">
        <v>2251</v>
      </c>
      <c r="I180" s="119"/>
      <c r="L180" s="28"/>
      <c r="M180" s="161"/>
      <c r="T180" s="52"/>
      <c r="AT180" s="13" t="s">
        <v>280</v>
      </c>
      <c r="AU180" s="13" t="s">
        <v>82</v>
      </c>
    </row>
    <row r="181" spans="2:65" s="1" customFormat="1" ht="24.15" customHeight="1">
      <c r="B181" s="28"/>
      <c r="C181" s="146" t="s">
        <v>365</v>
      </c>
      <c r="D181" s="146" t="s">
        <v>274</v>
      </c>
      <c r="E181" s="147" t="s">
        <v>2252</v>
      </c>
      <c r="F181" s="148" t="s">
        <v>2253</v>
      </c>
      <c r="G181" s="149" t="s">
        <v>277</v>
      </c>
      <c r="H181" s="150">
        <v>33.1</v>
      </c>
      <c r="I181" s="151"/>
      <c r="J181" s="152">
        <f>ROUND(I181*H181,2)</f>
        <v>0</v>
      </c>
      <c r="K181" s="153"/>
      <c r="L181" s="28"/>
      <c r="M181" s="154" t="s">
        <v>1</v>
      </c>
      <c r="N181" s="115" t="s">
        <v>38</v>
      </c>
      <c r="P181" s="155">
        <f>O181*H181</f>
        <v>0</v>
      </c>
      <c r="Q181" s="155">
        <v>2.0400000000000001E-2</v>
      </c>
      <c r="R181" s="155">
        <f>Q181*H181</f>
        <v>0.67524000000000006</v>
      </c>
      <c r="S181" s="155">
        <v>0</v>
      </c>
      <c r="T181" s="156">
        <f>S181*H181</f>
        <v>0</v>
      </c>
      <c r="AR181" s="157" t="s">
        <v>348</v>
      </c>
      <c r="AT181" s="157" t="s">
        <v>274</v>
      </c>
      <c r="AU181" s="157" t="s">
        <v>82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348</v>
      </c>
      <c r="BM181" s="157" t="s">
        <v>2254</v>
      </c>
    </row>
    <row r="182" spans="2:65" s="1" customFormat="1" ht="19.2">
      <c r="B182" s="28"/>
      <c r="D182" s="159" t="s">
        <v>280</v>
      </c>
      <c r="F182" s="160" t="s">
        <v>2255</v>
      </c>
      <c r="I182" s="119"/>
      <c r="L182" s="28"/>
      <c r="M182" s="161"/>
      <c r="T182" s="52"/>
      <c r="AT182" s="13" t="s">
        <v>280</v>
      </c>
      <c r="AU182" s="13" t="s">
        <v>82</v>
      </c>
    </row>
    <row r="183" spans="2:65" s="1" customFormat="1" ht="33" customHeight="1">
      <c r="B183" s="28"/>
      <c r="C183" s="146" t="s">
        <v>370</v>
      </c>
      <c r="D183" s="146" t="s">
        <v>274</v>
      </c>
      <c r="E183" s="147" t="s">
        <v>2256</v>
      </c>
      <c r="F183" s="148" t="s">
        <v>2257</v>
      </c>
      <c r="G183" s="149" t="s">
        <v>277</v>
      </c>
      <c r="H183" s="150">
        <v>33.1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5.3E-3</v>
      </c>
      <c r="R183" s="155">
        <f>Q183*H183</f>
        <v>0.17543</v>
      </c>
      <c r="S183" s="155">
        <v>0</v>
      </c>
      <c r="T183" s="156">
        <f>S183*H183</f>
        <v>0</v>
      </c>
      <c r="AR183" s="157" t="s">
        <v>348</v>
      </c>
      <c r="AT183" s="157" t="s">
        <v>274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2258</v>
      </c>
    </row>
    <row r="184" spans="2:65" s="1" customFormat="1" ht="28.8">
      <c r="B184" s="28"/>
      <c r="D184" s="159" t="s">
        <v>280</v>
      </c>
      <c r="F184" s="160" t="s">
        <v>2259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" customFormat="1" ht="16.5" customHeight="1">
      <c r="B185" s="28"/>
      <c r="C185" s="146" t="s">
        <v>376</v>
      </c>
      <c r="D185" s="146" t="s">
        <v>274</v>
      </c>
      <c r="E185" s="147" t="s">
        <v>2260</v>
      </c>
      <c r="F185" s="148" t="s">
        <v>2261</v>
      </c>
      <c r="G185" s="149" t="s">
        <v>277</v>
      </c>
      <c r="H185" s="150">
        <v>33.1</v>
      </c>
      <c r="I185" s="151"/>
      <c r="J185" s="152">
        <f>ROUND(I185*H185,2)</f>
        <v>0</v>
      </c>
      <c r="K185" s="153"/>
      <c r="L185" s="28"/>
      <c r="M185" s="154" t="s">
        <v>1</v>
      </c>
      <c r="N185" s="115" t="s">
        <v>38</v>
      </c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AR185" s="157" t="s">
        <v>278</v>
      </c>
      <c r="AT185" s="157" t="s">
        <v>274</v>
      </c>
      <c r="AU185" s="157" t="s">
        <v>82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278</v>
      </c>
      <c r="BM185" s="157" t="s">
        <v>2262</v>
      </c>
    </row>
    <row r="186" spans="2:65" s="1" customFormat="1" ht="10.199999999999999">
      <c r="B186" s="28"/>
      <c r="D186" s="159" t="s">
        <v>280</v>
      </c>
      <c r="F186" s="160" t="s">
        <v>2261</v>
      </c>
      <c r="I186" s="119"/>
      <c r="L186" s="28"/>
      <c r="M186" s="161"/>
      <c r="T186" s="52"/>
      <c r="AT186" s="13" t="s">
        <v>280</v>
      </c>
      <c r="AU186" s="13" t="s">
        <v>82</v>
      </c>
    </row>
    <row r="187" spans="2:65" s="1" customFormat="1" ht="16.5" customHeight="1">
      <c r="B187" s="28"/>
      <c r="C187" s="146" t="s">
        <v>381</v>
      </c>
      <c r="D187" s="146" t="s">
        <v>274</v>
      </c>
      <c r="E187" s="147" t="s">
        <v>2263</v>
      </c>
      <c r="F187" s="148" t="s">
        <v>2264</v>
      </c>
      <c r="G187" s="149" t="s">
        <v>277</v>
      </c>
      <c r="H187" s="150">
        <v>36</v>
      </c>
      <c r="I187" s="151"/>
      <c r="J187" s="152">
        <f>ROUND(I187*H187,2)</f>
        <v>0</v>
      </c>
      <c r="K187" s="153"/>
      <c r="L187" s="28"/>
      <c r="M187" s="154" t="s">
        <v>1</v>
      </c>
      <c r="N187" s="115" t="s">
        <v>38</v>
      </c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AR187" s="157" t="s">
        <v>306</v>
      </c>
      <c r="AT187" s="157" t="s">
        <v>274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306</v>
      </c>
      <c r="BM187" s="157" t="s">
        <v>2265</v>
      </c>
    </row>
    <row r="188" spans="2:65" s="1" customFormat="1" ht="10.199999999999999">
      <c r="B188" s="28"/>
      <c r="D188" s="159" t="s">
        <v>280</v>
      </c>
      <c r="F188" s="160" t="s">
        <v>2264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" customFormat="1" ht="24.15" customHeight="1">
      <c r="B189" s="28"/>
      <c r="C189" s="146" t="s">
        <v>7</v>
      </c>
      <c r="D189" s="146" t="s">
        <v>274</v>
      </c>
      <c r="E189" s="147" t="s">
        <v>2266</v>
      </c>
      <c r="F189" s="148" t="s">
        <v>2267</v>
      </c>
      <c r="G189" s="149" t="s">
        <v>277</v>
      </c>
      <c r="H189" s="150">
        <v>33.1</v>
      </c>
      <c r="I189" s="151"/>
      <c r="J189" s="152">
        <f>ROUND(I189*H189,2)</f>
        <v>0</v>
      </c>
      <c r="K189" s="153"/>
      <c r="L189" s="28"/>
      <c r="M189" s="154" t="s">
        <v>1</v>
      </c>
      <c r="N189" s="115" t="s">
        <v>38</v>
      </c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AR189" s="157" t="s">
        <v>348</v>
      </c>
      <c r="AT189" s="157" t="s">
        <v>274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2268</v>
      </c>
    </row>
    <row r="190" spans="2:65" s="1" customFormat="1" ht="19.2">
      <c r="B190" s="28"/>
      <c r="D190" s="159" t="s">
        <v>280</v>
      </c>
      <c r="F190" s="160" t="s">
        <v>2269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" customFormat="1" ht="16.5" customHeight="1">
      <c r="B191" s="28"/>
      <c r="C191" s="146" t="s">
        <v>390</v>
      </c>
      <c r="D191" s="146" t="s">
        <v>274</v>
      </c>
      <c r="E191" s="147" t="s">
        <v>2135</v>
      </c>
      <c r="F191" s="148" t="s">
        <v>2136</v>
      </c>
      <c r="G191" s="149" t="s">
        <v>277</v>
      </c>
      <c r="H191" s="150">
        <v>33.1</v>
      </c>
      <c r="I191" s="151"/>
      <c r="J191" s="152">
        <f>ROUND(I191*H191,2)</f>
        <v>0</v>
      </c>
      <c r="K191" s="153"/>
      <c r="L191" s="28"/>
      <c r="M191" s="154" t="s">
        <v>1</v>
      </c>
      <c r="N191" s="115" t="s">
        <v>38</v>
      </c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AR191" s="157" t="s">
        <v>306</v>
      </c>
      <c r="AT191" s="157" t="s">
        <v>274</v>
      </c>
      <c r="AU191" s="157" t="s">
        <v>82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306</v>
      </c>
      <c r="BM191" s="157" t="s">
        <v>2270</v>
      </c>
    </row>
    <row r="192" spans="2:65" s="1" customFormat="1" ht="10.199999999999999">
      <c r="B192" s="28"/>
      <c r="D192" s="159" t="s">
        <v>280</v>
      </c>
      <c r="F192" s="160" t="s">
        <v>2136</v>
      </c>
      <c r="I192" s="119"/>
      <c r="L192" s="28"/>
      <c r="M192" s="161"/>
      <c r="T192" s="52"/>
      <c r="AT192" s="13" t="s">
        <v>280</v>
      </c>
      <c r="AU192" s="13" t="s">
        <v>82</v>
      </c>
    </row>
    <row r="193" spans="2:65" s="11" customFormat="1" ht="22.8" customHeight="1">
      <c r="B193" s="134"/>
      <c r="D193" s="135" t="s">
        <v>72</v>
      </c>
      <c r="E193" s="144" t="s">
        <v>509</v>
      </c>
      <c r="F193" s="144" t="s">
        <v>510</v>
      </c>
      <c r="I193" s="137"/>
      <c r="J193" s="145">
        <f>BK193</f>
        <v>0</v>
      </c>
      <c r="L193" s="134"/>
      <c r="M193" s="139"/>
      <c r="P193" s="140">
        <f>SUM(P194:P203)</f>
        <v>0</v>
      </c>
      <c r="R193" s="140">
        <f>SUM(R194:R203)</f>
        <v>2.1602399999999999</v>
      </c>
      <c r="T193" s="141">
        <f>SUM(T194:T203)</f>
        <v>8.8019999999999996</v>
      </c>
      <c r="AR193" s="135" t="s">
        <v>82</v>
      </c>
      <c r="AT193" s="142" t="s">
        <v>72</v>
      </c>
      <c r="AU193" s="142" t="s">
        <v>80</v>
      </c>
      <c r="AY193" s="135" t="s">
        <v>271</v>
      </c>
      <c r="BK193" s="143">
        <f>SUM(BK194:BK203)</f>
        <v>0</v>
      </c>
    </row>
    <row r="194" spans="2:65" s="1" customFormat="1" ht="16.5" customHeight="1">
      <c r="B194" s="28"/>
      <c r="C194" s="146" t="s">
        <v>395</v>
      </c>
      <c r="D194" s="146" t="s">
        <v>274</v>
      </c>
      <c r="E194" s="147" t="s">
        <v>512</v>
      </c>
      <c r="F194" s="148" t="s">
        <v>513</v>
      </c>
      <c r="G194" s="149" t="s">
        <v>277</v>
      </c>
      <c r="H194" s="150">
        <v>108</v>
      </c>
      <c r="I194" s="151"/>
      <c r="J194" s="152">
        <f>ROUND(I194*H194,2)</f>
        <v>0</v>
      </c>
      <c r="K194" s="153"/>
      <c r="L194" s="28"/>
      <c r="M194" s="154" t="s">
        <v>1</v>
      </c>
      <c r="N194" s="115" t="s">
        <v>38</v>
      </c>
      <c r="P194" s="155">
        <f>O194*H194</f>
        <v>0</v>
      </c>
      <c r="Q194" s="155">
        <v>2.9999999999999997E-4</v>
      </c>
      <c r="R194" s="155">
        <f>Q194*H194</f>
        <v>3.2399999999999998E-2</v>
      </c>
      <c r="S194" s="155">
        <v>0</v>
      </c>
      <c r="T194" s="156">
        <f>S194*H194</f>
        <v>0</v>
      </c>
      <c r="AR194" s="157" t="s">
        <v>348</v>
      </c>
      <c r="AT194" s="157" t="s">
        <v>274</v>
      </c>
      <c r="AU194" s="157" t="s">
        <v>82</v>
      </c>
      <c r="AY194" s="13" t="s">
        <v>271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3" t="s">
        <v>80</v>
      </c>
      <c r="BK194" s="158">
        <f>ROUND(I194*H194,2)</f>
        <v>0</v>
      </c>
      <c r="BL194" s="13" t="s">
        <v>348</v>
      </c>
      <c r="BM194" s="157" t="s">
        <v>2271</v>
      </c>
    </row>
    <row r="195" spans="2:65" s="1" customFormat="1" ht="19.2">
      <c r="B195" s="28"/>
      <c r="D195" s="159" t="s">
        <v>280</v>
      </c>
      <c r="F195" s="160" t="s">
        <v>515</v>
      </c>
      <c r="I195" s="119"/>
      <c r="L195" s="28"/>
      <c r="M195" s="161"/>
      <c r="T195" s="52"/>
      <c r="AT195" s="13" t="s">
        <v>280</v>
      </c>
      <c r="AU195" s="13" t="s">
        <v>82</v>
      </c>
    </row>
    <row r="196" spans="2:65" s="1" customFormat="1" ht="24.15" customHeight="1">
      <c r="B196" s="28"/>
      <c r="C196" s="146" t="s">
        <v>399</v>
      </c>
      <c r="D196" s="146" t="s">
        <v>274</v>
      </c>
      <c r="E196" s="147" t="s">
        <v>517</v>
      </c>
      <c r="F196" s="148" t="s">
        <v>518</v>
      </c>
      <c r="G196" s="149" t="s">
        <v>277</v>
      </c>
      <c r="H196" s="150">
        <v>108</v>
      </c>
      <c r="I196" s="151"/>
      <c r="J196" s="152">
        <f>ROUND(I196*H196,2)</f>
        <v>0</v>
      </c>
      <c r="K196" s="153"/>
      <c r="L196" s="28"/>
      <c r="M196" s="154" t="s">
        <v>1</v>
      </c>
      <c r="N196" s="115" t="s">
        <v>38</v>
      </c>
      <c r="P196" s="155">
        <f>O196*H196</f>
        <v>0</v>
      </c>
      <c r="Q196" s="155">
        <v>0</v>
      </c>
      <c r="R196" s="155">
        <f>Q196*H196</f>
        <v>0</v>
      </c>
      <c r="S196" s="155">
        <v>8.1500000000000003E-2</v>
      </c>
      <c r="T196" s="156">
        <f>S196*H196</f>
        <v>8.8019999999999996</v>
      </c>
      <c r="AR196" s="157" t="s">
        <v>348</v>
      </c>
      <c r="AT196" s="157" t="s">
        <v>274</v>
      </c>
      <c r="AU196" s="157" t="s">
        <v>82</v>
      </c>
      <c r="AY196" s="13" t="s">
        <v>271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3" t="s">
        <v>80</v>
      </c>
      <c r="BK196" s="158">
        <f>ROUND(I196*H196,2)</f>
        <v>0</v>
      </c>
      <c r="BL196" s="13" t="s">
        <v>348</v>
      </c>
      <c r="BM196" s="157" t="s">
        <v>2272</v>
      </c>
    </row>
    <row r="197" spans="2:65" s="1" customFormat="1" ht="10.199999999999999">
      <c r="B197" s="28"/>
      <c r="D197" s="159" t="s">
        <v>280</v>
      </c>
      <c r="F197" s="160" t="s">
        <v>520</v>
      </c>
      <c r="I197" s="119"/>
      <c r="L197" s="28"/>
      <c r="M197" s="161"/>
      <c r="T197" s="52"/>
      <c r="AT197" s="13" t="s">
        <v>280</v>
      </c>
      <c r="AU197" s="13" t="s">
        <v>82</v>
      </c>
    </row>
    <row r="198" spans="2:65" s="1" customFormat="1" ht="33" customHeight="1">
      <c r="B198" s="28"/>
      <c r="C198" s="146" t="s">
        <v>404</v>
      </c>
      <c r="D198" s="146" t="s">
        <v>274</v>
      </c>
      <c r="E198" s="147" t="s">
        <v>522</v>
      </c>
      <c r="F198" s="148" t="s">
        <v>523</v>
      </c>
      <c r="G198" s="149" t="s">
        <v>277</v>
      </c>
      <c r="H198" s="150">
        <v>108</v>
      </c>
      <c r="I198" s="151"/>
      <c r="J198" s="152">
        <f>ROUND(I198*H198,2)</f>
        <v>0</v>
      </c>
      <c r="K198" s="153"/>
      <c r="L198" s="28"/>
      <c r="M198" s="154" t="s">
        <v>1</v>
      </c>
      <c r="N198" s="115" t="s">
        <v>38</v>
      </c>
      <c r="P198" s="155">
        <f>O198*H198</f>
        <v>0</v>
      </c>
      <c r="Q198" s="155">
        <v>5.4799999999999996E-3</v>
      </c>
      <c r="R198" s="155">
        <f>Q198*H198</f>
        <v>0.59183999999999992</v>
      </c>
      <c r="S198" s="155">
        <v>0</v>
      </c>
      <c r="T198" s="156">
        <f>S198*H198</f>
        <v>0</v>
      </c>
      <c r="AR198" s="157" t="s">
        <v>348</v>
      </c>
      <c r="AT198" s="157" t="s">
        <v>274</v>
      </c>
      <c r="AU198" s="157" t="s">
        <v>82</v>
      </c>
      <c r="AY198" s="13" t="s">
        <v>271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3" t="s">
        <v>80</v>
      </c>
      <c r="BK198" s="158">
        <f>ROUND(I198*H198,2)</f>
        <v>0</v>
      </c>
      <c r="BL198" s="13" t="s">
        <v>348</v>
      </c>
      <c r="BM198" s="157" t="s">
        <v>2273</v>
      </c>
    </row>
    <row r="199" spans="2:65" s="1" customFormat="1" ht="19.2">
      <c r="B199" s="28"/>
      <c r="D199" s="159" t="s">
        <v>280</v>
      </c>
      <c r="F199" s="160" t="s">
        <v>525</v>
      </c>
      <c r="I199" s="119"/>
      <c r="L199" s="28"/>
      <c r="M199" s="161"/>
      <c r="T199" s="52"/>
      <c r="AT199" s="13" t="s">
        <v>280</v>
      </c>
      <c r="AU199" s="13" t="s">
        <v>82</v>
      </c>
    </row>
    <row r="200" spans="2:65" s="1" customFormat="1" ht="16.5" customHeight="1">
      <c r="B200" s="28"/>
      <c r="C200" s="146" t="s">
        <v>409</v>
      </c>
      <c r="D200" s="146" t="s">
        <v>274</v>
      </c>
      <c r="E200" s="147" t="s">
        <v>2274</v>
      </c>
      <c r="F200" s="148" t="s">
        <v>2275</v>
      </c>
      <c r="G200" s="149" t="s">
        <v>277</v>
      </c>
      <c r="H200" s="150">
        <v>108</v>
      </c>
      <c r="I200" s="151"/>
      <c r="J200" s="152">
        <f>ROUND(I200*H200,2)</f>
        <v>0</v>
      </c>
      <c r="K200" s="153"/>
      <c r="L200" s="28"/>
      <c r="M200" s="154" t="s">
        <v>1</v>
      </c>
      <c r="N200" s="115" t="s">
        <v>38</v>
      </c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AR200" s="157" t="s">
        <v>306</v>
      </c>
      <c r="AT200" s="157" t="s">
        <v>274</v>
      </c>
      <c r="AU200" s="157" t="s">
        <v>82</v>
      </c>
      <c r="AY200" s="13" t="s">
        <v>271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3" t="s">
        <v>80</v>
      </c>
      <c r="BK200" s="158">
        <f>ROUND(I200*H200,2)</f>
        <v>0</v>
      </c>
      <c r="BL200" s="13" t="s">
        <v>306</v>
      </c>
      <c r="BM200" s="157" t="s">
        <v>2276</v>
      </c>
    </row>
    <row r="201" spans="2:65" s="1" customFormat="1" ht="10.199999999999999">
      <c r="B201" s="28"/>
      <c r="D201" s="159" t="s">
        <v>280</v>
      </c>
      <c r="F201" s="160" t="s">
        <v>2275</v>
      </c>
      <c r="I201" s="119"/>
      <c r="L201" s="28"/>
      <c r="M201" s="161"/>
      <c r="T201" s="52"/>
      <c r="AT201" s="13" t="s">
        <v>280</v>
      </c>
      <c r="AU201" s="13" t="s">
        <v>82</v>
      </c>
    </row>
    <row r="202" spans="2:65" s="1" customFormat="1" ht="33" customHeight="1">
      <c r="B202" s="28"/>
      <c r="C202" s="162" t="s">
        <v>415</v>
      </c>
      <c r="D202" s="162" t="s">
        <v>335</v>
      </c>
      <c r="E202" s="163" t="s">
        <v>527</v>
      </c>
      <c r="F202" s="164" t="s">
        <v>528</v>
      </c>
      <c r="G202" s="165" t="s">
        <v>277</v>
      </c>
      <c r="H202" s="166">
        <v>120</v>
      </c>
      <c r="I202" s="167"/>
      <c r="J202" s="168">
        <f>ROUND(I202*H202,2)</f>
        <v>0</v>
      </c>
      <c r="K202" s="169"/>
      <c r="L202" s="170"/>
      <c r="M202" s="171" t="s">
        <v>1</v>
      </c>
      <c r="N202" s="172" t="s">
        <v>38</v>
      </c>
      <c r="P202" s="155">
        <f>O202*H202</f>
        <v>0</v>
      </c>
      <c r="Q202" s="155">
        <v>1.2800000000000001E-2</v>
      </c>
      <c r="R202" s="155">
        <f>Q202*H202</f>
        <v>1.536</v>
      </c>
      <c r="S202" s="155">
        <v>0</v>
      </c>
      <c r="T202" s="156">
        <f>S202*H202</f>
        <v>0</v>
      </c>
      <c r="AR202" s="157" t="s">
        <v>373</v>
      </c>
      <c r="AT202" s="157" t="s">
        <v>335</v>
      </c>
      <c r="AU202" s="157" t="s">
        <v>82</v>
      </c>
      <c r="AY202" s="13" t="s">
        <v>271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3" t="s">
        <v>80</v>
      </c>
      <c r="BK202" s="158">
        <f>ROUND(I202*H202,2)</f>
        <v>0</v>
      </c>
      <c r="BL202" s="13" t="s">
        <v>348</v>
      </c>
      <c r="BM202" s="157" t="s">
        <v>2277</v>
      </c>
    </row>
    <row r="203" spans="2:65" s="1" customFormat="1" ht="19.2">
      <c r="B203" s="28"/>
      <c r="D203" s="159" t="s">
        <v>280</v>
      </c>
      <c r="F203" s="160" t="s">
        <v>528</v>
      </c>
      <c r="I203" s="119"/>
      <c r="L203" s="28"/>
      <c r="M203" s="161"/>
      <c r="T203" s="52"/>
      <c r="AT203" s="13" t="s">
        <v>280</v>
      </c>
      <c r="AU203" s="13" t="s">
        <v>82</v>
      </c>
    </row>
    <row r="204" spans="2:65" s="11" customFormat="1" ht="22.8" customHeight="1">
      <c r="B204" s="134"/>
      <c r="D204" s="135" t="s">
        <v>72</v>
      </c>
      <c r="E204" s="144" t="s">
        <v>580</v>
      </c>
      <c r="F204" s="144" t="s">
        <v>581</v>
      </c>
      <c r="I204" s="137"/>
      <c r="J204" s="145">
        <f>BK204</f>
        <v>0</v>
      </c>
      <c r="L204" s="134"/>
      <c r="M204" s="139"/>
      <c r="P204" s="140">
        <f>SUM(P205:P222)</f>
        <v>0</v>
      </c>
      <c r="R204" s="140">
        <f>SUM(R205:R222)</f>
        <v>0.1008</v>
      </c>
      <c r="T204" s="141">
        <f>SUM(T205:T222)</f>
        <v>2.6040000000000001E-2</v>
      </c>
      <c r="AR204" s="135" t="s">
        <v>82</v>
      </c>
      <c r="AT204" s="142" t="s">
        <v>72</v>
      </c>
      <c r="AU204" s="142" t="s">
        <v>80</v>
      </c>
      <c r="AY204" s="135" t="s">
        <v>271</v>
      </c>
      <c r="BK204" s="143">
        <f>SUM(BK205:BK222)</f>
        <v>0</v>
      </c>
    </row>
    <row r="205" spans="2:65" s="1" customFormat="1" ht="24.15" customHeight="1">
      <c r="B205" s="28"/>
      <c r="C205" s="146" t="s">
        <v>419</v>
      </c>
      <c r="D205" s="146" t="s">
        <v>274</v>
      </c>
      <c r="E205" s="147" t="s">
        <v>582</v>
      </c>
      <c r="F205" s="148" t="s">
        <v>583</v>
      </c>
      <c r="G205" s="149" t="s">
        <v>277</v>
      </c>
      <c r="H205" s="150">
        <v>84</v>
      </c>
      <c r="I205" s="151"/>
      <c r="J205" s="152">
        <f>ROUND(I205*H205,2)</f>
        <v>0</v>
      </c>
      <c r="K205" s="153"/>
      <c r="L205" s="28"/>
      <c r="M205" s="154" t="s">
        <v>1</v>
      </c>
      <c r="N205" s="115" t="s">
        <v>38</v>
      </c>
      <c r="P205" s="155">
        <f>O205*H205</f>
        <v>0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AR205" s="157" t="s">
        <v>348</v>
      </c>
      <c r="AT205" s="157" t="s">
        <v>274</v>
      </c>
      <c r="AU205" s="157" t="s">
        <v>82</v>
      </c>
      <c r="AY205" s="13" t="s">
        <v>271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3" t="s">
        <v>80</v>
      </c>
      <c r="BK205" s="158">
        <f>ROUND(I205*H205,2)</f>
        <v>0</v>
      </c>
      <c r="BL205" s="13" t="s">
        <v>348</v>
      </c>
      <c r="BM205" s="157" t="s">
        <v>2279</v>
      </c>
    </row>
    <row r="206" spans="2:65" s="1" customFormat="1" ht="10.199999999999999">
      <c r="B206" s="28"/>
      <c r="D206" s="159" t="s">
        <v>280</v>
      </c>
      <c r="F206" s="160" t="s">
        <v>585</v>
      </c>
      <c r="I206" s="119"/>
      <c r="L206" s="28"/>
      <c r="M206" s="161"/>
      <c r="T206" s="52"/>
      <c r="AT206" s="13" t="s">
        <v>280</v>
      </c>
      <c r="AU206" s="13" t="s">
        <v>82</v>
      </c>
    </row>
    <row r="207" spans="2:65" s="1" customFormat="1" ht="16.5" customHeight="1">
      <c r="B207" s="28"/>
      <c r="C207" s="146" t="s">
        <v>423</v>
      </c>
      <c r="D207" s="146" t="s">
        <v>274</v>
      </c>
      <c r="E207" s="147" t="s">
        <v>587</v>
      </c>
      <c r="F207" s="148" t="s">
        <v>588</v>
      </c>
      <c r="G207" s="149" t="s">
        <v>277</v>
      </c>
      <c r="H207" s="150">
        <v>84</v>
      </c>
      <c r="I207" s="151"/>
      <c r="J207" s="152">
        <f>ROUND(I207*H207,2)</f>
        <v>0</v>
      </c>
      <c r="K207" s="153"/>
      <c r="L207" s="28"/>
      <c r="M207" s="154" t="s">
        <v>1</v>
      </c>
      <c r="N207" s="115" t="s">
        <v>38</v>
      </c>
      <c r="P207" s="155">
        <f>O207*H207</f>
        <v>0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AR207" s="157" t="s">
        <v>348</v>
      </c>
      <c r="AT207" s="157" t="s">
        <v>274</v>
      </c>
      <c r="AU207" s="157" t="s">
        <v>82</v>
      </c>
      <c r="AY207" s="13" t="s">
        <v>271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3" t="s">
        <v>80</v>
      </c>
      <c r="BK207" s="158">
        <f>ROUND(I207*H207,2)</f>
        <v>0</v>
      </c>
      <c r="BL207" s="13" t="s">
        <v>348</v>
      </c>
      <c r="BM207" s="157" t="s">
        <v>2280</v>
      </c>
    </row>
    <row r="208" spans="2:65" s="1" customFormat="1" ht="10.199999999999999">
      <c r="B208" s="28"/>
      <c r="D208" s="159" t="s">
        <v>280</v>
      </c>
      <c r="F208" s="160" t="s">
        <v>590</v>
      </c>
      <c r="I208" s="119"/>
      <c r="L208" s="28"/>
      <c r="M208" s="161"/>
      <c r="T208" s="52"/>
      <c r="AT208" s="13" t="s">
        <v>280</v>
      </c>
      <c r="AU208" s="13" t="s">
        <v>82</v>
      </c>
    </row>
    <row r="209" spans="2:65" s="1" customFormat="1" ht="16.5" customHeight="1">
      <c r="B209" s="28"/>
      <c r="C209" s="146" t="s">
        <v>428</v>
      </c>
      <c r="D209" s="146" t="s">
        <v>274</v>
      </c>
      <c r="E209" s="147" t="s">
        <v>592</v>
      </c>
      <c r="F209" s="148" t="s">
        <v>593</v>
      </c>
      <c r="G209" s="149" t="s">
        <v>277</v>
      </c>
      <c r="H209" s="150">
        <v>84</v>
      </c>
      <c r="I209" s="151"/>
      <c r="J209" s="152">
        <f>ROUND(I209*H209,2)</f>
        <v>0</v>
      </c>
      <c r="K209" s="153"/>
      <c r="L209" s="28"/>
      <c r="M209" s="154" t="s">
        <v>1</v>
      </c>
      <c r="N209" s="115" t="s">
        <v>38</v>
      </c>
      <c r="P209" s="155">
        <f>O209*H209</f>
        <v>0</v>
      </c>
      <c r="Q209" s="155">
        <v>1E-3</v>
      </c>
      <c r="R209" s="155">
        <f>Q209*H209</f>
        <v>8.4000000000000005E-2</v>
      </c>
      <c r="S209" s="155">
        <v>3.1E-4</v>
      </c>
      <c r="T209" s="156">
        <f>S209*H209</f>
        <v>2.6040000000000001E-2</v>
      </c>
      <c r="AR209" s="157" t="s">
        <v>348</v>
      </c>
      <c r="AT209" s="157" t="s">
        <v>274</v>
      </c>
      <c r="AU209" s="157" t="s">
        <v>82</v>
      </c>
      <c r="AY209" s="13" t="s">
        <v>271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3" t="s">
        <v>80</v>
      </c>
      <c r="BK209" s="158">
        <f>ROUND(I209*H209,2)</f>
        <v>0</v>
      </c>
      <c r="BL209" s="13" t="s">
        <v>348</v>
      </c>
      <c r="BM209" s="157" t="s">
        <v>2281</v>
      </c>
    </row>
    <row r="210" spans="2:65" s="1" customFormat="1" ht="10.199999999999999">
      <c r="B210" s="28"/>
      <c r="D210" s="159" t="s">
        <v>280</v>
      </c>
      <c r="F210" s="160" t="s">
        <v>595</v>
      </c>
      <c r="I210" s="119"/>
      <c r="L210" s="28"/>
      <c r="M210" s="161"/>
      <c r="T210" s="52"/>
      <c r="AT210" s="13" t="s">
        <v>280</v>
      </c>
      <c r="AU210" s="13" t="s">
        <v>82</v>
      </c>
    </row>
    <row r="211" spans="2:65" s="1" customFormat="1" ht="24.15" customHeight="1">
      <c r="B211" s="28"/>
      <c r="C211" s="146" t="s">
        <v>432</v>
      </c>
      <c r="D211" s="146" t="s">
        <v>274</v>
      </c>
      <c r="E211" s="147" t="s">
        <v>597</v>
      </c>
      <c r="F211" s="148" t="s">
        <v>598</v>
      </c>
      <c r="G211" s="149" t="s">
        <v>277</v>
      </c>
      <c r="H211" s="150">
        <v>84</v>
      </c>
      <c r="I211" s="151"/>
      <c r="J211" s="152">
        <f>ROUND(I211*H211,2)</f>
        <v>0</v>
      </c>
      <c r="K211" s="153"/>
      <c r="L211" s="28"/>
      <c r="M211" s="154" t="s">
        <v>1</v>
      </c>
      <c r="N211" s="115" t="s">
        <v>38</v>
      </c>
      <c r="P211" s="155">
        <f>O211*H211</f>
        <v>0</v>
      </c>
      <c r="Q211" s="155">
        <v>2.0000000000000001E-4</v>
      </c>
      <c r="R211" s="155">
        <f>Q211*H211</f>
        <v>1.6800000000000002E-2</v>
      </c>
      <c r="S211" s="155">
        <v>0</v>
      </c>
      <c r="T211" s="156">
        <f>S211*H211</f>
        <v>0</v>
      </c>
      <c r="AR211" s="157" t="s">
        <v>348</v>
      </c>
      <c r="AT211" s="157" t="s">
        <v>274</v>
      </c>
      <c r="AU211" s="157" t="s">
        <v>82</v>
      </c>
      <c r="AY211" s="13" t="s">
        <v>271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3" t="s">
        <v>80</v>
      </c>
      <c r="BK211" s="158">
        <f>ROUND(I211*H211,2)</f>
        <v>0</v>
      </c>
      <c r="BL211" s="13" t="s">
        <v>348</v>
      </c>
      <c r="BM211" s="157" t="s">
        <v>2282</v>
      </c>
    </row>
    <row r="212" spans="2:65" s="1" customFormat="1" ht="19.2">
      <c r="B212" s="28"/>
      <c r="D212" s="159" t="s">
        <v>280</v>
      </c>
      <c r="F212" s="160" t="s">
        <v>600</v>
      </c>
      <c r="I212" s="119"/>
      <c r="L212" s="28"/>
      <c r="M212" s="161"/>
      <c r="T212" s="52"/>
      <c r="AT212" s="13" t="s">
        <v>280</v>
      </c>
      <c r="AU212" s="13" t="s">
        <v>82</v>
      </c>
    </row>
    <row r="213" spans="2:65" s="1" customFormat="1" ht="24.15" customHeight="1">
      <c r="B213" s="28"/>
      <c r="C213" s="146" t="s">
        <v>373</v>
      </c>
      <c r="D213" s="146" t="s">
        <v>274</v>
      </c>
      <c r="E213" s="147" t="s">
        <v>608</v>
      </c>
      <c r="F213" s="148" t="s">
        <v>609</v>
      </c>
      <c r="G213" s="149" t="s">
        <v>277</v>
      </c>
      <c r="H213" s="150">
        <v>84</v>
      </c>
      <c r="I213" s="151"/>
      <c r="J213" s="152">
        <f>ROUND(I213*H213,2)</f>
        <v>0</v>
      </c>
      <c r="K213" s="153"/>
      <c r="L213" s="28"/>
      <c r="M213" s="154" t="s">
        <v>1</v>
      </c>
      <c r="N213" s="115" t="s">
        <v>38</v>
      </c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AR213" s="157" t="s">
        <v>306</v>
      </c>
      <c r="AT213" s="157" t="s">
        <v>274</v>
      </c>
      <c r="AU213" s="157" t="s">
        <v>82</v>
      </c>
      <c r="AY213" s="13" t="s">
        <v>271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3" t="s">
        <v>80</v>
      </c>
      <c r="BK213" s="158">
        <f>ROUND(I213*H213,2)</f>
        <v>0</v>
      </c>
      <c r="BL213" s="13" t="s">
        <v>306</v>
      </c>
      <c r="BM213" s="157" t="s">
        <v>2283</v>
      </c>
    </row>
    <row r="214" spans="2:65" s="1" customFormat="1" ht="19.2">
      <c r="B214" s="28"/>
      <c r="D214" s="159" t="s">
        <v>280</v>
      </c>
      <c r="F214" s="160" t="s">
        <v>609</v>
      </c>
      <c r="I214" s="119"/>
      <c r="L214" s="28"/>
      <c r="M214" s="161"/>
      <c r="T214" s="52"/>
      <c r="AT214" s="13" t="s">
        <v>280</v>
      </c>
      <c r="AU214" s="13" t="s">
        <v>82</v>
      </c>
    </row>
    <row r="215" spans="2:65" s="1" customFormat="1" ht="16.5" customHeight="1">
      <c r="B215" s="28"/>
      <c r="C215" s="146" t="s">
        <v>442</v>
      </c>
      <c r="D215" s="146" t="s">
        <v>274</v>
      </c>
      <c r="E215" s="147" t="s">
        <v>2284</v>
      </c>
      <c r="F215" s="148" t="s">
        <v>578</v>
      </c>
      <c r="G215" s="149" t="s">
        <v>692</v>
      </c>
      <c r="H215" s="150">
        <v>11</v>
      </c>
      <c r="I215" s="151"/>
      <c r="J215" s="152">
        <f>ROUND(I215*H215,2)</f>
        <v>0</v>
      </c>
      <c r="K215" s="153"/>
      <c r="L215" s="28"/>
      <c r="M215" s="154" t="s">
        <v>1</v>
      </c>
      <c r="N215" s="115" t="s">
        <v>38</v>
      </c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AR215" s="157" t="s">
        <v>306</v>
      </c>
      <c r="AT215" s="157" t="s">
        <v>274</v>
      </c>
      <c r="AU215" s="157" t="s">
        <v>82</v>
      </c>
      <c r="AY215" s="13" t="s">
        <v>271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3" t="s">
        <v>80</v>
      </c>
      <c r="BK215" s="158">
        <f>ROUND(I215*H215,2)</f>
        <v>0</v>
      </c>
      <c r="BL215" s="13" t="s">
        <v>306</v>
      </c>
      <c r="BM215" s="157" t="s">
        <v>2285</v>
      </c>
    </row>
    <row r="216" spans="2:65" s="1" customFormat="1" ht="10.199999999999999">
      <c r="B216" s="28"/>
      <c r="D216" s="159" t="s">
        <v>280</v>
      </c>
      <c r="F216" s="160" t="s">
        <v>578</v>
      </c>
      <c r="I216" s="119"/>
      <c r="L216" s="28"/>
      <c r="M216" s="161"/>
      <c r="T216" s="52"/>
      <c r="AT216" s="13" t="s">
        <v>280</v>
      </c>
      <c r="AU216" s="13" t="s">
        <v>82</v>
      </c>
    </row>
    <row r="217" spans="2:65" s="1" customFormat="1" ht="16.5" customHeight="1">
      <c r="B217" s="28"/>
      <c r="C217" s="146" t="s">
        <v>447</v>
      </c>
      <c r="D217" s="146" t="s">
        <v>274</v>
      </c>
      <c r="E217" s="147" t="s">
        <v>612</v>
      </c>
      <c r="F217" s="148" t="s">
        <v>613</v>
      </c>
      <c r="G217" s="149" t="s">
        <v>301</v>
      </c>
      <c r="H217" s="150">
        <v>1</v>
      </c>
      <c r="I217" s="151"/>
      <c r="J217" s="152">
        <f>ROUND(I217*H217,2)</f>
        <v>0</v>
      </c>
      <c r="K217" s="153"/>
      <c r="L217" s="28"/>
      <c r="M217" s="154" t="s">
        <v>1</v>
      </c>
      <c r="N217" s="115" t="s">
        <v>38</v>
      </c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AR217" s="157" t="s">
        <v>306</v>
      </c>
      <c r="AT217" s="157" t="s">
        <v>274</v>
      </c>
      <c r="AU217" s="157" t="s">
        <v>82</v>
      </c>
      <c r="AY217" s="13" t="s">
        <v>271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3" t="s">
        <v>80</v>
      </c>
      <c r="BK217" s="158">
        <f>ROUND(I217*H217,2)</f>
        <v>0</v>
      </c>
      <c r="BL217" s="13" t="s">
        <v>306</v>
      </c>
      <c r="BM217" s="157" t="s">
        <v>2286</v>
      </c>
    </row>
    <row r="218" spans="2:65" s="1" customFormat="1" ht="10.199999999999999">
      <c r="B218" s="28"/>
      <c r="D218" s="159" t="s">
        <v>280</v>
      </c>
      <c r="F218" s="160" t="s">
        <v>613</v>
      </c>
      <c r="I218" s="119"/>
      <c r="L218" s="28"/>
      <c r="M218" s="161"/>
      <c r="T218" s="52"/>
      <c r="AT218" s="13" t="s">
        <v>280</v>
      </c>
      <c r="AU218" s="13" t="s">
        <v>82</v>
      </c>
    </row>
    <row r="219" spans="2:65" s="1" customFormat="1" ht="16.5" customHeight="1">
      <c r="B219" s="28"/>
      <c r="C219" s="146" t="s">
        <v>452</v>
      </c>
      <c r="D219" s="146" t="s">
        <v>274</v>
      </c>
      <c r="E219" s="147" t="s">
        <v>602</v>
      </c>
      <c r="F219" s="148" t="s">
        <v>603</v>
      </c>
      <c r="G219" s="149" t="s">
        <v>277</v>
      </c>
      <c r="H219" s="150">
        <v>84</v>
      </c>
      <c r="I219" s="151"/>
      <c r="J219" s="152">
        <f>ROUND(I219*H219,2)</f>
        <v>0</v>
      </c>
      <c r="K219" s="153"/>
      <c r="L219" s="28"/>
      <c r="M219" s="154" t="s">
        <v>1</v>
      </c>
      <c r="N219" s="115" t="s">
        <v>38</v>
      </c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AR219" s="157" t="s">
        <v>306</v>
      </c>
      <c r="AT219" s="157" t="s">
        <v>274</v>
      </c>
      <c r="AU219" s="157" t="s">
        <v>82</v>
      </c>
      <c r="AY219" s="13" t="s">
        <v>271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3" t="s">
        <v>80</v>
      </c>
      <c r="BK219" s="158">
        <f>ROUND(I219*H219,2)</f>
        <v>0</v>
      </c>
      <c r="BL219" s="13" t="s">
        <v>306</v>
      </c>
      <c r="BM219" s="157" t="s">
        <v>2404</v>
      </c>
    </row>
    <row r="220" spans="2:65" s="1" customFormat="1" ht="10.199999999999999">
      <c r="B220" s="28"/>
      <c r="D220" s="159" t="s">
        <v>280</v>
      </c>
      <c r="F220" s="160" t="s">
        <v>603</v>
      </c>
      <c r="I220" s="119"/>
      <c r="L220" s="28"/>
      <c r="M220" s="161"/>
      <c r="T220" s="52"/>
      <c r="AT220" s="13" t="s">
        <v>280</v>
      </c>
      <c r="AU220" s="13" t="s">
        <v>82</v>
      </c>
    </row>
    <row r="221" spans="2:65" s="1" customFormat="1" ht="16.5" customHeight="1">
      <c r="B221" s="28"/>
      <c r="C221" s="146" t="s">
        <v>457</v>
      </c>
      <c r="D221" s="146" t="s">
        <v>274</v>
      </c>
      <c r="E221" s="147" t="s">
        <v>616</v>
      </c>
      <c r="F221" s="148" t="s">
        <v>617</v>
      </c>
      <c r="G221" s="149" t="s">
        <v>301</v>
      </c>
      <c r="H221" s="150">
        <v>1</v>
      </c>
      <c r="I221" s="151"/>
      <c r="J221" s="152">
        <f>ROUND(I221*H221,2)</f>
        <v>0</v>
      </c>
      <c r="K221" s="153"/>
      <c r="L221" s="28"/>
      <c r="M221" s="154" t="s">
        <v>1</v>
      </c>
      <c r="N221" s="115" t="s">
        <v>38</v>
      </c>
      <c r="P221" s="155">
        <f>O221*H221</f>
        <v>0</v>
      </c>
      <c r="Q221" s="155">
        <v>0</v>
      </c>
      <c r="R221" s="155">
        <f>Q221*H221</f>
        <v>0</v>
      </c>
      <c r="S221" s="155">
        <v>0</v>
      </c>
      <c r="T221" s="156">
        <f>S221*H221</f>
        <v>0</v>
      </c>
      <c r="AR221" s="157" t="s">
        <v>306</v>
      </c>
      <c r="AT221" s="157" t="s">
        <v>274</v>
      </c>
      <c r="AU221" s="157" t="s">
        <v>82</v>
      </c>
      <c r="AY221" s="13" t="s">
        <v>271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3" t="s">
        <v>80</v>
      </c>
      <c r="BK221" s="158">
        <f>ROUND(I221*H221,2)</f>
        <v>0</v>
      </c>
      <c r="BL221" s="13" t="s">
        <v>306</v>
      </c>
      <c r="BM221" s="157" t="s">
        <v>2213</v>
      </c>
    </row>
    <row r="222" spans="2:65" s="1" customFormat="1" ht="10.199999999999999">
      <c r="B222" s="28"/>
      <c r="D222" s="159" t="s">
        <v>280</v>
      </c>
      <c r="F222" s="160" t="s">
        <v>617</v>
      </c>
      <c r="I222" s="119"/>
      <c r="L222" s="28"/>
      <c r="M222" s="161"/>
      <c r="T222" s="52"/>
      <c r="AT222" s="13" t="s">
        <v>280</v>
      </c>
      <c r="AU222" s="13" t="s">
        <v>82</v>
      </c>
    </row>
    <row r="223" spans="2:65" s="11" customFormat="1" ht="25.95" customHeight="1">
      <c r="B223" s="134"/>
      <c r="D223" s="135" t="s">
        <v>72</v>
      </c>
      <c r="E223" s="136" t="s">
        <v>619</v>
      </c>
      <c r="F223" s="136" t="s">
        <v>620</v>
      </c>
      <c r="I223" s="137"/>
      <c r="J223" s="138">
        <f>BK223</f>
        <v>0</v>
      </c>
      <c r="L223" s="134"/>
      <c r="M223" s="139"/>
      <c r="P223" s="140">
        <f>P224</f>
        <v>0</v>
      </c>
      <c r="R223" s="140">
        <f>R224</f>
        <v>0</v>
      </c>
      <c r="T223" s="141">
        <f>T224</f>
        <v>0</v>
      </c>
      <c r="AR223" s="135" t="s">
        <v>278</v>
      </c>
      <c r="AT223" s="142" t="s">
        <v>72</v>
      </c>
      <c r="AU223" s="142" t="s">
        <v>73</v>
      </c>
      <c r="AY223" s="135" t="s">
        <v>271</v>
      </c>
      <c r="BK223" s="143">
        <f>BK224</f>
        <v>0</v>
      </c>
    </row>
    <row r="224" spans="2:65" s="11" customFormat="1" ht="22.8" customHeight="1">
      <c r="B224" s="134"/>
      <c r="D224" s="135" t="s">
        <v>72</v>
      </c>
      <c r="E224" s="144" t="s">
        <v>621</v>
      </c>
      <c r="F224" s="144" t="s">
        <v>620</v>
      </c>
      <c r="I224" s="137"/>
      <c r="J224" s="145">
        <f>BK224</f>
        <v>0</v>
      </c>
      <c r="L224" s="134"/>
      <c r="M224" s="139"/>
      <c r="P224" s="140">
        <f>SUM(P225:P236)</f>
        <v>0</v>
      </c>
      <c r="R224" s="140">
        <f>SUM(R225:R236)</f>
        <v>0</v>
      </c>
      <c r="T224" s="141">
        <f>SUM(T225:T236)</f>
        <v>0</v>
      </c>
      <c r="AR224" s="135" t="s">
        <v>278</v>
      </c>
      <c r="AT224" s="142" t="s">
        <v>72</v>
      </c>
      <c r="AU224" s="142" t="s">
        <v>80</v>
      </c>
      <c r="AY224" s="135" t="s">
        <v>271</v>
      </c>
      <c r="BK224" s="143">
        <f>SUM(BK225:BK236)</f>
        <v>0</v>
      </c>
    </row>
    <row r="225" spans="2:65" s="1" customFormat="1" ht="16.5" customHeight="1">
      <c r="B225" s="28"/>
      <c r="C225" s="146" t="s">
        <v>461</v>
      </c>
      <c r="D225" s="146" t="s">
        <v>274</v>
      </c>
      <c r="E225" s="147" t="s">
        <v>2405</v>
      </c>
      <c r="F225" s="148" t="s">
        <v>2406</v>
      </c>
      <c r="G225" s="149" t="s">
        <v>692</v>
      </c>
      <c r="H225" s="150">
        <v>4</v>
      </c>
      <c r="I225" s="151"/>
      <c r="J225" s="152">
        <f>ROUND(I225*H225,2)</f>
        <v>0</v>
      </c>
      <c r="K225" s="153"/>
      <c r="L225" s="28"/>
      <c r="M225" s="154" t="s">
        <v>1</v>
      </c>
      <c r="N225" s="115" t="s">
        <v>38</v>
      </c>
      <c r="P225" s="155">
        <f>O225*H225</f>
        <v>0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AR225" s="157" t="s">
        <v>306</v>
      </c>
      <c r="AT225" s="157" t="s">
        <v>274</v>
      </c>
      <c r="AU225" s="157" t="s">
        <v>82</v>
      </c>
      <c r="AY225" s="13" t="s">
        <v>271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3" t="s">
        <v>80</v>
      </c>
      <c r="BK225" s="158">
        <f>ROUND(I225*H225,2)</f>
        <v>0</v>
      </c>
      <c r="BL225" s="13" t="s">
        <v>306</v>
      </c>
      <c r="BM225" s="157" t="s">
        <v>2407</v>
      </c>
    </row>
    <row r="226" spans="2:65" s="1" customFormat="1" ht="19.2">
      <c r="B226" s="28"/>
      <c r="D226" s="159" t="s">
        <v>280</v>
      </c>
      <c r="F226" s="160" t="s">
        <v>2408</v>
      </c>
      <c r="I226" s="119"/>
      <c r="L226" s="28"/>
      <c r="M226" s="161"/>
      <c r="T226" s="52"/>
      <c r="AT226" s="13" t="s">
        <v>280</v>
      </c>
      <c r="AU226" s="13" t="s">
        <v>82</v>
      </c>
    </row>
    <row r="227" spans="2:65" s="1" customFormat="1" ht="24.15" customHeight="1">
      <c r="B227" s="28"/>
      <c r="C227" s="146" t="s">
        <v>466</v>
      </c>
      <c r="D227" s="146" t="s">
        <v>274</v>
      </c>
      <c r="E227" s="147" t="s">
        <v>2416</v>
      </c>
      <c r="F227" s="148" t="s">
        <v>2417</v>
      </c>
      <c r="G227" s="149" t="s">
        <v>277</v>
      </c>
      <c r="H227" s="150">
        <v>5.2</v>
      </c>
      <c r="I227" s="151"/>
      <c r="J227" s="152">
        <f>ROUND(I227*H227,2)</f>
        <v>0</v>
      </c>
      <c r="K227" s="153"/>
      <c r="L227" s="28"/>
      <c r="M227" s="154" t="s">
        <v>1</v>
      </c>
      <c r="N227" s="115" t="s">
        <v>38</v>
      </c>
      <c r="P227" s="155">
        <f>O227*H227</f>
        <v>0</v>
      </c>
      <c r="Q227" s="155">
        <v>0</v>
      </c>
      <c r="R227" s="155">
        <f>Q227*H227</f>
        <v>0</v>
      </c>
      <c r="S227" s="155">
        <v>0</v>
      </c>
      <c r="T227" s="156">
        <f>S227*H227</f>
        <v>0</v>
      </c>
      <c r="AR227" s="157" t="s">
        <v>306</v>
      </c>
      <c r="AT227" s="157" t="s">
        <v>274</v>
      </c>
      <c r="AU227" s="157" t="s">
        <v>82</v>
      </c>
      <c r="AY227" s="13" t="s">
        <v>271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3" t="s">
        <v>80</v>
      </c>
      <c r="BK227" s="158">
        <f>ROUND(I227*H227,2)</f>
        <v>0</v>
      </c>
      <c r="BL227" s="13" t="s">
        <v>306</v>
      </c>
      <c r="BM227" s="157" t="s">
        <v>2418</v>
      </c>
    </row>
    <row r="228" spans="2:65" s="1" customFormat="1" ht="19.2">
      <c r="B228" s="28"/>
      <c r="D228" s="159" t="s">
        <v>280</v>
      </c>
      <c r="F228" s="160" t="s">
        <v>2419</v>
      </c>
      <c r="I228" s="119"/>
      <c r="L228" s="28"/>
      <c r="M228" s="161"/>
      <c r="T228" s="52"/>
      <c r="AT228" s="13" t="s">
        <v>280</v>
      </c>
      <c r="AU228" s="13" t="s">
        <v>82</v>
      </c>
    </row>
    <row r="229" spans="2:65" s="1" customFormat="1" ht="16.5" customHeight="1">
      <c r="B229" s="28"/>
      <c r="C229" s="146" t="s">
        <v>471</v>
      </c>
      <c r="D229" s="146" t="s">
        <v>274</v>
      </c>
      <c r="E229" s="147" t="s">
        <v>2410</v>
      </c>
      <c r="F229" s="148" t="s">
        <v>2411</v>
      </c>
      <c r="G229" s="149" t="s">
        <v>338</v>
      </c>
      <c r="H229" s="150">
        <v>1</v>
      </c>
      <c r="I229" s="151"/>
      <c r="J229" s="152">
        <f>ROUND(I229*H229,2)</f>
        <v>0</v>
      </c>
      <c r="K229" s="153"/>
      <c r="L229" s="28"/>
      <c r="M229" s="154" t="s">
        <v>1</v>
      </c>
      <c r="N229" s="115" t="s">
        <v>38</v>
      </c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AR229" s="157" t="s">
        <v>306</v>
      </c>
      <c r="AT229" s="157" t="s">
        <v>274</v>
      </c>
      <c r="AU229" s="157" t="s">
        <v>82</v>
      </c>
      <c r="AY229" s="13" t="s">
        <v>271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3" t="s">
        <v>80</v>
      </c>
      <c r="BK229" s="158">
        <f>ROUND(I229*H229,2)</f>
        <v>0</v>
      </c>
      <c r="BL229" s="13" t="s">
        <v>306</v>
      </c>
      <c r="BM229" s="157" t="s">
        <v>2412</v>
      </c>
    </row>
    <row r="230" spans="2:65" s="1" customFormat="1" ht="10.199999999999999">
      <c r="B230" s="28"/>
      <c r="D230" s="159" t="s">
        <v>280</v>
      </c>
      <c r="F230" s="160" t="s">
        <v>2411</v>
      </c>
      <c r="I230" s="119"/>
      <c r="L230" s="28"/>
      <c r="M230" s="161"/>
      <c r="T230" s="52"/>
      <c r="AT230" s="13" t="s">
        <v>280</v>
      </c>
      <c r="AU230" s="13" t="s">
        <v>82</v>
      </c>
    </row>
    <row r="231" spans="2:65" s="1" customFormat="1" ht="16.5" customHeight="1">
      <c r="B231" s="28"/>
      <c r="C231" s="146" t="s">
        <v>476</v>
      </c>
      <c r="D231" s="146" t="s">
        <v>274</v>
      </c>
      <c r="E231" s="147" t="s">
        <v>2371</v>
      </c>
      <c r="F231" s="148" t="s">
        <v>2372</v>
      </c>
      <c r="G231" s="149" t="s">
        <v>338</v>
      </c>
      <c r="H231" s="150">
        <v>6</v>
      </c>
      <c r="I231" s="151"/>
      <c r="J231" s="152">
        <f>ROUND(I231*H231,2)</f>
        <v>0</v>
      </c>
      <c r="K231" s="153"/>
      <c r="L231" s="28"/>
      <c r="M231" s="154" t="s">
        <v>1</v>
      </c>
      <c r="N231" s="115" t="s">
        <v>38</v>
      </c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AR231" s="157" t="s">
        <v>306</v>
      </c>
      <c r="AT231" s="157" t="s">
        <v>274</v>
      </c>
      <c r="AU231" s="157" t="s">
        <v>82</v>
      </c>
      <c r="AY231" s="13" t="s">
        <v>271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3" t="s">
        <v>80</v>
      </c>
      <c r="BK231" s="158">
        <f>ROUND(I231*H231,2)</f>
        <v>0</v>
      </c>
      <c r="BL231" s="13" t="s">
        <v>306</v>
      </c>
      <c r="BM231" s="157" t="s">
        <v>2289</v>
      </c>
    </row>
    <row r="232" spans="2:65" s="1" customFormat="1" ht="10.199999999999999">
      <c r="B232" s="28"/>
      <c r="D232" s="159" t="s">
        <v>280</v>
      </c>
      <c r="F232" s="160" t="s">
        <v>2372</v>
      </c>
      <c r="I232" s="119"/>
      <c r="L232" s="28"/>
      <c r="M232" s="161"/>
      <c r="T232" s="52"/>
      <c r="AT232" s="13" t="s">
        <v>280</v>
      </c>
      <c r="AU232" s="13" t="s">
        <v>82</v>
      </c>
    </row>
    <row r="233" spans="2:65" s="1" customFormat="1" ht="24.15" customHeight="1">
      <c r="B233" s="28"/>
      <c r="C233" s="146" t="s">
        <v>480</v>
      </c>
      <c r="D233" s="146" t="s">
        <v>274</v>
      </c>
      <c r="E233" s="147" t="s">
        <v>357</v>
      </c>
      <c r="F233" s="148" t="s">
        <v>358</v>
      </c>
      <c r="G233" s="149" t="s">
        <v>311</v>
      </c>
      <c r="H233" s="150">
        <v>4</v>
      </c>
      <c r="I233" s="151"/>
      <c r="J233" s="152">
        <f>ROUND(I233*H233,2)</f>
        <v>0</v>
      </c>
      <c r="K233" s="153"/>
      <c r="L233" s="28"/>
      <c r="M233" s="154" t="s">
        <v>1</v>
      </c>
      <c r="N233" s="115" t="s">
        <v>38</v>
      </c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AR233" s="157" t="s">
        <v>306</v>
      </c>
      <c r="AT233" s="157" t="s">
        <v>274</v>
      </c>
      <c r="AU233" s="157" t="s">
        <v>82</v>
      </c>
      <c r="AY233" s="13" t="s">
        <v>271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3" t="s">
        <v>80</v>
      </c>
      <c r="BK233" s="158">
        <f>ROUND(I233*H233,2)</f>
        <v>0</v>
      </c>
      <c r="BL233" s="13" t="s">
        <v>306</v>
      </c>
      <c r="BM233" s="157" t="s">
        <v>2377</v>
      </c>
    </row>
    <row r="234" spans="2:65" s="1" customFormat="1" ht="19.2">
      <c r="B234" s="28"/>
      <c r="D234" s="159" t="s">
        <v>280</v>
      </c>
      <c r="F234" s="160" t="s">
        <v>358</v>
      </c>
      <c r="I234" s="119"/>
      <c r="L234" s="28"/>
      <c r="M234" s="161"/>
      <c r="T234" s="52"/>
      <c r="AT234" s="13" t="s">
        <v>280</v>
      </c>
      <c r="AU234" s="13" t="s">
        <v>82</v>
      </c>
    </row>
    <row r="235" spans="2:65" s="1" customFormat="1" ht="16.5" customHeight="1">
      <c r="B235" s="28"/>
      <c r="C235" s="146" t="s">
        <v>485</v>
      </c>
      <c r="D235" s="146" t="s">
        <v>274</v>
      </c>
      <c r="E235" s="147" t="s">
        <v>2384</v>
      </c>
      <c r="F235" s="148" t="s">
        <v>2385</v>
      </c>
      <c r="G235" s="149" t="s">
        <v>692</v>
      </c>
      <c r="H235" s="150">
        <v>1</v>
      </c>
      <c r="I235" s="151"/>
      <c r="J235" s="152">
        <f>ROUND(I235*H235,2)</f>
        <v>0</v>
      </c>
      <c r="K235" s="153"/>
      <c r="L235" s="28"/>
      <c r="M235" s="154" t="s">
        <v>1</v>
      </c>
      <c r="N235" s="115" t="s">
        <v>38</v>
      </c>
      <c r="P235" s="155">
        <f>O235*H235</f>
        <v>0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AR235" s="157" t="s">
        <v>306</v>
      </c>
      <c r="AT235" s="157" t="s">
        <v>274</v>
      </c>
      <c r="AU235" s="157" t="s">
        <v>82</v>
      </c>
      <c r="AY235" s="13" t="s">
        <v>271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3" t="s">
        <v>80</v>
      </c>
      <c r="BK235" s="158">
        <f>ROUND(I235*H235,2)</f>
        <v>0</v>
      </c>
      <c r="BL235" s="13" t="s">
        <v>306</v>
      </c>
      <c r="BM235" s="157" t="s">
        <v>2386</v>
      </c>
    </row>
    <row r="236" spans="2:65" s="1" customFormat="1" ht="10.199999999999999">
      <c r="B236" s="28"/>
      <c r="D236" s="159" t="s">
        <v>280</v>
      </c>
      <c r="F236" s="160" t="s">
        <v>2387</v>
      </c>
      <c r="I236" s="119"/>
      <c r="L236" s="28"/>
      <c r="M236" s="173"/>
      <c r="N236" s="174"/>
      <c r="O236" s="174"/>
      <c r="P236" s="174"/>
      <c r="Q236" s="174"/>
      <c r="R236" s="174"/>
      <c r="S236" s="174"/>
      <c r="T236" s="175"/>
      <c r="AT236" s="13" t="s">
        <v>280</v>
      </c>
      <c r="AU236" s="13" t="s">
        <v>82</v>
      </c>
    </row>
    <row r="237" spans="2:65" s="1" customFormat="1" ht="6.9" customHeight="1">
      <c r="B237" s="40"/>
      <c r="C237" s="41"/>
      <c r="D237" s="41"/>
      <c r="E237" s="41"/>
      <c r="F237" s="41"/>
      <c r="G237" s="41"/>
      <c r="H237" s="41"/>
      <c r="I237" s="41"/>
      <c r="J237" s="41"/>
      <c r="K237" s="41"/>
      <c r="L237" s="28"/>
    </row>
  </sheetData>
  <sheetProtection algorithmName="SHA-512" hashValue="0jbfRfdmhta8sqSet8zRQBmUPV0+mjd79bpXF/0kD+cChb4goodtfUFEX6XBG7Xruf58xQxDit3dYesGJ+rPIw==" saltValue="Hg1GW71fNJrgVMwyE80WLtvihkNdMcvnI6mCSwHsfP6evdFDaSBtlqHhPTC4qLKfxBTbMil4FvRpphKSy5EU8w==" spinCount="100000" sheet="1" objects="1" scenarios="1" formatColumns="0" formatRows="0" autoFilter="0"/>
  <autoFilter ref="C140:K236" xr:uid="{00000000-0009-0000-0000-000022000000}"/>
  <mergeCells count="17">
    <mergeCell ref="E133:H133"/>
    <mergeCell ref="L2:V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195"/>
  <sheetViews>
    <sheetView showGridLines="0" topLeftCell="A93" workbookViewId="0">
      <selection activeCell="D111" sqref="D111:F111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219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ht="12" customHeight="1">
      <c r="B8" s="16"/>
      <c r="D8" s="23" t="s">
        <v>224</v>
      </c>
      <c r="L8" s="16"/>
    </row>
    <row r="9" spans="2:46" s="1" customFormat="1" ht="16.5" customHeight="1">
      <c r="B9" s="28"/>
      <c r="E9" s="218" t="s">
        <v>2361</v>
      </c>
      <c r="F9" s="220"/>
      <c r="G9" s="220"/>
      <c r="H9" s="220"/>
      <c r="L9" s="28"/>
    </row>
    <row r="10" spans="2:46" s="1" customFormat="1" ht="12" customHeight="1">
      <c r="B10" s="28"/>
      <c r="D10" s="23" t="s">
        <v>226</v>
      </c>
      <c r="L10" s="28"/>
    </row>
    <row r="11" spans="2:46" s="1" customFormat="1" ht="16.5" customHeight="1">
      <c r="B11" s="28"/>
      <c r="E11" s="200" t="s">
        <v>2420</v>
      </c>
      <c r="F11" s="220"/>
      <c r="G11" s="220"/>
      <c r="H11" s="220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8" t="str">
        <f>'Rekapitulace stavby'!AN8</f>
        <v>xx.xx.xxxx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21" t="str">
        <f>'Rekapitulace stavby'!E14</f>
        <v>Vyplň údaj</v>
      </c>
      <c r="F20" s="179"/>
      <c r="G20" s="179"/>
      <c r="H20" s="179"/>
      <c r="I20" s="23" t="s">
        <v>26</v>
      </c>
      <c r="J20" s="24" t="str">
        <f>'Rekapitulace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24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90"/>
      <c r="E29" s="184" t="s">
        <v>1</v>
      </c>
      <c r="F29" s="184"/>
      <c r="G29" s="184"/>
      <c r="H29" s="184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D32" s="21" t="s">
        <v>228</v>
      </c>
      <c r="J32" s="91">
        <f>J98</f>
        <v>0</v>
      </c>
      <c r="L32" s="28"/>
    </row>
    <row r="33" spans="2:12" s="1" customFormat="1" ht="14.4" customHeight="1">
      <c r="B33" s="28"/>
      <c r="D33" s="92" t="s">
        <v>229</v>
      </c>
      <c r="J33" s="91">
        <f>J109</f>
        <v>0</v>
      </c>
      <c r="L33" s="28"/>
    </row>
    <row r="34" spans="2:12" s="1" customFormat="1" ht="25.35" customHeight="1">
      <c r="B34" s="28"/>
      <c r="D34" s="93" t="s">
        <v>33</v>
      </c>
      <c r="J34" s="62">
        <f>ROUND(J32 + J33, 2)</f>
        <v>0</v>
      </c>
      <c r="L34" s="28"/>
    </row>
    <row r="35" spans="2:12" s="1" customFormat="1" ht="6.9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customHeight="1">
      <c r="B37" s="28"/>
      <c r="D37" s="51" t="s">
        <v>37</v>
      </c>
      <c r="E37" s="23" t="s">
        <v>38</v>
      </c>
      <c r="F37" s="82">
        <f>ROUND((SUM(BE109:BE116) + SUM(BE138:BE194)),  2)</f>
        <v>0</v>
      </c>
      <c r="I37" s="94">
        <v>0.21</v>
      </c>
      <c r="J37" s="82">
        <f>ROUND(((SUM(BE109:BE116) + SUM(BE138:BE194))*I37),  2)</f>
        <v>0</v>
      </c>
      <c r="L37" s="28"/>
    </row>
    <row r="38" spans="2:12" s="1" customFormat="1" ht="14.4" customHeight="1">
      <c r="B38" s="28"/>
      <c r="E38" s="23" t="s">
        <v>39</v>
      </c>
      <c r="F38" s="82">
        <f>ROUND((SUM(BF109:BF116) + SUM(BF138:BF194)),  2)</f>
        <v>0</v>
      </c>
      <c r="I38" s="94">
        <v>0.12</v>
      </c>
      <c r="J38" s="82">
        <f>ROUND(((SUM(BF109:BF116) + SUM(BF138:BF194))*I38),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2">
        <f>ROUND((SUM(BG109:BG116) + SUM(BG138:BG194)),  2)</f>
        <v>0</v>
      </c>
      <c r="I39" s="94">
        <v>0.21</v>
      </c>
      <c r="J39" s="82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2">
        <f>ROUND((SUM(BH109:BH116) + SUM(BH138:BH194)),  2)</f>
        <v>0</v>
      </c>
      <c r="I40" s="94">
        <v>0.12</v>
      </c>
      <c r="J40" s="82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2">
        <f>ROUND((SUM(BI109:BI116) + SUM(BI138:BI194)),  2)</f>
        <v>0</v>
      </c>
      <c r="I41" s="94">
        <v>0</v>
      </c>
      <c r="J41" s="82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5"/>
      <c r="D43" s="96" t="s">
        <v>43</v>
      </c>
      <c r="E43" s="53"/>
      <c r="F43" s="53"/>
      <c r="G43" s="97" t="s">
        <v>44</v>
      </c>
      <c r="H43" s="98" t="s">
        <v>45</v>
      </c>
      <c r="I43" s="53"/>
      <c r="J43" s="99">
        <f>SUM(J34:J41)</f>
        <v>0</v>
      </c>
      <c r="K43" s="100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17" t="s">
        <v>230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12" ht="12" customHeight="1">
      <c r="B86" s="16"/>
      <c r="C86" s="23" t="s">
        <v>224</v>
      </c>
      <c r="L86" s="16"/>
    </row>
    <row r="87" spans="2:12" s="1" customFormat="1" ht="16.5" customHeight="1">
      <c r="B87" s="28"/>
      <c r="E87" s="218" t="s">
        <v>2361</v>
      </c>
      <c r="F87" s="220"/>
      <c r="G87" s="220"/>
      <c r="H87" s="220"/>
      <c r="L87" s="28"/>
    </row>
    <row r="88" spans="2:12" s="1" customFormat="1" ht="12" customHeight="1">
      <c r="B88" s="28"/>
      <c r="C88" s="23" t="s">
        <v>226</v>
      </c>
      <c r="L88" s="28"/>
    </row>
    <row r="89" spans="2:12" s="1" customFormat="1" ht="16.5" customHeight="1">
      <c r="B89" s="28"/>
      <c r="E89" s="200" t="str">
        <f>E11</f>
        <v>61.20.2 - WC 3.NP - elektro</v>
      </c>
      <c r="F89" s="220"/>
      <c r="G89" s="220"/>
      <c r="H89" s="220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>ZŠ Ivanovice na Hané, okres Vyškov p. o.</v>
      </c>
      <c r="I91" s="23" t="s">
        <v>22</v>
      </c>
      <c r="J91" s="48" t="str">
        <f>IF(J14="","",J14)</f>
        <v>xx.xx.xxxx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3" t="s">
        <v>23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3" t="s">
        <v>231</v>
      </c>
      <c r="D96" s="95"/>
      <c r="E96" s="95"/>
      <c r="F96" s="95"/>
      <c r="G96" s="95"/>
      <c r="H96" s="95"/>
      <c r="I96" s="95"/>
      <c r="J96" s="104" t="s">
        <v>232</v>
      </c>
      <c r="K96" s="95"/>
      <c r="L96" s="28"/>
    </row>
    <row r="97" spans="2:65" s="1" customFormat="1" ht="10.35" customHeight="1">
      <c r="B97" s="28"/>
      <c r="L97" s="28"/>
    </row>
    <row r="98" spans="2:65" s="1" customFormat="1" ht="22.8" customHeight="1">
      <c r="B98" s="28"/>
      <c r="C98" s="105" t="s">
        <v>233</v>
      </c>
      <c r="J98" s="62">
        <f>J138</f>
        <v>0</v>
      </c>
      <c r="L98" s="28"/>
      <c r="AU98" s="13" t="s">
        <v>234</v>
      </c>
    </row>
    <row r="99" spans="2:65" s="8" customFormat="1" ht="24.9" customHeight="1">
      <c r="B99" s="106"/>
      <c r="D99" s="107" t="s">
        <v>235</v>
      </c>
      <c r="E99" s="108"/>
      <c r="F99" s="108"/>
      <c r="G99" s="108"/>
      <c r="H99" s="108"/>
      <c r="I99" s="108"/>
      <c r="J99" s="109">
        <f>J139</f>
        <v>0</v>
      </c>
      <c r="L99" s="106"/>
    </row>
    <row r="100" spans="2:65" s="9" customFormat="1" ht="19.95" customHeight="1">
      <c r="B100" s="110"/>
      <c r="D100" s="111" t="s">
        <v>236</v>
      </c>
      <c r="E100" s="112"/>
      <c r="F100" s="112"/>
      <c r="G100" s="112"/>
      <c r="H100" s="112"/>
      <c r="I100" s="112"/>
      <c r="J100" s="113">
        <f>J140</f>
        <v>0</v>
      </c>
      <c r="L100" s="110"/>
    </row>
    <row r="101" spans="2:65" s="9" customFormat="1" ht="19.95" customHeight="1">
      <c r="B101" s="110"/>
      <c r="D101" s="111" t="s">
        <v>238</v>
      </c>
      <c r="E101" s="112"/>
      <c r="F101" s="112"/>
      <c r="G101" s="112"/>
      <c r="H101" s="112"/>
      <c r="I101" s="112"/>
      <c r="J101" s="113">
        <f>J145</f>
        <v>0</v>
      </c>
      <c r="L101" s="110"/>
    </row>
    <row r="102" spans="2:65" s="9" customFormat="1" ht="19.95" customHeight="1">
      <c r="B102" s="110"/>
      <c r="D102" s="111" t="s">
        <v>239</v>
      </c>
      <c r="E102" s="112"/>
      <c r="F102" s="112"/>
      <c r="G102" s="112"/>
      <c r="H102" s="112"/>
      <c r="I102" s="112"/>
      <c r="J102" s="113">
        <f>J156</f>
        <v>0</v>
      </c>
      <c r="L102" s="110"/>
    </row>
    <row r="103" spans="2:65" s="8" customFormat="1" ht="24.9" customHeight="1">
      <c r="B103" s="106"/>
      <c r="D103" s="107" t="s">
        <v>240</v>
      </c>
      <c r="E103" s="108"/>
      <c r="F103" s="108"/>
      <c r="G103" s="108"/>
      <c r="H103" s="108"/>
      <c r="I103" s="108"/>
      <c r="J103" s="109">
        <f>J165</f>
        <v>0</v>
      </c>
      <c r="L103" s="106"/>
    </row>
    <row r="104" spans="2:65" s="9" customFormat="1" ht="19.95" customHeight="1">
      <c r="B104" s="110"/>
      <c r="D104" s="111" t="s">
        <v>628</v>
      </c>
      <c r="E104" s="112"/>
      <c r="F104" s="112"/>
      <c r="G104" s="112"/>
      <c r="H104" s="112"/>
      <c r="I104" s="112"/>
      <c r="J104" s="113">
        <f>J166</f>
        <v>0</v>
      </c>
      <c r="L104" s="110"/>
    </row>
    <row r="105" spans="2:65" s="9" customFormat="1" ht="14.85" customHeight="1">
      <c r="B105" s="110"/>
      <c r="D105" s="111" t="s">
        <v>2389</v>
      </c>
      <c r="E105" s="112"/>
      <c r="F105" s="112"/>
      <c r="G105" s="112"/>
      <c r="H105" s="112"/>
      <c r="I105" s="112"/>
      <c r="J105" s="113">
        <f>J167</f>
        <v>0</v>
      </c>
      <c r="L105" s="110"/>
    </row>
    <row r="106" spans="2:65" s="9" customFormat="1" ht="14.85" customHeight="1">
      <c r="B106" s="110"/>
      <c r="D106" s="111" t="s">
        <v>631</v>
      </c>
      <c r="E106" s="112"/>
      <c r="F106" s="112"/>
      <c r="G106" s="112"/>
      <c r="H106" s="112"/>
      <c r="I106" s="112"/>
      <c r="J106" s="113">
        <f>J172</f>
        <v>0</v>
      </c>
      <c r="L106" s="110"/>
    </row>
    <row r="107" spans="2:65" s="1" customFormat="1" ht="21.75" customHeight="1">
      <c r="B107" s="28"/>
      <c r="L107" s="28"/>
    </row>
    <row r="108" spans="2:65" s="1" customFormat="1" ht="6.9" customHeight="1">
      <c r="B108" s="28"/>
      <c r="L108" s="28"/>
    </row>
    <row r="109" spans="2:65" s="1" customFormat="1" ht="29.25" customHeight="1">
      <c r="B109" s="28"/>
      <c r="C109" s="105" t="s">
        <v>249</v>
      </c>
      <c r="J109" s="114">
        <f>ROUND(J110 + J111 + J112 + J113 + J114 + J115,2)</f>
        <v>0</v>
      </c>
      <c r="L109" s="28"/>
      <c r="N109" s="115" t="s">
        <v>37</v>
      </c>
    </row>
    <row r="110" spans="2:65" s="1" customFormat="1" ht="18" customHeight="1">
      <c r="B110" s="28"/>
      <c r="D110" s="222" t="s">
        <v>250</v>
      </c>
      <c r="E110" s="223"/>
      <c r="F110" s="223"/>
      <c r="J110" s="117">
        <v>0</v>
      </c>
      <c r="L110" s="118"/>
      <c r="M110" s="119"/>
      <c r="N110" s="120" t="s">
        <v>38</v>
      </c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21" t="s">
        <v>251</v>
      </c>
      <c r="AZ110" s="119"/>
      <c r="BA110" s="119"/>
      <c r="BB110" s="119"/>
      <c r="BC110" s="119"/>
      <c r="BD110" s="119"/>
      <c r="BE110" s="122">
        <f t="shared" ref="BE110:BE115" si="0">IF(N110="základní",J110,0)</f>
        <v>0</v>
      </c>
      <c r="BF110" s="122">
        <f t="shared" ref="BF110:BF115" si="1">IF(N110="snížená",J110,0)</f>
        <v>0</v>
      </c>
      <c r="BG110" s="122">
        <f t="shared" ref="BG110:BG115" si="2">IF(N110="zákl. přenesená",J110,0)</f>
        <v>0</v>
      </c>
      <c r="BH110" s="122">
        <f t="shared" ref="BH110:BH115" si="3">IF(N110="sníž. přenesená",J110,0)</f>
        <v>0</v>
      </c>
      <c r="BI110" s="122">
        <f t="shared" ref="BI110:BI115" si="4">IF(N110="nulová",J110,0)</f>
        <v>0</v>
      </c>
      <c r="BJ110" s="121" t="s">
        <v>80</v>
      </c>
      <c r="BK110" s="119"/>
      <c r="BL110" s="119"/>
      <c r="BM110" s="119"/>
    </row>
    <row r="111" spans="2:65" s="1" customFormat="1" ht="18" customHeight="1">
      <c r="B111" s="28"/>
      <c r="D111" s="222" t="s">
        <v>252</v>
      </c>
      <c r="E111" s="223"/>
      <c r="F111" s="223"/>
      <c r="J111" s="117">
        <v>0</v>
      </c>
      <c r="L111" s="118"/>
      <c r="M111" s="119"/>
      <c r="N111" s="120" t="s">
        <v>38</v>
      </c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1" t="s">
        <v>251</v>
      </c>
      <c r="AZ111" s="119"/>
      <c r="BA111" s="119"/>
      <c r="BB111" s="119"/>
      <c r="BC111" s="119"/>
      <c r="BD111" s="119"/>
      <c r="BE111" s="122">
        <f t="shared" si="0"/>
        <v>0</v>
      </c>
      <c r="BF111" s="122">
        <f t="shared" si="1"/>
        <v>0</v>
      </c>
      <c r="BG111" s="122">
        <f t="shared" si="2"/>
        <v>0</v>
      </c>
      <c r="BH111" s="122">
        <f t="shared" si="3"/>
        <v>0</v>
      </c>
      <c r="BI111" s="122">
        <f t="shared" si="4"/>
        <v>0</v>
      </c>
      <c r="BJ111" s="121" t="s">
        <v>80</v>
      </c>
      <c r="BK111" s="119"/>
      <c r="BL111" s="119"/>
      <c r="BM111" s="119"/>
    </row>
    <row r="112" spans="2:65" s="1" customFormat="1" ht="18" customHeight="1">
      <c r="B112" s="28"/>
      <c r="D112" s="222" t="s">
        <v>2429</v>
      </c>
      <c r="E112" s="223"/>
      <c r="F112" s="223"/>
      <c r="J112" s="117">
        <v>0</v>
      </c>
      <c r="L112" s="118"/>
      <c r="M112" s="119"/>
      <c r="N112" s="120" t="s">
        <v>38</v>
      </c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21" t="s">
        <v>251</v>
      </c>
      <c r="AZ112" s="119"/>
      <c r="BA112" s="119"/>
      <c r="BB112" s="119"/>
      <c r="BC112" s="119"/>
      <c r="BD112" s="119"/>
      <c r="BE112" s="122">
        <f t="shared" si="0"/>
        <v>0</v>
      </c>
      <c r="BF112" s="122">
        <f t="shared" si="1"/>
        <v>0</v>
      </c>
      <c r="BG112" s="122">
        <f t="shared" si="2"/>
        <v>0</v>
      </c>
      <c r="BH112" s="122">
        <f t="shared" si="3"/>
        <v>0</v>
      </c>
      <c r="BI112" s="122">
        <f t="shared" si="4"/>
        <v>0</v>
      </c>
      <c r="BJ112" s="121" t="s">
        <v>80</v>
      </c>
      <c r="BK112" s="119"/>
      <c r="BL112" s="119"/>
      <c r="BM112" s="119"/>
    </row>
    <row r="113" spans="2:65" s="1" customFormat="1" ht="18" customHeight="1">
      <c r="B113" s="28"/>
      <c r="D113" s="222" t="s">
        <v>2427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si="0"/>
        <v>0</v>
      </c>
      <c r="BF113" s="122">
        <f t="shared" si="1"/>
        <v>0</v>
      </c>
      <c r="BG113" s="122">
        <f t="shared" si="2"/>
        <v>0</v>
      </c>
      <c r="BH113" s="122">
        <f t="shared" si="3"/>
        <v>0</v>
      </c>
      <c r="BI113" s="122">
        <f t="shared" si="4"/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222" t="s">
        <v>2430</v>
      </c>
      <c r="E114" s="223"/>
      <c r="F114" s="223"/>
      <c r="J114" s="117"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251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8" customHeight="1">
      <c r="B115" s="28"/>
      <c r="D115" s="116" t="s">
        <v>253</v>
      </c>
      <c r="J115" s="117">
        <f>ROUND(J32*T115,2)</f>
        <v>0</v>
      </c>
      <c r="L115" s="118"/>
      <c r="M115" s="119"/>
      <c r="N115" s="120" t="s">
        <v>38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1" t="s">
        <v>254</v>
      </c>
      <c r="AZ115" s="119"/>
      <c r="BA115" s="119"/>
      <c r="BB115" s="119"/>
      <c r="BC115" s="119"/>
      <c r="BD115" s="119"/>
      <c r="BE115" s="122">
        <f t="shared" si="0"/>
        <v>0</v>
      </c>
      <c r="BF115" s="122">
        <f t="shared" si="1"/>
        <v>0</v>
      </c>
      <c r="BG115" s="122">
        <f t="shared" si="2"/>
        <v>0</v>
      </c>
      <c r="BH115" s="122">
        <f t="shared" si="3"/>
        <v>0</v>
      </c>
      <c r="BI115" s="122">
        <f t="shared" si="4"/>
        <v>0</v>
      </c>
      <c r="BJ115" s="121" t="s">
        <v>80</v>
      </c>
      <c r="BK115" s="119"/>
      <c r="BL115" s="119"/>
      <c r="BM115" s="119"/>
    </row>
    <row r="116" spans="2:65" s="1" customFormat="1" ht="10.199999999999999">
      <c r="B116" s="28"/>
      <c r="L116" s="28"/>
    </row>
    <row r="117" spans="2:65" s="1" customFormat="1" ht="29.25" customHeight="1">
      <c r="B117" s="28"/>
      <c r="C117" s="123" t="s">
        <v>255</v>
      </c>
      <c r="D117" s="95"/>
      <c r="E117" s="95"/>
      <c r="F117" s="95"/>
      <c r="G117" s="95"/>
      <c r="H117" s="95"/>
      <c r="I117" s="95"/>
      <c r="J117" s="124">
        <f>ROUND(J98+J109,2)</f>
        <v>0</v>
      </c>
      <c r="K117" s="95"/>
      <c r="L117" s="28"/>
    </row>
    <row r="118" spans="2:65" s="1" customFormat="1" ht="6.9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28"/>
    </row>
    <row r="122" spans="2:65" s="1" customFormat="1" ht="6.9" customHeight="1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28"/>
    </row>
    <row r="123" spans="2:65" s="1" customFormat="1" ht="24.9" customHeight="1">
      <c r="B123" s="28"/>
      <c r="C123" s="17" t="s">
        <v>256</v>
      </c>
      <c r="L123" s="28"/>
    </row>
    <row r="124" spans="2:65" s="1" customFormat="1" ht="6.9" customHeight="1">
      <c r="B124" s="28"/>
      <c r="L124" s="28"/>
    </row>
    <row r="125" spans="2:65" s="1" customFormat="1" ht="12" customHeight="1">
      <c r="B125" s="28"/>
      <c r="C125" s="23" t="s">
        <v>16</v>
      </c>
      <c r="L125" s="28"/>
    </row>
    <row r="126" spans="2:65" s="1" customFormat="1" ht="26.25" customHeight="1">
      <c r="B126" s="28"/>
      <c r="E126" s="218" t="str">
        <f>E7</f>
        <v>Rekonstrukce silno a slaboproudé instalace, dobudování WC pro imobilní aj., ZŠ Ivanovice na Hané, ul. Tyršova 218/4</v>
      </c>
      <c r="F126" s="219"/>
      <c r="G126" s="219"/>
      <c r="H126" s="219"/>
      <c r="L126" s="28"/>
    </row>
    <row r="127" spans="2:65" ht="12" customHeight="1">
      <c r="B127" s="16"/>
      <c r="C127" s="23" t="s">
        <v>224</v>
      </c>
      <c r="L127" s="16"/>
    </row>
    <row r="128" spans="2:65" s="1" customFormat="1" ht="16.5" customHeight="1">
      <c r="B128" s="28"/>
      <c r="E128" s="218" t="s">
        <v>2361</v>
      </c>
      <c r="F128" s="220"/>
      <c r="G128" s="220"/>
      <c r="H128" s="220"/>
      <c r="L128" s="28"/>
    </row>
    <row r="129" spans="2:65" s="1" customFormat="1" ht="12" customHeight="1">
      <c r="B129" s="28"/>
      <c r="C129" s="23" t="s">
        <v>226</v>
      </c>
      <c r="L129" s="28"/>
    </row>
    <row r="130" spans="2:65" s="1" customFormat="1" ht="16.5" customHeight="1">
      <c r="B130" s="28"/>
      <c r="E130" s="200" t="str">
        <f>E11</f>
        <v>61.20.2 - WC 3.NP - elektro</v>
      </c>
      <c r="F130" s="220"/>
      <c r="G130" s="220"/>
      <c r="H130" s="220"/>
      <c r="L130" s="28"/>
    </row>
    <row r="131" spans="2:65" s="1" customFormat="1" ht="6.9" customHeight="1">
      <c r="B131" s="28"/>
      <c r="L131" s="28"/>
    </row>
    <row r="132" spans="2:65" s="1" customFormat="1" ht="12" customHeight="1">
      <c r="B132" s="28"/>
      <c r="C132" s="23" t="s">
        <v>20</v>
      </c>
      <c r="F132" s="21" t="str">
        <f>F14</f>
        <v>ZŠ Ivanovice na Hané, okres Vyškov p. o.</v>
      </c>
      <c r="I132" s="23" t="s">
        <v>22</v>
      </c>
      <c r="J132" s="48" t="str">
        <f>IF(J14="","",J14)</f>
        <v>xx.xx.xxxx</v>
      </c>
      <c r="L132" s="28"/>
    </row>
    <row r="133" spans="2:65" s="1" customFormat="1" ht="6.9" customHeight="1">
      <c r="B133" s="28"/>
      <c r="L133" s="28"/>
    </row>
    <row r="134" spans="2:65" s="1" customFormat="1" ht="15.15" customHeight="1">
      <c r="B134" s="28"/>
      <c r="C134" s="23" t="s">
        <v>23</v>
      </c>
      <c r="F134" s="21" t="str">
        <f>E17</f>
        <v xml:space="preserve"> </v>
      </c>
      <c r="I134" s="23" t="s">
        <v>29</v>
      </c>
      <c r="J134" s="26" t="str">
        <f>E23</f>
        <v xml:space="preserve"> </v>
      </c>
      <c r="L134" s="28"/>
    </row>
    <row r="135" spans="2:65" s="1" customFormat="1" ht="15.15" customHeight="1">
      <c r="B135" s="28"/>
      <c r="C135" s="23" t="s">
        <v>27</v>
      </c>
      <c r="F135" s="21" t="str">
        <f>IF(E20="","",E20)</f>
        <v>Vyplň údaj</v>
      </c>
      <c r="I135" s="23" t="s">
        <v>31</v>
      </c>
      <c r="J135" s="26" t="str">
        <f>E26</f>
        <v xml:space="preserve"> </v>
      </c>
      <c r="L135" s="28"/>
    </row>
    <row r="136" spans="2:65" s="1" customFormat="1" ht="10.35" customHeight="1">
      <c r="B136" s="28"/>
      <c r="L136" s="28"/>
    </row>
    <row r="137" spans="2:65" s="10" customFormat="1" ht="29.25" customHeight="1">
      <c r="B137" s="125"/>
      <c r="C137" s="126" t="s">
        <v>257</v>
      </c>
      <c r="D137" s="127" t="s">
        <v>58</v>
      </c>
      <c r="E137" s="127" t="s">
        <v>54</v>
      </c>
      <c r="F137" s="127" t="s">
        <v>55</v>
      </c>
      <c r="G137" s="127" t="s">
        <v>258</v>
      </c>
      <c r="H137" s="127" t="s">
        <v>259</v>
      </c>
      <c r="I137" s="127" t="s">
        <v>260</v>
      </c>
      <c r="J137" s="128" t="s">
        <v>232</v>
      </c>
      <c r="K137" s="129" t="s">
        <v>261</v>
      </c>
      <c r="L137" s="125"/>
      <c r="M137" s="55" t="s">
        <v>1</v>
      </c>
      <c r="N137" s="56" t="s">
        <v>37</v>
      </c>
      <c r="O137" s="56" t="s">
        <v>262</v>
      </c>
      <c r="P137" s="56" t="s">
        <v>263</v>
      </c>
      <c r="Q137" s="56" t="s">
        <v>264</v>
      </c>
      <c r="R137" s="56" t="s">
        <v>265</v>
      </c>
      <c r="S137" s="56" t="s">
        <v>266</v>
      </c>
      <c r="T137" s="57" t="s">
        <v>267</v>
      </c>
    </row>
    <row r="138" spans="2:65" s="1" customFormat="1" ht="22.8" customHeight="1">
      <c r="B138" s="28"/>
      <c r="C138" s="60" t="s">
        <v>268</v>
      </c>
      <c r="J138" s="130">
        <f>BK138</f>
        <v>0</v>
      </c>
      <c r="L138" s="28"/>
      <c r="M138" s="58"/>
      <c r="N138" s="49"/>
      <c r="O138" s="49"/>
      <c r="P138" s="131">
        <f>P139+P165</f>
        <v>0</v>
      </c>
      <c r="Q138" s="49"/>
      <c r="R138" s="131">
        <f>R139+R165</f>
        <v>1.3469999999999998E-2</v>
      </c>
      <c r="S138" s="49"/>
      <c r="T138" s="132">
        <f>T139+T165</f>
        <v>3.9E-2</v>
      </c>
      <c r="AT138" s="13" t="s">
        <v>72</v>
      </c>
      <c r="AU138" s="13" t="s">
        <v>234</v>
      </c>
      <c r="BK138" s="133">
        <f>BK139+BK165</f>
        <v>0</v>
      </c>
    </row>
    <row r="139" spans="2:65" s="11" customFormat="1" ht="25.95" customHeight="1">
      <c r="B139" s="134"/>
      <c r="D139" s="135" t="s">
        <v>72</v>
      </c>
      <c r="E139" s="136" t="s">
        <v>269</v>
      </c>
      <c r="F139" s="136" t="s">
        <v>270</v>
      </c>
      <c r="I139" s="137"/>
      <c r="J139" s="138">
        <f>BK139</f>
        <v>0</v>
      </c>
      <c r="L139" s="134"/>
      <c r="M139" s="139"/>
      <c r="P139" s="140">
        <f>P140+P145+P156</f>
        <v>0</v>
      </c>
      <c r="R139" s="140">
        <f>R140+R145+R156</f>
        <v>0</v>
      </c>
      <c r="T139" s="141">
        <f>T140+T145+T156</f>
        <v>1.2E-2</v>
      </c>
      <c r="AR139" s="135" t="s">
        <v>80</v>
      </c>
      <c r="AT139" s="142" t="s">
        <v>72</v>
      </c>
      <c r="AU139" s="142" t="s">
        <v>73</v>
      </c>
      <c r="AY139" s="135" t="s">
        <v>271</v>
      </c>
      <c r="BK139" s="143">
        <f>BK140+BK145+BK156</f>
        <v>0</v>
      </c>
    </row>
    <row r="140" spans="2:65" s="11" customFormat="1" ht="22.8" customHeight="1">
      <c r="B140" s="134"/>
      <c r="D140" s="135" t="s">
        <v>72</v>
      </c>
      <c r="E140" s="144" t="s">
        <v>272</v>
      </c>
      <c r="F140" s="144" t="s">
        <v>273</v>
      </c>
      <c r="I140" s="137"/>
      <c r="J140" s="145">
        <f>BK140</f>
        <v>0</v>
      </c>
      <c r="L140" s="134"/>
      <c r="M140" s="139"/>
      <c r="P140" s="140">
        <f>SUM(P141:P144)</f>
        <v>0</v>
      </c>
      <c r="R140" s="140">
        <f>SUM(R141:R144)</f>
        <v>0</v>
      </c>
      <c r="T140" s="141">
        <f>SUM(T141:T144)</f>
        <v>0</v>
      </c>
      <c r="AR140" s="135" t="s">
        <v>80</v>
      </c>
      <c r="AT140" s="142" t="s">
        <v>72</v>
      </c>
      <c r="AU140" s="142" t="s">
        <v>80</v>
      </c>
      <c r="AY140" s="135" t="s">
        <v>271</v>
      </c>
      <c r="BK140" s="143">
        <f>SUM(BK141:BK144)</f>
        <v>0</v>
      </c>
    </row>
    <row r="141" spans="2:65" s="1" customFormat="1" ht="24.15" customHeight="1">
      <c r="B141" s="28"/>
      <c r="C141" s="146" t="s">
        <v>80</v>
      </c>
      <c r="D141" s="146" t="s">
        <v>274</v>
      </c>
      <c r="E141" s="147" t="s">
        <v>637</v>
      </c>
      <c r="F141" s="148" t="s">
        <v>638</v>
      </c>
      <c r="G141" s="149" t="s">
        <v>639</v>
      </c>
      <c r="H141" s="150">
        <v>10</v>
      </c>
      <c r="I141" s="151"/>
      <c r="J141" s="152">
        <f>ROUND(I141*H141,2)</f>
        <v>0</v>
      </c>
      <c r="K141" s="153"/>
      <c r="L141" s="28"/>
      <c r="M141" s="154" t="s">
        <v>1</v>
      </c>
      <c r="N141" s="115" t="s">
        <v>38</v>
      </c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AR141" s="157" t="s">
        <v>278</v>
      </c>
      <c r="AT141" s="157" t="s">
        <v>274</v>
      </c>
      <c r="AU141" s="157" t="s">
        <v>82</v>
      </c>
      <c r="AY141" s="13" t="s">
        <v>271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3" t="s">
        <v>80</v>
      </c>
      <c r="BK141" s="158">
        <f>ROUND(I141*H141,2)</f>
        <v>0</v>
      </c>
      <c r="BL141" s="13" t="s">
        <v>278</v>
      </c>
      <c r="BM141" s="157" t="s">
        <v>640</v>
      </c>
    </row>
    <row r="142" spans="2:65" s="1" customFormat="1" ht="19.2">
      <c r="B142" s="28"/>
      <c r="D142" s="159" t="s">
        <v>280</v>
      </c>
      <c r="F142" s="160" t="s">
        <v>641</v>
      </c>
      <c r="I142" s="119"/>
      <c r="L142" s="28"/>
      <c r="M142" s="161"/>
      <c r="T142" s="52"/>
      <c r="AT142" s="13" t="s">
        <v>280</v>
      </c>
      <c r="AU142" s="13" t="s">
        <v>82</v>
      </c>
    </row>
    <row r="143" spans="2:65" s="1" customFormat="1" ht="24.15" customHeight="1">
      <c r="B143" s="28"/>
      <c r="C143" s="146" t="s">
        <v>82</v>
      </c>
      <c r="D143" s="146" t="s">
        <v>274</v>
      </c>
      <c r="E143" s="147" t="s">
        <v>642</v>
      </c>
      <c r="F143" s="148" t="s">
        <v>643</v>
      </c>
      <c r="G143" s="149" t="s">
        <v>639</v>
      </c>
      <c r="H143" s="150">
        <v>40</v>
      </c>
      <c r="I143" s="151"/>
      <c r="J143" s="152">
        <f>ROUND(I143*H143,2)</f>
        <v>0</v>
      </c>
      <c r="K143" s="153"/>
      <c r="L143" s="28"/>
      <c r="M143" s="154" t="s">
        <v>1</v>
      </c>
      <c r="N143" s="115" t="s">
        <v>38</v>
      </c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AR143" s="157" t="s">
        <v>278</v>
      </c>
      <c r="AT143" s="157" t="s">
        <v>274</v>
      </c>
      <c r="AU143" s="157" t="s">
        <v>82</v>
      </c>
      <c r="AY143" s="13" t="s">
        <v>271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3" t="s">
        <v>80</v>
      </c>
      <c r="BK143" s="158">
        <f>ROUND(I143*H143,2)</f>
        <v>0</v>
      </c>
      <c r="BL143" s="13" t="s">
        <v>278</v>
      </c>
      <c r="BM143" s="157" t="s">
        <v>644</v>
      </c>
    </row>
    <row r="144" spans="2:65" s="1" customFormat="1" ht="28.8">
      <c r="B144" s="28"/>
      <c r="D144" s="159" t="s">
        <v>280</v>
      </c>
      <c r="F144" s="160" t="s">
        <v>645</v>
      </c>
      <c r="I144" s="119"/>
      <c r="L144" s="28"/>
      <c r="M144" s="161"/>
      <c r="T144" s="52"/>
      <c r="AT144" s="13" t="s">
        <v>280</v>
      </c>
      <c r="AU144" s="13" t="s">
        <v>82</v>
      </c>
    </row>
    <row r="145" spans="2:65" s="11" customFormat="1" ht="22.8" customHeight="1">
      <c r="B145" s="134"/>
      <c r="D145" s="135" t="s">
        <v>72</v>
      </c>
      <c r="E145" s="144" t="s">
        <v>292</v>
      </c>
      <c r="F145" s="144" t="s">
        <v>293</v>
      </c>
      <c r="I145" s="137"/>
      <c r="J145" s="145">
        <f>BK145</f>
        <v>0</v>
      </c>
      <c r="L145" s="134"/>
      <c r="M145" s="139"/>
      <c r="P145" s="140">
        <f>SUM(P146:P155)</f>
        <v>0</v>
      </c>
      <c r="R145" s="140">
        <f>SUM(R146:R155)</f>
        <v>0</v>
      </c>
      <c r="T145" s="141">
        <f>SUM(T146:T155)</f>
        <v>1.2E-2</v>
      </c>
      <c r="AR145" s="135" t="s">
        <v>80</v>
      </c>
      <c r="AT145" s="142" t="s">
        <v>72</v>
      </c>
      <c r="AU145" s="142" t="s">
        <v>80</v>
      </c>
      <c r="AY145" s="135" t="s">
        <v>271</v>
      </c>
      <c r="BK145" s="143">
        <f>SUM(BK146:BK155)</f>
        <v>0</v>
      </c>
    </row>
    <row r="146" spans="2:65" s="1" customFormat="1" ht="33" customHeight="1">
      <c r="B146" s="28"/>
      <c r="C146" s="146" t="s">
        <v>272</v>
      </c>
      <c r="D146" s="146" t="s">
        <v>274</v>
      </c>
      <c r="E146" s="147" t="s">
        <v>646</v>
      </c>
      <c r="F146" s="148" t="s">
        <v>647</v>
      </c>
      <c r="G146" s="149" t="s">
        <v>338</v>
      </c>
      <c r="H146" s="150">
        <v>1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AR146" s="157" t="s">
        <v>278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278</v>
      </c>
      <c r="BM146" s="157" t="s">
        <v>648</v>
      </c>
    </row>
    <row r="147" spans="2:65" s="1" customFormat="1" ht="28.8">
      <c r="B147" s="28"/>
      <c r="D147" s="159" t="s">
        <v>280</v>
      </c>
      <c r="F147" s="160" t="s">
        <v>649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" customFormat="1" ht="33" customHeight="1">
      <c r="B148" s="28"/>
      <c r="C148" s="146" t="s">
        <v>278</v>
      </c>
      <c r="D148" s="146" t="s">
        <v>274</v>
      </c>
      <c r="E148" s="147" t="s">
        <v>654</v>
      </c>
      <c r="F148" s="148" t="s">
        <v>655</v>
      </c>
      <c r="G148" s="149" t="s">
        <v>338</v>
      </c>
      <c r="H148" s="150">
        <v>1</v>
      </c>
      <c r="I148" s="151"/>
      <c r="J148" s="152">
        <f>ROUND(I148*H148,2)</f>
        <v>0</v>
      </c>
      <c r="K148" s="153"/>
      <c r="L148" s="28"/>
      <c r="M148" s="154" t="s">
        <v>1</v>
      </c>
      <c r="N148" s="115" t="s">
        <v>38</v>
      </c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AR148" s="157" t="s">
        <v>278</v>
      </c>
      <c r="AT148" s="157" t="s">
        <v>274</v>
      </c>
      <c r="AU148" s="157" t="s">
        <v>82</v>
      </c>
      <c r="AY148" s="13" t="s">
        <v>271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3" t="s">
        <v>80</v>
      </c>
      <c r="BK148" s="158">
        <f>ROUND(I148*H148,2)</f>
        <v>0</v>
      </c>
      <c r="BL148" s="13" t="s">
        <v>278</v>
      </c>
      <c r="BM148" s="157" t="s">
        <v>656</v>
      </c>
    </row>
    <row r="149" spans="2:65" s="1" customFormat="1" ht="28.8">
      <c r="B149" s="28"/>
      <c r="D149" s="159" t="s">
        <v>280</v>
      </c>
      <c r="F149" s="160" t="s">
        <v>657</v>
      </c>
      <c r="I149" s="119"/>
      <c r="L149" s="28"/>
      <c r="M149" s="161"/>
      <c r="T149" s="52"/>
      <c r="AT149" s="13" t="s">
        <v>280</v>
      </c>
      <c r="AU149" s="13" t="s">
        <v>82</v>
      </c>
    </row>
    <row r="150" spans="2:65" s="1" customFormat="1" ht="24.15" customHeight="1">
      <c r="B150" s="28"/>
      <c r="C150" s="146" t="s">
        <v>298</v>
      </c>
      <c r="D150" s="146" t="s">
        <v>274</v>
      </c>
      <c r="E150" s="147" t="s">
        <v>662</v>
      </c>
      <c r="F150" s="148" t="s">
        <v>663</v>
      </c>
      <c r="G150" s="149" t="s">
        <v>338</v>
      </c>
      <c r="H150" s="150">
        <v>2</v>
      </c>
      <c r="I150" s="151"/>
      <c r="J150" s="152">
        <f>ROUND(I150*H150,2)</f>
        <v>0</v>
      </c>
      <c r="K150" s="153"/>
      <c r="L150" s="28"/>
      <c r="M150" s="154" t="s">
        <v>1</v>
      </c>
      <c r="N150" s="115" t="s">
        <v>38</v>
      </c>
      <c r="P150" s="155">
        <f>O150*H150</f>
        <v>0</v>
      </c>
      <c r="Q150" s="155">
        <v>0</v>
      </c>
      <c r="R150" s="155">
        <f>Q150*H150</f>
        <v>0</v>
      </c>
      <c r="S150" s="155">
        <v>1E-3</v>
      </c>
      <c r="T150" s="156">
        <f>S150*H150</f>
        <v>2E-3</v>
      </c>
      <c r="AR150" s="157" t="s">
        <v>278</v>
      </c>
      <c r="AT150" s="157" t="s">
        <v>274</v>
      </c>
      <c r="AU150" s="157" t="s">
        <v>82</v>
      </c>
      <c r="AY150" s="13" t="s">
        <v>271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3" t="s">
        <v>80</v>
      </c>
      <c r="BK150" s="158">
        <f>ROUND(I150*H150,2)</f>
        <v>0</v>
      </c>
      <c r="BL150" s="13" t="s">
        <v>278</v>
      </c>
      <c r="BM150" s="157" t="s">
        <v>664</v>
      </c>
    </row>
    <row r="151" spans="2:65" s="1" customFormat="1" ht="19.2">
      <c r="B151" s="28"/>
      <c r="D151" s="159" t="s">
        <v>280</v>
      </c>
      <c r="F151" s="160" t="s">
        <v>665</v>
      </c>
      <c r="I151" s="119"/>
      <c r="L151" s="28"/>
      <c r="M151" s="161"/>
      <c r="T151" s="52"/>
      <c r="AT151" s="13" t="s">
        <v>280</v>
      </c>
      <c r="AU151" s="13" t="s">
        <v>82</v>
      </c>
    </row>
    <row r="152" spans="2:65" s="1" customFormat="1" ht="24.15" customHeight="1">
      <c r="B152" s="28"/>
      <c r="C152" s="146" t="s">
        <v>282</v>
      </c>
      <c r="D152" s="146" t="s">
        <v>274</v>
      </c>
      <c r="E152" s="147" t="s">
        <v>678</v>
      </c>
      <c r="F152" s="148" t="s">
        <v>679</v>
      </c>
      <c r="G152" s="149" t="s">
        <v>412</v>
      </c>
      <c r="H152" s="150">
        <v>5</v>
      </c>
      <c r="I152" s="151"/>
      <c r="J152" s="152">
        <f>ROUND(I152*H152,2)</f>
        <v>0</v>
      </c>
      <c r="K152" s="153"/>
      <c r="L152" s="28"/>
      <c r="M152" s="154" t="s">
        <v>1</v>
      </c>
      <c r="N152" s="115" t="s">
        <v>38</v>
      </c>
      <c r="P152" s="155">
        <f>O152*H152</f>
        <v>0</v>
      </c>
      <c r="Q152" s="155">
        <v>0</v>
      </c>
      <c r="R152" s="155">
        <f>Q152*H152</f>
        <v>0</v>
      </c>
      <c r="S152" s="155">
        <v>2E-3</v>
      </c>
      <c r="T152" s="156">
        <f>S152*H152</f>
        <v>0.01</v>
      </c>
      <c r="AR152" s="157" t="s">
        <v>278</v>
      </c>
      <c r="AT152" s="157" t="s">
        <v>274</v>
      </c>
      <c r="AU152" s="157" t="s">
        <v>82</v>
      </c>
      <c r="AY152" s="13" t="s">
        <v>271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3" t="s">
        <v>80</v>
      </c>
      <c r="BK152" s="158">
        <f>ROUND(I152*H152,2)</f>
        <v>0</v>
      </c>
      <c r="BL152" s="13" t="s">
        <v>278</v>
      </c>
      <c r="BM152" s="157" t="s">
        <v>680</v>
      </c>
    </row>
    <row r="153" spans="2:65" s="1" customFormat="1" ht="19.2">
      <c r="B153" s="28"/>
      <c r="D153" s="159" t="s">
        <v>280</v>
      </c>
      <c r="F153" s="160" t="s">
        <v>681</v>
      </c>
      <c r="I153" s="119"/>
      <c r="L153" s="28"/>
      <c r="M153" s="161"/>
      <c r="T153" s="52"/>
      <c r="AT153" s="13" t="s">
        <v>280</v>
      </c>
      <c r="AU153" s="13" t="s">
        <v>82</v>
      </c>
    </row>
    <row r="154" spans="2:65" s="1" customFormat="1" ht="33" customHeight="1">
      <c r="B154" s="28"/>
      <c r="C154" s="146" t="s">
        <v>308</v>
      </c>
      <c r="D154" s="146" t="s">
        <v>274</v>
      </c>
      <c r="E154" s="147" t="s">
        <v>690</v>
      </c>
      <c r="F154" s="148" t="s">
        <v>691</v>
      </c>
      <c r="G154" s="149" t="s">
        <v>692</v>
      </c>
      <c r="H154" s="150">
        <v>20</v>
      </c>
      <c r="I154" s="151"/>
      <c r="J154" s="152">
        <f>ROUND(I154*H154,2)</f>
        <v>0</v>
      </c>
      <c r="K154" s="153"/>
      <c r="L154" s="28"/>
      <c r="M154" s="154" t="s">
        <v>1</v>
      </c>
      <c r="N154" s="115" t="s">
        <v>38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278</v>
      </c>
      <c r="AT154" s="157" t="s">
        <v>274</v>
      </c>
      <c r="AU154" s="157" t="s">
        <v>82</v>
      </c>
      <c r="AY154" s="13" t="s">
        <v>271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3" t="s">
        <v>80</v>
      </c>
      <c r="BK154" s="158">
        <f>ROUND(I154*H154,2)</f>
        <v>0</v>
      </c>
      <c r="BL154" s="13" t="s">
        <v>278</v>
      </c>
      <c r="BM154" s="157" t="s">
        <v>693</v>
      </c>
    </row>
    <row r="155" spans="2:65" s="1" customFormat="1" ht="19.2">
      <c r="B155" s="28"/>
      <c r="D155" s="159" t="s">
        <v>280</v>
      </c>
      <c r="F155" s="160" t="s">
        <v>691</v>
      </c>
      <c r="I155" s="119"/>
      <c r="L155" s="28"/>
      <c r="M155" s="161"/>
      <c r="T155" s="52"/>
      <c r="AT155" s="13" t="s">
        <v>280</v>
      </c>
      <c r="AU155" s="13" t="s">
        <v>82</v>
      </c>
    </row>
    <row r="156" spans="2:65" s="11" customFormat="1" ht="22.8" customHeight="1">
      <c r="B156" s="134"/>
      <c r="D156" s="135" t="s">
        <v>72</v>
      </c>
      <c r="E156" s="144" t="s">
        <v>318</v>
      </c>
      <c r="F156" s="144" t="s">
        <v>319</v>
      </c>
      <c r="I156" s="137"/>
      <c r="J156" s="145">
        <f>BK156</f>
        <v>0</v>
      </c>
      <c r="L156" s="134"/>
      <c r="M156" s="139"/>
      <c r="P156" s="140">
        <f>SUM(P157:P164)</f>
        <v>0</v>
      </c>
      <c r="R156" s="140">
        <f>SUM(R157:R164)</f>
        <v>0</v>
      </c>
      <c r="T156" s="141">
        <f>SUM(T157:T164)</f>
        <v>0</v>
      </c>
      <c r="AR156" s="135" t="s">
        <v>80</v>
      </c>
      <c r="AT156" s="142" t="s">
        <v>72</v>
      </c>
      <c r="AU156" s="142" t="s">
        <v>80</v>
      </c>
      <c r="AY156" s="135" t="s">
        <v>271</v>
      </c>
      <c r="BK156" s="143">
        <f>SUM(BK157:BK164)</f>
        <v>0</v>
      </c>
    </row>
    <row r="157" spans="2:65" s="1" customFormat="1" ht="24.15" customHeight="1">
      <c r="B157" s="28"/>
      <c r="C157" s="146" t="s">
        <v>314</v>
      </c>
      <c r="D157" s="146" t="s">
        <v>274</v>
      </c>
      <c r="E157" s="147" t="s">
        <v>320</v>
      </c>
      <c r="F157" s="148" t="s">
        <v>321</v>
      </c>
      <c r="G157" s="149" t="s">
        <v>322</v>
      </c>
      <c r="H157" s="150">
        <v>3.9E-2</v>
      </c>
      <c r="I157" s="151"/>
      <c r="J157" s="152">
        <f>ROUND(I157*H157,2)</f>
        <v>0</v>
      </c>
      <c r="K157" s="153"/>
      <c r="L157" s="28"/>
      <c r="M157" s="154" t="s">
        <v>1</v>
      </c>
      <c r="N157" s="115" t="s">
        <v>38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278</v>
      </c>
      <c r="AT157" s="157" t="s">
        <v>274</v>
      </c>
      <c r="AU157" s="157" t="s">
        <v>82</v>
      </c>
      <c r="AY157" s="13" t="s">
        <v>271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3" t="s">
        <v>80</v>
      </c>
      <c r="BK157" s="158">
        <f>ROUND(I157*H157,2)</f>
        <v>0</v>
      </c>
      <c r="BL157" s="13" t="s">
        <v>278</v>
      </c>
      <c r="BM157" s="157" t="s">
        <v>694</v>
      </c>
    </row>
    <row r="158" spans="2:65" s="1" customFormat="1" ht="28.8">
      <c r="B158" s="28"/>
      <c r="D158" s="159" t="s">
        <v>280</v>
      </c>
      <c r="F158" s="160" t="s">
        <v>324</v>
      </c>
      <c r="I158" s="119"/>
      <c r="L158" s="28"/>
      <c r="M158" s="161"/>
      <c r="T158" s="52"/>
      <c r="AT158" s="13" t="s">
        <v>280</v>
      </c>
      <c r="AU158" s="13" t="s">
        <v>82</v>
      </c>
    </row>
    <row r="159" spans="2:65" s="1" customFormat="1" ht="24.15" customHeight="1">
      <c r="B159" s="28"/>
      <c r="C159" s="146" t="s">
        <v>292</v>
      </c>
      <c r="D159" s="146" t="s">
        <v>274</v>
      </c>
      <c r="E159" s="147" t="s">
        <v>326</v>
      </c>
      <c r="F159" s="148" t="s">
        <v>327</v>
      </c>
      <c r="G159" s="149" t="s">
        <v>322</v>
      </c>
      <c r="H159" s="150">
        <v>3.9E-2</v>
      </c>
      <c r="I159" s="151"/>
      <c r="J159" s="152">
        <f>ROUND(I159*H159,2)</f>
        <v>0</v>
      </c>
      <c r="K159" s="153"/>
      <c r="L159" s="28"/>
      <c r="M159" s="154" t="s">
        <v>1</v>
      </c>
      <c r="N159" s="115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278</v>
      </c>
      <c r="AT159" s="157" t="s">
        <v>274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278</v>
      </c>
      <c r="BM159" s="157" t="s">
        <v>695</v>
      </c>
    </row>
    <row r="160" spans="2:65" s="1" customFormat="1" ht="19.2">
      <c r="B160" s="28"/>
      <c r="D160" s="159" t="s">
        <v>280</v>
      </c>
      <c r="F160" s="160" t="s">
        <v>329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" customFormat="1" ht="24.15" customHeight="1">
      <c r="B161" s="28"/>
      <c r="C161" s="146" t="s">
        <v>325</v>
      </c>
      <c r="D161" s="146" t="s">
        <v>274</v>
      </c>
      <c r="E161" s="147" t="s">
        <v>696</v>
      </c>
      <c r="F161" s="148" t="s">
        <v>697</v>
      </c>
      <c r="G161" s="149" t="s">
        <v>322</v>
      </c>
      <c r="H161" s="150">
        <v>40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278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278</v>
      </c>
      <c r="BM161" s="157" t="s">
        <v>698</v>
      </c>
    </row>
    <row r="162" spans="2:65" s="1" customFormat="1" ht="28.8">
      <c r="B162" s="28"/>
      <c r="D162" s="159" t="s">
        <v>280</v>
      </c>
      <c r="F162" s="160" t="s">
        <v>699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" customFormat="1" ht="49.05" customHeight="1">
      <c r="B163" s="28"/>
      <c r="C163" s="146" t="s">
        <v>330</v>
      </c>
      <c r="D163" s="146" t="s">
        <v>274</v>
      </c>
      <c r="E163" s="147" t="s">
        <v>700</v>
      </c>
      <c r="F163" s="148" t="s">
        <v>701</v>
      </c>
      <c r="G163" s="149" t="s">
        <v>322</v>
      </c>
      <c r="H163" s="150">
        <v>3.9E-2</v>
      </c>
      <c r="I163" s="151"/>
      <c r="J163" s="152">
        <f>ROUND(I163*H163,2)</f>
        <v>0</v>
      </c>
      <c r="K163" s="153"/>
      <c r="L163" s="28"/>
      <c r="M163" s="154" t="s">
        <v>1</v>
      </c>
      <c r="N163" s="115" t="s">
        <v>38</v>
      </c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AR163" s="157" t="s">
        <v>278</v>
      </c>
      <c r="AT163" s="157" t="s">
        <v>274</v>
      </c>
      <c r="AU163" s="157" t="s">
        <v>82</v>
      </c>
      <c r="AY163" s="13" t="s">
        <v>271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3" t="s">
        <v>80</v>
      </c>
      <c r="BK163" s="158">
        <f>ROUND(I163*H163,2)</f>
        <v>0</v>
      </c>
      <c r="BL163" s="13" t="s">
        <v>278</v>
      </c>
      <c r="BM163" s="157" t="s">
        <v>702</v>
      </c>
    </row>
    <row r="164" spans="2:65" s="1" customFormat="1" ht="38.4">
      <c r="B164" s="28"/>
      <c r="D164" s="159" t="s">
        <v>280</v>
      </c>
      <c r="F164" s="160" t="s">
        <v>703</v>
      </c>
      <c r="I164" s="119"/>
      <c r="L164" s="28"/>
      <c r="M164" s="161"/>
      <c r="T164" s="52"/>
      <c r="AT164" s="13" t="s">
        <v>280</v>
      </c>
      <c r="AU164" s="13" t="s">
        <v>82</v>
      </c>
    </row>
    <row r="165" spans="2:65" s="11" customFormat="1" ht="25.95" customHeight="1">
      <c r="B165" s="134"/>
      <c r="D165" s="135" t="s">
        <v>72</v>
      </c>
      <c r="E165" s="136" t="s">
        <v>341</v>
      </c>
      <c r="F165" s="136" t="s">
        <v>342</v>
      </c>
      <c r="I165" s="137"/>
      <c r="J165" s="138">
        <f>BK165</f>
        <v>0</v>
      </c>
      <c r="L165" s="134"/>
      <c r="M165" s="139"/>
      <c r="P165" s="140">
        <f>P166</f>
        <v>0</v>
      </c>
      <c r="R165" s="140">
        <f>R166</f>
        <v>1.3469999999999998E-2</v>
      </c>
      <c r="T165" s="141">
        <f>T166</f>
        <v>2.7E-2</v>
      </c>
      <c r="AR165" s="135" t="s">
        <v>82</v>
      </c>
      <c r="AT165" s="142" t="s">
        <v>72</v>
      </c>
      <c r="AU165" s="142" t="s">
        <v>73</v>
      </c>
      <c r="AY165" s="135" t="s">
        <v>271</v>
      </c>
      <c r="BK165" s="143">
        <f>BK166</f>
        <v>0</v>
      </c>
    </row>
    <row r="166" spans="2:65" s="11" customFormat="1" ht="22.8" customHeight="1">
      <c r="B166" s="134"/>
      <c r="D166" s="135" t="s">
        <v>72</v>
      </c>
      <c r="E166" s="144" t="s">
        <v>704</v>
      </c>
      <c r="F166" s="144" t="s">
        <v>705</v>
      </c>
      <c r="I166" s="137"/>
      <c r="J166" s="145">
        <f>BK166</f>
        <v>0</v>
      </c>
      <c r="L166" s="134"/>
      <c r="M166" s="139"/>
      <c r="P166" s="140">
        <f>P167+P172</f>
        <v>0</v>
      </c>
      <c r="R166" s="140">
        <f>R167+R172</f>
        <v>1.3469999999999998E-2</v>
      </c>
      <c r="T166" s="141">
        <f>T167+T172</f>
        <v>2.7E-2</v>
      </c>
      <c r="AR166" s="135" t="s">
        <v>82</v>
      </c>
      <c r="AT166" s="142" t="s">
        <v>72</v>
      </c>
      <c r="AU166" s="142" t="s">
        <v>80</v>
      </c>
      <c r="AY166" s="135" t="s">
        <v>271</v>
      </c>
      <c r="BK166" s="143">
        <f>BK167+BK172</f>
        <v>0</v>
      </c>
    </row>
    <row r="167" spans="2:65" s="11" customFormat="1" ht="20.85" customHeight="1">
      <c r="B167" s="134"/>
      <c r="D167" s="135" t="s">
        <v>72</v>
      </c>
      <c r="E167" s="144" t="s">
        <v>706</v>
      </c>
      <c r="F167" s="144" t="s">
        <v>2390</v>
      </c>
      <c r="I167" s="137"/>
      <c r="J167" s="145">
        <f>BK167</f>
        <v>0</v>
      </c>
      <c r="L167" s="134"/>
      <c r="M167" s="139"/>
      <c r="P167" s="140">
        <f>SUM(P168:P171)</f>
        <v>0</v>
      </c>
      <c r="R167" s="140">
        <f>SUM(R168:R171)</f>
        <v>1E-4</v>
      </c>
      <c r="T167" s="141">
        <f>SUM(T168:T171)</f>
        <v>0</v>
      </c>
      <c r="AR167" s="135" t="s">
        <v>82</v>
      </c>
      <c r="AT167" s="142" t="s">
        <v>72</v>
      </c>
      <c r="AU167" s="142" t="s">
        <v>82</v>
      </c>
      <c r="AY167" s="135" t="s">
        <v>271</v>
      </c>
      <c r="BK167" s="143">
        <f>SUM(BK168:BK171)</f>
        <v>0</v>
      </c>
    </row>
    <row r="168" spans="2:65" s="1" customFormat="1" ht="16.5" customHeight="1">
      <c r="B168" s="28"/>
      <c r="C168" s="146" t="s">
        <v>8</v>
      </c>
      <c r="D168" s="146" t="s">
        <v>274</v>
      </c>
      <c r="E168" s="147" t="s">
        <v>858</v>
      </c>
      <c r="F168" s="148" t="s">
        <v>859</v>
      </c>
      <c r="G168" s="149" t="s">
        <v>338</v>
      </c>
      <c r="H168" s="150">
        <v>2</v>
      </c>
      <c r="I168" s="151"/>
      <c r="J168" s="152">
        <f>ROUND(I168*H168,2)</f>
        <v>0</v>
      </c>
      <c r="K168" s="153"/>
      <c r="L168" s="28"/>
      <c r="M168" s="154" t="s">
        <v>1</v>
      </c>
      <c r="N168" s="115" t="s">
        <v>38</v>
      </c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AR168" s="157" t="s">
        <v>348</v>
      </c>
      <c r="AT168" s="157" t="s">
        <v>274</v>
      </c>
      <c r="AU168" s="157" t="s">
        <v>272</v>
      </c>
      <c r="AY168" s="13" t="s">
        <v>271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3" t="s">
        <v>80</v>
      </c>
      <c r="BK168" s="158">
        <f>ROUND(I168*H168,2)</f>
        <v>0</v>
      </c>
      <c r="BL168" s="13" t="s">
        <v>348</v>
      </c>
      <c r="BM168" s="157" t="s">
        <v>860</v>
      </c>
    </row>
    <row r="169" spans="2:65" s="1" customFormat="1" ht="28.8">
      <c r="B169" s="28"/>
      <c r="D169" s="159" t="s">
        <v>280</v>
      </c>
      <c r="F169" s="160" t="s">
        <v>861</v>
      </c>
      <c r="I169" s="119"/>
      <c r="L169" s="28"/>
      <c r="M169" s="161"/>
      <c r="T169" s="52"/>
      <c r="AT169" s="13" t="s">
        <v>280</v>
      </c>
      <c r="AU169" s="13" t="s">
        <v>272</v>
      </c>
    </row>
    <row r="170" spans="2:65" s="1" customFormat="1" ht="24.15" customHeight="1">
      <c r="B170" s="28"/>
      <c r="C170" s="162" t="s">
        <v>345</v>
      </c>
      <c r="D170" s="162" t="s">
        <v>335</v>
      </c>
      <c r="E170" s="163" t="s">
        <v>865</v>
      </c>
      <c r="F170" s="164" t="s">
        <v>866</v>
      </c>
      <c r="G170" s="165" t="s">
        <v>338</v>
      </c>
      <c r="H170" s="166">
        <v>2</v>
      </c>
      <c r="I170" s="167"/>
      <c r="J170" s="168">
        <f>ROUND(I170*H170,2)</f>
        <v>0</v>
      </c>
      <c r="K170" s="169"/>
      <c r="L170" s="170"/>
      <c r="M170" s="171" t="s">
        <v>1</v>
      </c>
      <c r="N170" s="172" t="s">
        <v>38</v>
      </c>
      <c r="P170" s="155">
        <f>O170*H170</f>
        <v>0</v>
      </c>
      <c r="Q170" s="155">
        <v>5.0000000000000002E-5</v>
      </c>
      <c r="R170" s="155">
        <f>Q170*H170</f>
        <v>1E-4</v>
      </c>
      <c r="S170" s="155">
        <v>0</v>
      </c>
      <c r="T170" s="156">
        <f>S170*H170</f>
        <v>0</v>
      </c>
      <c r="AR170" s="157" t="s">
        <v>373</v>
      </c>
      <c r="AT170" s="157" t="s">
        <v>335</v>
      </c>
      <c r="AU170" s="157" t="s">
        <v>272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348</v>
      </c>
      <c r="BM170" s="157" t="s">
        <v>867</v>
      </c>
    </row>
    <row r="171" spans="2:65" s="1" customFormat="1" ht="10.199999999999999">
      <c r="B171" s="28"/>
      <c r="D171" s="159" t="s">
        <v>280</v>
      </c>
      <c r="F171" s="160" t="s">
        <v>866</v>
      </c>
      <c r="I171" s="119"/>
      <c r="L171" s="28"/>
      <c r="M171" s="161"/>
      <c r="T171" s="52"/>
      <c r="AT171" s="13" t="s">
        <v>280</v>
      </c>
      <c r="AU171" s="13" t="s">
        <v>272</v>
      </c>
    </row>
    <row r="172" spans="2:65" s="11" customFormat="1" ht="20.85" customHeight="1">
      <c r="B172" s="134"/>
      <c r="D172" s="135" t="s">
        <v>72</v>
      </c>
      <c r="E172" s="144" t="s">
        <v>1063</v>
      </c>
      <c r="F172" s="144" t="s">
        <v>1064</v>
      </c>
      <c r="I172" s="137"/>
      <c r="J172" s="145">
        <f>BK172</f>
        <v>0</v>
      </c>
      <c r="L172" s="134"/>
      <c r="M172" s="139"/>
      <c r="P172" s="140">
        <f>SUM(P173:P194)</f>
        <v>0</v>
      </c>
      <c r="R172" s="140">
        <f>SUM(R173:R194)</f>
        <v>1.3369999999999998E-2</v>
      </c>
      <c r="T172" s="141">
        <f>SUM(T173:T194)</f>
        <v>2.7E-2</v>
      </c>
      <c r="AR172" s="135" t="s">
        <v>82</v>
      </c>
      <c r="AT172" s="142" t="s">
        <v>72</v>
      </c>
      <c r="AU172" s="142" t="s">
        <v>82</v>
      </c>
      <c r="AY172" s="135" t="s">
        <v>271</v>
      </c>
      <c r="BK172" s="143">
        <f>SUM(BK173:BK194)</f>
        <v>0</v>
      </c>
    </row>
    <row r="173" spans="2:65" s="1" customFormat="1" ht="37.799999999999997" customHeight="1">
      <c r="B173" s="28"/>
      <c r="C173" s="146" t="s">
        <v>351</v>
      </c>
      <c r="D173" s="146" t="s">
        <v>274</v>
      </c>
      <c r="E173" s="147" t="s">
        <v>2318</v>
      </c>
      <c r="F173" s="148" t="s">
        <v>2319</v>
      </c>
      <c r="G173" s="149" t="s">
        <v>338</v>
      </c>
      <c r="H173" s="150">
        <v>9</v>
      </c>
      <c r="I173" s="151"/>
      <c r="J173" s="152">
        <f>ROUND(I173*H173,2)</f>
        <v>0</v>
      </c>
      <c r="K173" s="153"/>
      <c r="L173" s="28"/>
      <c r="M173" s="154" t="s">
        <v>1</v>
      </c>
      <c r="N173" s="115" t="s">
        <v>38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AR173" s="157" t="s">
        <v>348</v>
      </c>
      <c r="AT173" s="157" t="s">
        <v>274</v>
      </c>
      <c r="AU173" s="157" t="s">
        <v>272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348</v>
      </c>
      <c r="BM173" s="157" t="s">
        <v>2320</v>
      </c>
    </row>
    <row r="174" spans="2:65" s="1" customFormat="1" ht="76.8">
      <c r="B174" s="28"/>
      <c r="D174" s="159" t="s">
        <v>280</v>
      </c>
      <c r="F174" s="160" t="s">
        <v>2321</v>
      </c>
      <c r="I174" s="119"/>
      <c r="L174" s="28"/>
      <c r="M174" s="161"/>
      <c r="T174" s="52"/>
      <c r="AT174" s="13" t="s">
        <v>280</v>
      </c>
      <c r="AU174" s="13" t="s">
        <v>272</v>
      </c>
    </row>
    <row r="175" spans="2:65" s="1" customFormat="1" ht="33" customHeight="1">
      <c r="B175" s="28"/>
      <c r="C175" s="162" t="s">
        <v>356</v>
      </c>
      <c r="D175" s="162" t="s">
        <v>335</v>
      </c>
      <c r="E175" s="163" t="s">
        <v>2322</v>
      </c>
      <c r="F175" s="164" t="s">
        <v>2323</v>
      </c>
      <c r="G175" s="165" t="s">
        <v>338</v>
      </c>
      <c r="H175" s="166">
        <v>9</v>
      </c>
      <c r="I175" s="167"/>
      <c r="J175" s="168">
        <f>ROUND(I175*H175,2)</f>
        <v>0</v>
      </c>
      <c r="K175" s="169"/>
      <c r="L175" s="170"/>
      <c r="M175" s="171" t="s">
        <v>1</v>
      </c>
      <c r="N175" s="172" t="s">
        <v>38</v>
      </c>
      <c r="P175" s="155">
        <f>O175*H175</f>
        <v>0</v>
      </c>
      <c r="Q175" s="155">
        <v>1.2999999999999999E-3</v>
      </c>
      <c r="R175" s="155">
        <f>Q175*H175</f>
        <v>1.1699999999999999E-2</v>
      </c>
      <c r="S175" s="155">
        <v>0</v>
      </c>
      <c r="T175" s="156">
        <f>S175*H175</f>
        <v>0</v>
      </c>
      <c r="AR175" s="157" t="s">
        <v>373</v>
      </c>
      <c r="AT175" s="157" t="s">
        <v>335</v>
      </c>
      <c r="AU175" s="157" t="s">
        <v>272</v>
      </c>
      <c r="AY175" s="13" t="s">
        <v>271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3" t="s">
        <v>80</v>
      </c>
      <c r="BK175" s="158">
        <f>ROUND(I175*H175,2)</f>
        <v>0</v>
      </c>
      <c r="BL175" s="13" t="s">
        <v>348</v>
      </c>
      <c r="BM175" s="157" t="s">
        <v>2324</v>
      </c>
    </row>
    <row r="176" spans="2:65" s="1" customFormat="1" ht="19.2">
      <c r="B176" s="28"/>
      <c r="D176" s="159" t="s">
        <v>280</v>
      </c>
      <c r="F176" s="160" t="s">
        <v>2323</v>
      </c>
      <c r="I176" s="119"/>
      <c r="L176" s="28"/>
      <c r="M176" s="161"/>
      <c r="T176" s="52"/>
      <c r="AT176" s="13" t="s">
        <v>280</v>
      </c>
      <c r="AU176" s="13" t="s">
        <v>272</v>
      </c>
    </row>
    <row r="177" spans="2:65" s="1" customFormat="1" ht="37.799999999999997" customHeight="1">
      <c r="B177" s="28"/>
      <c r="C177" s="146" t="s">
        <v>348</v>
      </c>
      <c r="D177" s="146" t="s">
        <v>274</v>
      </c>
      <c r="E177" s="147" t="s">
        <v>2147</v>
      </c>
      <c r="F177" s="148" t="s">
        <v>2148</v>
      </c>
      <c r="G177" s="149" t="s">
        <v>338</v>
      </c>
      <c r="H177" s="150">
        <v>9</v>
      </c>
      <c r="I177" s="151"/>
      <c r="J177" s="152">
        <f>ROUND(I177*H177,2)</f>
        <v>0</v>
      </c>
      <c r="K177" s="153"/>
      <c r="L177" s="28"/>
      <c r="M177" s="154" t="s">
        <v>1</v>
      </c>
      <c r="N177" s="115" t="s">
        <v>38</v>
      </c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AR177" s="157" t="s">
        <v>348</v>
      </c>
      <c r="AT177" s="157" t="s">
        <v>274</v>
      </c>
      <c r="AU177" s="157" t="s">
        <v>272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348</v>
      </c>
      <c r="BM177" s="157" t="s">
        <v>2149</v>
      </c>
    </row>
    <row r="178" spans="2:65" s="1" customFormat="1" ht="28.8">
      <c r="B178" s="28"/>
      <c r="D178" s="159" t="s">
        <v>280</v>
      </c>
      <c r="F178" s="160" t="s">
        <v>2150</v>
      </c>
      <c r="I178" s="119"/>
      <c r="L178" s="28"/>
      <c r="M178" s="161"/>
      <c r="T178" s="52"/>
      <c r="AT178" s="13" t="s">
        <v>280</v>
      </c>
      <c r="AU178" s="13" t="s">
        <v>272</v>
      </c>
    </row>
    <row r="179" spans="2:65" s="1" customFormat="1" ht="24.15" customHeight="1">
      <c r="B179" s="28"/>
      <c r="C179" s="146" t="s">
        <v>365</v>
      </c>
      <c r="D179" s="146" t="s">
        <v>274</v>
      </c>
      <c r="E179" s="147" t="s">
        <v>1706</v>
      </c>
      <c r="F179" s="148" t="s">
        <v>1707</v>
      </c>
      <c r="G179" s="149" t="s">
        <v>338</v>
      </c>
      <c r="H179" s="150">
        <v>7</v>
      </c>
      <c r="I179" s="151"/>
      <c r="J179" s="152">
        <f>ROUND(I179*H179,2)</f>
        <v>0</v>
      </c>
      <c r="K179" s="153"/>
      <c r="L179" s="28"/>
      <c r="M179" s="154" t="s">
        <v>1</v>
      </c>
      <c r="N179" s="115" t="s">
        <v>38</v>
      </c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AR179" s="157" t="s">
        <v>348</v>
      </c>
      <c r="AT179" s="157" t="s">
        <v>274</v>
      </c>
      <c r="AU179" s="157" t="s">
        <v>272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348</v>
      </c>
      <c r="BM179" s="157" t="s">
        <v>1708</v>
      </c>
    </row>
    <row r="180" spans="2:65" s="1" customFormat="1" ht="28.8">
      <c r="B180" s="28"/>
      <c r="D180" s="159" t="s">
        <v>280</v>
      </c>
      <c r="F180" s="160" t="s">
        <v>1709</v>
      </c>
      <c r="I180" s="119"/>
      <c r="L180" s="28"/>
      <c r="M180" s="161"/>
      <c r="T180" s="52"/>
      <c r="AT180" s="13" t="s">
        <v>280</v>
      </c>
      <c r="AU180" s="13" t="s">
        <v>272</v>
      </c>
    </row>
    <row r="181" spans="2:65" s="1" customFormat="1" ht="24.15" customHeight="1">
      <c r="B181" s="28"/>
      <c r="C181" s="162" t="s">
        <v>370</v>
      </c>
      <c r="D181" s="162" t="s">
        <v>335</v>
      </c>
      <c r="E181" s="163" t="s">
        <v>1710</v>
      </c>
      <c r="F181" s="164" t="s">
        <v>1711</v>
      </c>
      <c r="G181" s="165" t="s">
        <v>338</v>
      </c>
      <c r="H181" s="166">
        <v>7</v>
      </c>
      <c r="I181" s="167"/>
      <c r="J181" s="168">
        <f>ROUND(I181*H181,2)</f>
        <v>0</v>
      </c>
      <c r="K181" s="169"/>
      <c r="L181" s="170"/>
      <c r="M181" s="171" t="s">
        <v>1</v>
      </c>
      <c r="N181" s="172" t="s">
        <v>38</v>
      </c>
      <c r="P181" s="155">
        <f>O181*H181</f>
        <v>0</v>
      </c>
      <c r="Q181" s="155">
        <v>4.0000000000000003E-5</v>
      </c>
      <c r="R181" s="155">
        <f>Q181*H181</f>
        <v>2.8000000000000003E-4</v>
      </c>
      <c r="S181" s="155">
        <v>0</v>
      </c>
      <c r="T181" s="156">
        <f>S181*H181</f>
        <v>0</v>
      </c>
      <c r="AR181" s="157" t="s">
        <v>373</v>
      </c>
      <c r="AT181" s="157" t="s">
        <v>335</v>
      </c>
      <c r="AU181" s="157" t="s">
        <v>272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348</v>
      </c>
      <c r="BM181" s="157" t="s">
        <v>1712</v>
      </c>
    </row>
    <row r="182" spans="2:65" s="1" customFormat="1" ht="10.199999999999999">
      <c r="B182" s="28"/>
      <c r="D182" s="159" t="s">
        <v>280</v>
      </c>
      <c r="F182" s="160" t="s">
        <v>1711</v>
      </c>
      <c r="I182" s="119"/>
      <c r="L182" s="28"/>
      <c r="M182" s="161"/>
      <c r="T182" s="52"/>
      <c r="AT182" s="13" t="s">
        <v>280</v>
      </c>
      <c r="AU182" s="13" t="s">
        <v>272</v>
      </c>
    </row>
    <row r="183" spans="2:65" s="1" customFormat="1" ht="37.799999999999997" customHeight="1">
      <c r="B183" s="28"/>
      <c r="C183" s="146" t="s">
        <v>376</v>
      </c>
      <c r="D183" s="146" t="s">
        <v>274</v>
      </c>
      <c r="E183" s="147" t="s">
        <v>2394</v>
      </c>
      <c r="F183" s="148" t="s">
        <v>2395</v>
      </c>
      <c r="G183" s="149" t="s">
        <v>338</v>
      </c>
      <c r="H183" s="150">
        <v>2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AR183" s="157" t="s">
        <v>348</v>
      </c>
      <c r="AT183" s="157" t="s">
        <v>274</v>
      </c>
      <c r="AU183" s="157" t="s">
        <v>272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2396</v>
      </c>
    </row>
    <row r="184" spans="2:65" s="1" customFormat="1" ht="38.4">
      <c r="B184" s="28"/>
      <c r="D184" s="159" t="s">
        <v>280</v>
      </c>
      <c r="F184" s="160" t="s">
        <v>2397</v>
      </c>
      <c r="I184" s="119"/>
      <c r="L184" s="28"/>
      <c r="M184" s="161"/>
      <c r="T184" s="52"/>
      <c r="AT184" s="13" t="s">
        <v>280</v>
      </c>
      <c r="AU184" s="13" t="s">
        <v>272</v>
      </c>
    </row>
    <row r="185" spans="2:65" s="1" customFormat="1" ht="44.25" customHeight="1">
      <c r="B185" s="28"/>
      <c r="C185" s="162" t="s">
        <v>381</v>
      </c>
      <c r="D185" s="162" t="s">
        <v>335</v>
      </c>
      <c r="E185" s="163" t="s">
        <v>2398</v>
      </c>
      <c r="F185" s="164" t="s">
        <v>2399</v>
      </c>
      <c r="G185" s="165" t="s">
        <v>338</v>
      </c>
      <c r="H185" s="166">
        <v>2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38</v>
      </c>
      <c r="P185" s="155">
        <f>O185*H185</f>
        <v>0</v>
      </c>
      <c r="Q185" s="155">
        <v>5.0000000000000002E-5</v>
      </c>
      <c r="R185" s="155">
        <f>Q185*H185</f>
        <v>1E-4</v>
      </c>
      <c r="S185" s="155">
        <v>0</v>
      </c>
      <c r="T185" s="156">
        <f>S185*H185</f>
        <v>0</v>
      </c>
      <c r="AR185" s="157" t="s">
        <v>373</v>
      </c>
      <c r="AT185" s="157" t="s">
        <v>335</v>
      </c>
      <c r="AU185" s="157" t="s">
        <v>272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348</v>
      </c>
      <c r="BM185" s="157" t="s">
        <v>2400</v>
      </c>
    </row>
    <row r="186" spans="2:65" s="1" customFormat="1" ht="28.8">
      <c r="B186" s="28"/>
      <c r="D186" s="159" t="s">
        <v>280</v>
      </c>
      <c r="F186" s="160" t="s">
        <v>2399</v>
      </c>
      <c r="I186" s="119"/>
      <c r="L186" s="28"/>
      <c r="M186" s="161"/>
      <c r="T186" s="52"/>
      <c r="AT186" s="13" t="s">
        <v>280</v>
      </c>
      <c r="AU186" s="13" t="s">
        <v>272</v>
      </c>
    </row>
    <row r="187" spans="2:65" s="1" customFormat="1" ht="24.15" customHeight="1">
      <c r="B187" s="28"/>
      <c r="C187" s="162" t="s">
        <v>7</v>
      </c>
      <c r="D187" s="162" t="s">
        <v>335</v>
      </c>
      <c r="E187" s="163" t="s">
        <v>1311</v>
      </c>
      <c r="F187" s="164" t="s">
        <v>1312</v>
      </c>
      <c r="G187" s="165" t="s">
        <v>338</v>
      </c>
      <c r="H187" s="166">
        <v>9</v>
      </c>
      <c r="I187" s="167"/>
      <c r="J187" s="168">
        <f>ROUND(I187*H187,2)</f>
        <v>0</v>
      </c>
      <c r="K187" s="169"/>
      <c r="L187" s="170"/>
      <c r="M187" s="171" t="s">
        <v>1</v>
      </c>
      <c r="N187" s="172" t="s">
        <v>38</v>
      </c>
      <c r="P187" s="155">
        <f>O187*H187</f>
        <v>0</v>
      </c>
      <c r="Q187" s="155">
        <v>1.0000000000000001E-5</v>
      </c>
      <c r="R187" s="155">
        <f>Q187*H187</f>
        <v>9.0000000000000006E-5</v>
      </c>
      <c r="S187" s="155">
        <v>0</v>
      </c>
      <c r="T187" s="156">
        <f>S187*H187</f>
        <v>0</v>
      </c>
      <c r="AR187" s="157" t="s">
        <v>373</v>
      </c>
      <c r="AT187" s="157" t="s">
        <v>335</v>
      </c>
      <c r="AU187" s="157" t="s">
        <v>272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348</v>
      </c>
      <c r="BM187" s="157" t="s">
        <v>1550</v>
      </c>
    </row>
    <row r="188" spans="2:65" s="1" customFormat="1" ht="10.199999999999999">
      <c r="B188" s="28"/>
      <c r="D188" s="159" t="s">
        <v>280</v>
      </c>
      <c r="F188" s="160" t="s">
        <v>1312</v>
      </c>
      <c r="I188" s="119"/>
      <c r="L188" s="28"/>
      <c r="M188" s="161"/>
      <c r="T188" s="52"/>
      <c r="AT188" s="13" t="s">
        <v>280</v>
      </c>
      <c r="AU188" s="13" t="s">
        <v>272</v>
      </c>
    </row>
    <row r="189" spans="2:65" s="1" customFormat="1" ht="24.15" customHeight="1">
      <c r="B189" s="28"/>
      <c r="C189" s="146" t="s">
        <v>390</v>
      </c>
      <c r="D189" s="146" t="s">
        <v>274</v>
      </c>
      <c r="E189" s="147" t="s">
        <v>1104</v>
      </c>
      <c r="F189" s="148" t="s">
        <v>1105</v>
      </c>
      <c r="G189" s="149" t="s">
        <v>412</v>
      </c>
      <c r="H189" s="150">
        <v>10</v>
      </c>
      <c r="I189" s="151"/>
      <c r="J189" s="152">
        <f>ROUND(I189*H189,2)</f>
        <v>0</v>
      </c>
      <c r="K189" s="153"/>
      <c r="L189" s="28"/>
      <c r="M189" s="154" t="s">
        <v>1</v>
      </c>
      <c r="N189" s="115" t="s">
        <v>38</v>
      </c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AR189" s="157" t="s">
        <v>348</v>
      </c>
      <c r="AT189" s="157" t="s">
        <v>274</v>
      </c>
      <c r="AU189" s="157" t="s">
        <v>272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348</v>
      </c>
      <c r="BM189" s="157" t="s">
        <v>1106</v>
      </c>
    </row>
    <row r="190" spans="2:65" s="1" customFormat="1" ht="28.8">
      <c r="B190" s="28"/>
      <c r="D190" s="159" t="s">
        <v>280</v>
      </c>
      <c r="F190" s="160" t="s">
        <v>1107</v>
      </c>
      <c r="I190" s="119"/>
      <c r="L190" s="28"/>
      <c r="M190" s="161"/>
      <c r="T190" s="52"/>
      <c r="AT190" s="13" t="s">
        <v>280</v>
      </c>
      <c r="AU190" s="13" t="s">
        <v>272</v>
      </c>
    </row>
    <row r="191" spans="2:65" s="1" customFormat="1" ht="24.15" customHeight="1">
      <c r="B191" s="28"/>
      <c r="C191" s="162" t="s">
        <v>395</v>
      </c>
      <c r="D191" s="162" t="s">
        <v>335</v>
      </c>
      <c r="E191" s="163" t="s">
        <v>1109</v>
      </c>
      <c r="F191" s="164" t="s">
        <v>1110</v>
      </c>
      <c r="G191" s="165" t="s">
        <v>412</v>
      </c>
      <c r="H191" s="166">
        <v>10</v>
      </c>
      <c r="I191" s="167"/>
      <c r="J191" s="168">
        <f>ROUND(I191*H191,2)</f>
        <v>0</v>
      </c>
      <c r="K191" s="169"/>
      <c r="L191" s="170"/>
      <c r="M191" s="171" t="s">
        <v>1</v>
      </c>
      <c r="N191" s="172" t="s">
        <v>38</v>
      </c>
      <c r="P191" s="155">
        <f>O191*H191</f>
        <v>0</v>
      </c>
      <c r="Q191" s="155">
        <v>1.2E-4</v>
      </c>
      <c r="R191" s="155">
        <f>Q191*H191</f>
        <v>1.2000000000000001E-3</v>
      </c>
      <c r="S191" s="155">
        <v>0</v>
      </c>
      <c r="T191" s="156">
        <f>S191*H191</f>
        <v>0</v>
      </c>
      <c r="AR191" s="157" t="s">
        <v>373</v>
      </c>
      <c r="AT191" s="157" t="s">
        <v>335</v>
      </c>
      <c r="AU191" s="157" t="s">
        <v>272</v>
      </c>
      <c r="AY191" s="13" t="s">
        <v>271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3" t="s">
        <v>80</v>
      </c>
      <c r="BK191" s="158">
        <f>ROUND(I191*H191,2)</f>
        <v>0</v>
      </c>
      <c r="BL191" s="13" t="s">
        <v>348</v>
      </c>
      <c r="BM191" s="157" t="s">
        <v>1111</v>
      </c>
    </row>
    <row r="192" spans="2:65" s="1" customFormat="1" ht="19.2">
      <c r="B192" s="28"/>
      <c r="D192" s="159" t="s">
        <v>280</v>
      </c>
      <c r="F192" s="160" t="s">
        <v>1110</v>
      </c>
      <c r="I192" s="119"/>
      <c r="L192" s="28"/>
      <c r="M192" s="161"/>
      <c r="T192" s="52"/>
      <c r="AT192" s="13" t="s">
        <v>280</v>
      </c>
      <c r="AU192" s="13" t="s">
        <v>272</v>
      </c>
    </row>
    <row r="193" spans="2:65" s="1" customFormat="1" ht="24.15" customHeight="1">
      <c r="B193" s="28"/>
      <c r="C193" s="146" t="s">
        <v>399</v>
      </c>
      <c r="D193" s="146" t="s">
        <v>274</v>
      </c>
      <c r="E193" s="147" t="s">
        <v>1117</v>
      </c>
      <c r="F193" s="148" t="s">
        <v>1118</v>
      </c>
      <c r="G193" s="149" t="s">
        <v>338</v>
      </c>
      <c r="H193" s="150">
        <v>9</v>
      </c>
      <c r="I193" s="151"/>
      <c r="J193" s="152">
        <f>ROUND(I193*H193,2)</f>
        <v>0</v>
      </c>
      <c r="K193" s="153"/>
      <c r="L193" s="28"/>
      <c r="M193" s="154" t="s">
        <v>1</v>
      </c>
      <c r="N193" s="115" t="s">
        <v>38</v>
      </c>
      <c r="P193" s="155">
        <f>O193*H193</f>
        <v>0</v>
      </c>
      <c r="Q193" s="155">
        <v>0</v>
      </c>
      <c r="R193" s="155">
        <f>Q193*H193</f>
        <v>0</v>
      </c>
      <c r="S193" s="155">
        <v>3.0000000000000001E-3</v>
      </c>
      <c r="T193" s="156">
        <f>S193*H193</f>
        <v>2.7E-2</v>
      </c>
      <c r="AR193" s="157" t="s">
        <v>348</v>
      </c>
      <c r="AT193" s="157" t="s">
        <v>274</v>
      </c>
      <c r="AU193" s="157" t="s">
        <v>272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348</v>
      </c>
      <c r="BM193" s="157" t="s">
        <v>1119</v>
      </c>
    </row>
    <row r="194" spans="2:65" s="1" customFormat="1" ht="48">
      <c r="B194" s="28"/>
      <c r="D194" s="159" t="s">
        <v>280</v>
      </c>
      <c r="F194" s="160" t="s">
        <v>1120</v>
      </c>
      <c r="I194" s="119"/>
      <c r="L194" s="28"/>
      <c r="M194" s="173"/>
      <c r="N194" s="174"/>
      <c r="O194" s="174"/>
      <c r="P194" s="174"/>
      <c r="Q194" s="174"/>
      <c r="R194" s="174"/>
      <c r="S194" s="174"/>
      <c r="T194" s="175"/>
      <c r="AT194" s="13" t="s">
        <v>280</v>
      </c>
      <c r="AU194" s="13" t="s">
        <v>272</v>
      </c>
    </row>
    <row r="195" spans="2:65" s="1" customFormat="1" ht="6.9" customHeight="1">
      <c r="B195" s="40"/>
      <c r="C195" s="41"/>
      <c r="D195" s="41"/>
      <c r="E195" s="41"/>
      <c r="F195" s="41"/>
      <c r="G195" s="41"/>
      <c r="H195" s="41"/>
      <c r="I195" s="41"/>
      <c r="J195" s="41"/>
      <c r="K195" s="41"/>
      <c r="L195" s="28"/>
    </row>
  </sheetData>
  <sheetProtection algorithmName="SHA-512" hashValue="ntZl1U/mYZRC/KRMEiU9uL0BYq22NZu5KbMyzuQ6ifTnkhdECPm/yF9CcP6gyaeYAqj2vCPavqvkPgXDsLWeqg==" saltValue="s8vY+d3/BL8zNZzjCGJpNhPB5eOWb4Da8sPoTkVNkwJnIMu0Wo1gclgrpIGDkX7Na/QsM9Am8qJSRJiuupn4gg==" spinCount="100000" sheet="1" objects="1" scenarios="1" formatColumns="0" formatRows="0" autoFilter="0"/>
  <autoFilter ref="C137:K194" xr:uid="{00000000-0009-0000-0000-000023000000}"/>
  <mergeCells count="17">
    <mergeCell ref="E130:H130"/>
    <mergeCell ref="L2:V2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195"/>
  <sheetViews>
    <sheetView showGridLines="0" topLeftCell="A91" workbookViewId="0">
      <selection activeCell="D111" sqref="D111:F111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3" t="s">
        <v>222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223</v>
      </c>
      <c r="L4" s="16"/>
      <c r="M4" s="89" t="s">
        <v>10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18" t="str">
        <f>'Rekapitulace stavby'!K6</f>
        <v>Rekonstrukce silno a slaboproudé instalace, dobudování WC pro imobilní aj., ZŠ Ivanovice na Hané, ul. Tyršova 218/4</v>
      </c>
      <c r="F7" s="219"/>
      <c r="G7" s="219"/>
      <c r="H7" s="219"/>
      <c r="L7" s="16"/>
    </row>
    <row r="8" spans="2:46" s="1" customFormat="1" ht="12" customHeight="1">
      <c r="B8" s="28"/>
      <c r="D8" s="23" t="s">
        <v>224</v>
      </c>
      <c r="L8" s="28"/>
    </row>
    <row r="9" spans="2:46" s="1" customFormat="1" ht="16.5" customHeight="1">
      <c r="B9" s="28"/>
      <c r="E9" s="200" t="s">
        <v>2421</v>
      </c>
      <c r="F9" s="220"/>
      <c r="G9" s="220"/>
      <c r="H9" s="220"/>
      <c r="L9" s="28"/>
    </row>
    <row r="10" spans="2:46" s="1" customFormat="1" ht="10.199999999999999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xx.xx.xxxx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21" t="str">
        <f>'Rekapitulace stavby'!E14</f>
        <v>Vyplň údaj</v>
      </c>
      <c r="F18" s="179"/>
      <c r="G18" s="179"/>
      <c r="H18" s="179"/>
      <c r="I18" s="23" t="s">
        <v>26</v>
      </c>
      <c r="J18" s="24" t="str">
        <f>'Rekapitulace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90"/>
      <c r="E27" s="184" t="s">
        <v>1</v>
      </c>
      <c r="F27" s="184"/>
      <c r="G27" s="184"/>
      <c r="H27" s="184"/>
      <c r="L27" s="90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" customHeight="1">
      <c r="B30" s="28"/>
      <c r="D30" s="21" t="s">
        <v>228</v>
      </c>
      <c r="J30" s="91">
        <f>J96</f>
        <v>0</v>
      </c>
      <c r="L30" s="28"/>
    </row>
    <row r="31" spans="2:12" s="1" customFormat="1" ht="14.4" customHeight="1">
      <c r="B31" s="28"/>
      <c r="D31" s="92" t="s">
        <v>229</v>
      </c>
      <c r="J31" s="91">
        <f>J108</f>
        <v>0</v>
      </c>
      <c r="L31" s="28"/>
    </row>
    <row r="32" spans="2:12" s="1" customFormat="1" ht="25.35" customHeight="1">
      <c r="B32" s="28"/>
      <c r="D32" s="93" t="s">
        <v>33</v>
      </c>
      <c r="J32" s="62">
        <f>ROUND(J30 + J31,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3" t="s">
        <v>38</v>
      </c>
      <c r="F35" s="82">
        <f>ROUND((SUM(BE108:BE115) + SUM(BE135:BE194)),  2)</f>
        <v>0</v>
      </c>
      <c r="I35" s="94">
        <v>0.21</v>
      </c>
      <c r="J35" s="82">
        <f>ROUND(((SUM(BE108:BE115) + SUM(BE135:BE194))*I35),  2)</f>
        <v>0</v>
      </c>
      <c r="L35" s="28"/>
    </row>
    <row r="36" spans="2:12" s="1" customFormat="1" ht="14.4" customHeight="1">
      <c r="B36" s="28"/>
      <c r="E36" s="23" t="s">
        <v>39</v>
      </c>
      <c r="F36" s="82">
        <f>ROUND((SUM(BF108:BF115) + SUM(BF135:BF194)),  2)</f>
        <v>0</v>
      </c>
      <c r="I36" s="94">
        <v>0.12</v>
      </c>
      <c r="J36" s="82">
        <f>ROUND(((SUM(BF108:BF115) + SUM(BF135:BF194))*I36),  2)</f>
        <v>0</v>
      </c>
      <c r="L36" s="28"/>
    </row>
    <row r="37" spans="2:12" s="1" customFormat="1" ht="14.4" hidden="1" customHeight="1">
      <c r="B37" s="28"/>
      <c r="E37" s="23" t="s">
        <v>40</v>
      </c>
      <c r="F37" s="82">
        <f>ROUND((SUM(BG108:BG115) + SUM(BG135:BG194)),  2)</f>
        <v>0</v>
      </c>
      <c r="I37" s="94">
        <v>0.21</v>
      </c>
      <c r="J37" s="82">
        <f>0</f>
        <v>0</v>
      </c>
      <c r="L37" s="28"/>
    </row>
    <row r="38" spans="2:12" s="1" customFormat="1" ht="14.4" hidden="1" customHeight="1">
      <c r="B38" s="28"/>
      <c r="E38" s="23" t="s">
        <v>41</v>
      </c>
      <c r="F38" s="82">
        <f>ROUND((SUM(BH108:BH115) + SUM(BH135:BH194)),  2)</f>
        <v>0</v>
      </c>
      <c r="I38" s="94">
        <v>0.12</v>
      </c>
      <c r="J38" s="82">
        <f>0</f>
        <v>0</v>
      </c>
      <c r="L38" s="28"/>
    </row>
    <row r="39" spans="2:12" s="1" customFormat="1" ht="14.4" hidden="1" customHeight="1">
      <c r="B39" s="28"/>
      <c r="E39" s="23" t="s">
        <v>42</v>
      </c>
      <c r="F39" s="82">
        <f>ROUND((SUM(BI108:BI115) + SUM(BI135:BI194)),  2)</f>
        <v>0</v>
      </c>
      <c r="I39" s="94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5"/>
      <c r="D41" s="96" t="s">
        <v>43</v>
      </c>
      <c r="E41" s="53"/>
      <c r="F41" s="53"/>
      <c r="G41" s="97" t="s">
        <v>44</v>
      </c>
      <c r="H41" s="98" t="s">
        <v>45</v>
      </c>
      <c r="I41" s="53"/>
      <c r="J41" s="99">
        <f>SUM(J32:J39)</f>
        <v>0</v>
      </c>
      <c r="K41" s="100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101" t="s">
        <v>49</v>
      </c>
      <c r="G61" s="39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101" t="s">
        <v>49</v>
      </c>
      <c r="G76" s="39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customHeight="1">
      <c r="B82" s="28"/>
      <c r="C82" s="17" t="s">
        <v>230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18" t="str">
        <f>E7</f>
        <v>Rekonstrukce silno a slaboproudé instalace, dobudování WC pro imobilní aj., ZŠ Ivanovice na Hané, ul. Tyršova 218/4</v>
      </c>
      <c r="F85" s="219"/>
      <c r="G85" s="219"/>
      <c r="H85" s="219"/>
      <c r="L85" s="28"/>
    </row>
    <row r="86" spans="2:47" s="1" customFormat="1" ht="12" customHeight="1">
      <c r="B86" s="28"/>
      <c r="C86" s="23" t="s">
        <v>224</v>
      </c>
      <c r="L86" s="28"/>
    </row>
    <row r="87" spans="2:47" s="1" customFormat="1" ht="16.5" customHeight="1">
      <c r="B87" s="28"/>
      <c r="E87" s="200" t="str">
        <f>E9</f>
        <v>61.21.1 - Poradenské pracoviště</v>
      </c>
      <c r="F87" s="220"/>
      <c r="G87" s="220"/>
      <c r="H87" s="220"/>
      <c r="L87" s="28"/>
    </row>
    <row r="88" spans="2:47" s="1" customFormat="1" ht="6.9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ZŠ Ivanovice na Hané, okres Vyškov p. o.</v>
      </c>
      <c r="I89" s="23" t="s">
        <v>22</v>
      </c>
      <c r="J89" s="48" t="str">
        <f>IF(J12="","",J12)</f>
        <v>xx.xx.xxxx</v>
      </c>
      <c r="L89" s="28"/>
    </row>
    <row r="90" spans="2:47" s="1" customFormat="1" ht="6.9" customHeight="1">
      <c r="B90" s="28"/>
      <c r="L90" s="28"/>
    </row>
    <row r="91" spans="2:47" s="1" customFormat="1" ht="15.15" customHeight="1">
      <c r="B91" s="28"/>
      <c r="C91" s="23" t="s">
        <v>23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15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231</v>
      </c>
      <c r="D94" s="95"/>
      <c r="E94" s="95"/>
      <c r="F94" s="95"/>
      <c r="G94" s="95"/>
      <c r="H94" s="95"/>
      <c r="I94" s="95"/>
      <c r="J94" s="104" t="s">
        <v>232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8" customHeight="1">
      <c r="B96" s="28"/>
      <c r="C96" s="105" t="s">
        <v>233</v>
      </c>
      <c r="J96" s="62">
        <f>J135</f>
        <v>0</v>
      </c>
      <c r="L96" s="28"/>
      <c r="AU96" s="13" t="s">
        <v>234</v>
      </c>
    </row>
    <row r="97" spans="2:65" s="8" customFormat="1" ht="24.9" customHeight="1">
      <c r="B97" s="106"/>
      <c r="D97" s="107" t="s">
        <v>235</v>
      </c>
      <c r="E97" s="108"/>
      <c r="F97" s="108"/>
      <c r="G97" s="108"/>
      <c r="H97" s="108"/>
      <c r="I97" s="108"/>
      <c r="J97" s="109">
        <f>J136</f>
        <v>0</v>
      </c>
      <c r="L97" s="106"/>
    </row>
    <row r="98" spans="2:65" s="9" customFormat="1" ht="19.95" customHeight="1">
      <c r="B98" s="110"/>
      <c r="D98" s="111" t="s">
        <v>238</v>
      </c>
      <c r="E98" s="112"/>
      <c r="F98" s="112"/>
      <c r="G98" s="112"/>
      <c r="H98" s="112"/>
      <c r="I98" s="112"/>
      <c r="J98" s="113">
        <f>J137</f>
        <v>0</v>
      </c>
      <c r="L98" s="110"/>
    </row>
    <row r="99" spans="2:65" s="9" customFormat="1" ht="19.95" customHeight="1">
      <c r="B99" s="110"/>
      <c r="D99" s="111" t="s">
        <v>239</v>
      </c>
      <c r="E99" s="112"/>
      <c r="F99" s="112"/>
      <c r="G99" s="112"/>
      <c r="H99" s="112"/>
      <c r="I99" s="112"/>
      <c r="J99" s="113">
        <f>J148</f>
        <v>0</v>
      </c>
      <c r="L99" s="110"/>
    </row>
    <row r="100" spans="2:65" s="8" customFormat="1" ht="24.9" customHeight="1">
      <c r="B100" s="106"/>
      <c r="D100" s="107" t="s">
        <v>240</v>
      </c>
      <c r="E100" s="108"/>
      <c r="F100" s="108"/>
      <c r="G100" s="108"/>
      <c r="H100" s="108"/>
      <c r="I100" s="108"/>
      <c r="J100" s="109">
        <f>J157</f>
        <v>0</v>
      </c>
      <c r="L100" s="106"/>
    </row>
    <row r="101" spans="2:65" s="9" customFormat="1" ht="19.95" customHeight="1">
      <c r="B101" s="110"/>
      <c r="D101" s="111" t="s">
        <v>241</v>
      </c>
      <c r="E101" s="112"/>
      <c r="F101" s="112"/>
      <c r="G101" s="112"/>
      <c r="H101" s="112"/>
      <c r="I101" s="112"/>
      <c r="J101" s="113">
        <f>J158</f>
        <v>0</v>
      </c>
      <c r="L101" s="110"/>
    </row>
    <row r="102" spans="2:65" s="9" customFormat="1" ht="19.95" customHeight="1">
      <c r="B102" s="110"/>
      <c r="D102" s="111" t="s">
        <v>244</v>
      </c>
      <c r="E102" s="112"/>
      <c r="F102" s="112"/>
      <c r="G102" s="112"/>
      <c r="H102" s="112"/>
      <c r="I102" s="112"/>
      <c r="J102" s="113">
        <f>J163</f>
        <v>0</v>
      </c>
      <c r="L102" s="110"/>
    </row>
    <row r="103" spans="2:65" s="9" customFormat="1" ht="19.95" customHeight="1">
      <c r="B103" s="110"/>
      <c r="D103" s="111" t="s">
        <v>246</v>
      </c>
      <c r="E103" s="112"/>
      <c r="F103" s="112"/>
      <c r="G103" s="112"/>
      <c r="H103" s="112"/>
      <c r="I103" s="112"/>
      <c r="J103" s="113">
        <f>J172</f>
        <v>0</v>
      </c>
      <c r="L103" s="110"/>
    </row>
    <row r="104" spans="2:65" s="8" customFormat="1" ht="24.9" customHeight="1">
      <c r="B104" s="106"/>
      <c r="D104" s="107" t="s">
        <v>247</v>
      </c>
      <c r="E104" s="108"/>
      <c r="F104" s="108"/>
      <c r="G104" s="108"/>
      <c r="H104" s="108"/>
      <c r="I104" s="108"/>
      <c r="J104" s="109">
        <f>J191</f>
        <v>0</v>
      </c>
      <c r="L104" s="106"/>
    </row>
    <row r="105" spans="2:65" s="9" customFormat="1" ht="19.95" customHeight="1">
      <c r="B105" s="110"/>
      <c r="D105" s="111" t="s">
        <v>248</v>
      </c>
      <c r="E105" s="112"/>
      <c r="F105" s="112"/>
      <c r="G105" s="112"/>
      <c r="H105" s="112"/>
      <c r="I105" s="112"/>
      <c r="J105" s="113">
        <f>J192</f>
        <v>0</v>
      </c>
      <c r="L105" s="110"/>
    </row>
    <row r="106" spans="2:65" s="1" customFormat="1" ht="21.75" customHeight="1">
      <c r="B106" s="28"/>
      <c r="L106" s="28"/>
    </row>
    <row r="107" spans="2:65" s="1" customFormat="1" ht="6.9" customHeight="1">
      <c r="B107" s="28"/>
      <c r="L107" s="28"/>
    </row>
    <row r="108" spans="2:65" s="1" customFormat="1" ht="29.25" customHeight="1">
      <c r="B108" s="28"/>
      <c r="C108" s="105" t="s">
        <v>249</v>
      </c>
      <c r="J108" s="114">
        <f>ROUND(J109 + J110 + J111 + J112 + J113 + J114,2)</f>
        <v>0</v>
      </c>
      <c r="L108" s="28"/>
      <c r="N108" s="115" t="s">
        <v>37</v>
      </c>
    </row>
    <row r="109" spans="2:65" s="1" customFormat="1" ht="18" customHeight="1">
      <c r="B109" s="28"/>
      <c r="D109" s="222" t="s">
        <v>250</v>
      </c>
      <c r="E109" s="223"/>
      <c r="F109" s="223"/>
      <c r="J109" s="117">
        <v>0</v>
      </c>
      <c r="L109" s="118"/>
      <c r="M109" s="119"/>
      <c r="N109" s="120" t="s">
        <v>38</v>
      </c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21" t="s">
        <v>251</v>
      </c>
      <c r="AZ109" s="119"/>
      <c r="BA109" s="119"/>
      <c r="BB109" s="119"/>
      <c r="BC109" s="119"/>
      <c r="BD109" s="119"/>
      <c r="BE109" s="122">
        <f t="shared" ref="BE109:BE114" si="0">IF(N109="základní",J109,0)</f>
        <v>0</v>
      </c>
      <c r="BF109" s="122">
        <f t="shared" ref="BF109:BF114" si="1">IF(N109="snížená",J109,0)</f>
        <v>0</v>
      </c>
      <c r="BG109" s="122">
        <f t="shared" ref="BG109:BG114" si="2">IF(N109="zákl. přenesená",J109,0)</f>
        <v>0</v>
      </c>
      <c r="BH109" s="122">
        <f t="shared" ref="BH109:BH114" si="3">IF(N109="sníž. přenesená",J109,0)</f>
        <v>0</v>
      </c>
      <c r="BI109" s="122">
        <f t="shared" ref="BI109:BI114" si="4">IF(N109="nulová",J109,0)</f>
        <v>0</v>
      </c>
      <c r="BJ109" s="121" t="s">
        <v>80</v>
      </c>
      <c r="BK109" s="119"/>
      <c r="BL109" s="119"/>
      <c r="BM109" s="119"/>
    </row>
    <row r="110" spans="2:65" s="1" customFormat="1" ht="18" customHeight="1">
      <c r="B110" s="28"/>
      <c r="D110" s="222" t="s">
        <v>2431</v>
      </c>
      <c r="E110" s="223"/>
      <c r="F110" s="223"/>
      <c r="J110" s="117">
        <v>0</v>
      </c>
      <c r="L110" s="118"/>
      <c r="M110" s="119"/>
      <c r="N110" s="120" t="s">
        <v>38</v>
      </c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21" t="s">
        <v>251</v>
      </c>
      <c r="AZ110" s="119"/>
      <c r="BA110" s="119"/>
      <c r="BB110" s="119"/>
      <c r="BC110" s="119"/>
      <c r="BD110" s="119"/>
      <c r="BE110" s="122">
        <f t="shared" si="0"/>
        <v>0</v>
      </c>
      <c r="BF110" s="122">
        <f t="shared" si="1"/>
        <v>0</v>
      </c>
      <c r="BG110" s="122">
        <f t="shared" si="2"/>
        <v>0</v>
      </c>
      <c r="BH110" s="122">
        <f t="shared" si="3"/>
        <v>0</v>
      </c>
      <c r="BI110" s="122">
        <f t="shared" si="4"/>
        <v>0</v>
      </c>
      <c r="BJ110" s="121" t="s">
        <v>80</v>
      </c>
      <c r="BK110" s="119"/>
      <c r="BL110" s="119"/>
      <c r="BM110" s="119"/>
    </row>
    <row r="111" spans="2:65" s="1" customFormat="1" ht="18" customHeight="1">
      <c r="B111" s="28"/>
      <c r="D111" s="222" t="s">
        <v>2429</v>
      </c>
      <c r="E111" s="223"/>
      <c r="F111" s="223"/>
      <c r="J111" s="117">
        <v>0</v>
      </c>
      <c r="L111" s="118"/>
      <c r="M111" s="119"/>
      <c r="N111" s="120" t="s">
        <v>38</v>
      </c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1" t="s">
        <v>251</v>
      </c>
      <c r="AZ111" s="119"/>
      <c r="BA111" s="119"/>
      <c r="BB111" s="119"/>
      <c r="BC111" s="119"/>
      <c r="BD111" s="119"/>
      <c r="BE111" s="122">
        <f t="shared" si="0"/>
        <v>0</v>
      </c>
      <c r="BF111" s="122">
        <f t="shared" si="1"/>
        <v>0</v>
      </c>
      <c r="BG111" s="122">
        <f t="shared" si="2"/>
        <v>0</v>
      </c>
      <c r="BH111" s="122">
        <f t="shared" si="3"/>
        <v>0</v>
      </c>
      <c r="BI111" s="122">
        <f t="shared" si="4"/>
        <v>0</v>
      </c>
      <c r="BJ111" s="121" t="s">
        <v>80</v>
      </c>
      <c r="BK111" s="119"/>
      <c r="BL111" s="119"/>
      <c r="BM111" s="119"/>
    </row>
    <row r="112" spans="2:65" s="1" customFormat="1" ht="18" customHeight="1">
      <c r="B112" s="28"/>
      <c r="D112" s="222" t="s">
        <v>2427</v>
      </c>
      <c r="E112" s="223"/>
      <c r="F112" s="223"/>
      <c r="J112" s="117">
        <v>0</v>
      </c>
      <c r="L112" s="118"/>
      <c r="M112" s="119"/>
      <c r="N112" s="120" t="s">
        <v>38</v>
      </c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21" t="s">
        <v>251</v>
      </c>
      <c r="AZ112" s="119"/>
      <c r="BA112" s="119"/>
      <c r="BB112" s="119"/>
      <c r="BC112" s="119"/>
      <c r="BD112" s="119"/>
      <c r="BE112" s="122">
        <f t="shared" si="0"/>
        <v>0</v>
      </c>
      <c r="BF112" s="122">
        <f t="shared" si="1"/>
        <v>0</v>
      </c>
      <c r="BG112" s="122">
        <f t="shared" si="2"/>
        <v>0</v>
      </c>
      <c r="BH112" s="122">
        <f t="shared" si="3"/>
        <v>0</v>
      </c>
      <c r="BI112" s="122">
        <f t="shared" si="4"/>
        <v>0</v>
      </c>
      <c r="BJ112" s="121" t="s">
        <v>80</v>
      </c>
      <c r="BK112" s="119"/>
      <c r="BL112" s="119"/>
      <c r="BM112" s="119"/>
    </row>
    <row r="113" spans="2:65" s="1" customFormat="1" ht="18" customHeight="1">
      <c r="B113" s="28"/>
      <c r="D113" s="222" t="s">
        <v>2430</v>
      </c>
      <c r="E113" s="223"/>
      <c r="F113" s="223"/>
      <c r="J113" s="117">
        <v>0</v>
      </c>
      <c r="L113" s="118"/>
      <c r="M113" s="119"/>
      <c r="N113" s="120" t="s">
        <v>38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1" t="s">
        <v>251</v>
      </c>
      <c r="AZ113" s="119"/>
      <c r="BA113" s="119"/>
      <c r="BB113" s="119"/>
      <c r="BC113" s="119"/>
      <c r="BD113" s="119"/>
      <c r="BE113" s="122">
        <f t="shared" si="0"/>
        <v>0</v>
      </c>
      <c r="BF113" s="122">
        <f t="shared" si="1"/>
        <v>0</v>
      </c>
      <c r="BG113" s="122">
        <f t="shared" si="2"/>
        <v>0</v>
      </c>
      <c r="BH113" s="122">
        <f t="shared" si="3"/>
        <v>0</v>
      </c>
      <c r="BI113" s="122">
        <f t="shared" si="4"/>
        <v>0</v>
      </c>
      <c r="BJ113" s="121" t="s">
        <v>80</v>
      </c>
      <c r="BK113" s="119"/>
      <c r="BL113" s="119"/>
      <c r="BM113" s="119"/>
    </row>
    <row r="114" spans="2:65" s="1" customFormat="1" ht="18" customHeight="1">
      <c r="B114" s="28"/>
      <c r="D114" s="116" t="s">
        <v>253</v>
      </c>
      <c r="J114" s="117">
        <f>ROUND(J30*T114,2)</f>
        <v>0</v>
      </c>
      <c r="L114" s="118"/>
      <c r="M114" s="119"/>
      <c r="N114" s="120" t="s">
        <v>38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1" t="s">
        <v>254</v>
      </c>
      <c r="AZ114" s="119"/>
      <c r="BA114" s="119"/>
      <c r="BB114" s="119"/>
      <c r="BC114" s="119"/>
      <c r="BD114" s="119"/>
      <c r="BE114" s="122">
        <f t="shared" si="0"/>
        <v>0</v>
      </c>
      <c r="BF114" s="122">
        <f t="shared" si="1"/>
        <v>0</v>
      </c>
      <c r="BG114" s="122">
        <f t="shared" si="2"/>
        <v>0</v>
      </c>
      <c r="BH114" s="122">
        <f t="shared" si="3"/>
        <v>0</v>
      </c>
      <c r="BI114" s="122">
        <f t="shared" si="4"/>
        <v>0</v>
      </c>
      <c r="BJ114" s="121" t="s">
        <v>80</v>
      </c>
      <c r="BK114" s="119"/>
      <c r="BL114" s="119"/>
      <c r="BM114" s="119"/>
    </row>
    <row r="115" spans="2:65" s="1" customFormat="1" ht="10.199999999999999">
      <c r="B115" s="28"/>
      <c r="L115" s="28"/>
    </row>
    <row r="116" spans="2:65" s="1" customFormat="1" ht="29.25" customHeight="1">
      <c r="B116" s="28"/>
      <c r="C116" s="123" t="s">
        <v>255</v>
      </c>
      <c r="D116" s="95"/>
      <c r="E116" s="95"/>
      <c r="F116" s="95"/>
      <c r="G116" s="95"/>
      <c r="H116" s="95"/>
      <c r="I116" s="95"/>
      <c r="J116" s="124">
        <f>ROUND(J96+J108,2)</f>
        <v>0</v>
      </c>
      <c r="K116" s="95"/>
      <c r="L116" s="28"/>
    </row>
    <row r="117" spans="2:65" s="1" customFormat="1" ht="6.9" customHeight="1"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28"/>
    </row>
    <row r="121" spans="2:65" s="1" customFormat="1" ht="6.9" customHeight="1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28"/>
    </row>
    <row r="122" spans="2:65" s="1" customFormat="1" ht="24.9" customHeight="1">
      <c r="B122" s="28"/>
      <c r="C122" s="17" t="s">
        <v>256</v>
      </c>
      <c r="L122" s="28"/>
    </row>
    <row r="123" spans="2:65" s="1" customFormat="1" ht="6.9" customHeight="1">
      <c r="B123" s="28"/>
      <c r="L123" s="28"/>
    </row>
    <row r="124" spans="2:65" s="1" customFormat="1" ht="12" customHeight="1">
      <c r="B124" s="28"/>
      <c r="C124" s="23" t="s">
        <v>16</v>
      </c>
      <c r="L124" s="28"/>
    </row>
    <row r="125" spans="2:65" s="1" customFormat="1" ht="26.25" customHeight="1">
      <c r="B125" s="28"/>
      <c r="E125" s="218" t="str">
        <f>E7</f>
        <v>Rekonstrukce silno a slaboproudé instalace, dobudování WC pro imobilní aj., ZŠ Ivanovice na Hané, ul. Tyršova 218/4</v>
      </c>
      <c r="F125" s="219"/>
      <c r="G125" s="219"/>
      <c r="H125" s="219"/>
      <c r="L125" s="28"/>
    </row>
    <row r="126" spans="2:65" s="1" customFormat="1" ht="12" customHeight="1">
      <c r="B126" s="28"/>
      <c r="C126" s="23" t="s">
        <v>224</v>
      </c>
      <c r="L126" s="28"/>
    </row>
    <row r="127" spans="2:65" s="1" customFormat="1" ht="16.5" customHeight="1">
      <c r="B127" s="28"/>
      <c r="E127" s="200" t="str">
        <f>E9</f>
        <v>61.21.1 - Poradenské pracoviště</v>
      </c>
      <c r="F127" s="220"/>
      <c r="G127" s="220"/>
      <c r="H127" s="220"/>
      <c r="L127" s="28"/>
    </row>
    <row r="128" spans="2:65" s="1" customFormat="1" ht="6.9" customHeight="1">
      <c r="B128" s="28"/>
      <c r="L128" s="28"/>
    </row>
    <row r="129" spans="2:65" s="1" customFormat="1" ht="12" customHeight="1">
      <c r="B129" s="28"/>
      <c r="C129" s="23" t="s">
        <v>20</v>
      </c>
      <c r="F129" s="21" t="str">
        <f>F12</f>
        <v>ZŠ Ivanovice na Hané, okres Vyškov p. o.</v>
      </c>
      <c r="I129" s="23" t="s">
        <v>22</v>
      </c>
      <c r="J129" s="48" t="str">
        <f>IF(J12="","",J12)</f>
        <v>xx.xx.xxxx</v>
      </c>
      <c r="L129" s="28"/>
    </row>
    <row r="130" spans="2:65" s="1" customFormat="1" ht="6.9" customHeight="1">
      <c r="B130" s="28"/>
      <c r="L130" s="28"/>
    </row>
    <row r="131" spans="2:65" s="1" customFormat="1" ht="15.15" customHeight="1">
      <c r="B131" s="28"/>
      <c r="C131" s="23" t="s">
        <v>23</v>
      </c>
      <c r="F131" s="21" t="str">
        <f>E15</f>
        <v xml:space="preserve"> </v>
      </c>
      <c r="I131" s="23" t="s">
        <v>29</v>
      </c>
      <c r="J131" s="26" t="str">
        <f>E21</f>
        <v xml:space="preserve"> </v>
      </c>
      <c r="L131" s="28"/>
    </row>
    <row r="132" spans="2:65" s="1" customFormat="1" ht="15.15" customHeight="1">
      <c r="B132" s="28"/>
      <c r="C132" s="23" t="s">
        <v>27</v>
      </c>
      <c r="F132" s="21" t="str">
        <f>IF(E18="","",E18)</f>
        <v>Vyplň údaj</v>
      </c>
      <c r="I132" s="23" t="s">
        <v>31</v>
      </c>
      <c r="J132" s="26" t="str">
        <f>E24</f>
        <v xml:space="preserve"> </v>
      </c>
      <c r="L132" s="28"/>
    </row>
    <row r="133" spans="2:65" s="1" customFormat="1" ht="10.35" customHeight="1">
      <c r="B133" s="28"/>
      <c r="L133" s="28"/>
    </row>
    <row r="134" spans="2:65" s="10" customFormat="1" ht="29.25" customHeight="1">
      <c r="B134" s="125"/>
      <c r="C134" s="126" t="s">
        <v>257</v>
      </c>
      <c r="D134" s="127" t="s">
        <v>58</v>
      </c>
      <c r="E134" s="127" t="s">
        <v>54</v>
      </c>
      <c r="F134" s="127" t="s">
        <v>55</v>
      </c>
      <c r="G134" s="127" t="s">
        <v>258</v>
      </c>
      <c r="H134" s="127" t="s">
        <v>259</v>
      </c>
      <c r="I134" s="127" t="s">
        <v>260</v>
      </c>
      <c r="J134" s="128" t="s">
        <v>232</v>
      </c>
      <c r="K134" s="129" t="s">
        <v>261</v>
      </c>
      <c r="L134" s="125"/>
      <c r="M134" s="55" t="s">
        <v>1</v>
      </c>
      <c r="N134" s="56" t="s">
        <v>37</v>
      </c>
      <c r="O134" s="56" t="s">
        <v>262</v>
      </c>
      <c r="P134" s="56" t="s">
        <v>263</v>
      </c>
      <c r="Q134" s="56" t="s">
        <v>264</v>
      </c>
      <c r="R134" s="56" t="s">
        <v>265</v>
      </c>
      <c r="S134" s="56" t="s">
        <v>266</v>
      </c>
      <c r="T134" s="57" t="s">
        <v>267</v>
      </c>
    </row>
    <row r="135" spans="2:65" s="1" customFormat="1" ht="22.8" customHeight="1">
      <c r="B135" s="28"/>
      <c r="C135" s="60" t="s">
        <v>268</v>
      </c>
      <c r="J135" s="130">
        <f>BK135</f>
        <v>0</v>
      </c>
      <c r="L135" s="28"/>
      <c r="M135" s="58"/>
      <c r="N135" s="49"/>
      <c r="O135" s="49"/>
      <c r="P135" s="131">
        <f>P136+P157+P191</f>
        <v>0</v>
      </c>
      <c r="Q135" s="49"/>
      <c r="R135" s="131">
        <f>R136+R157+R191</f>
        <v>0.14744000000000002</v>
      </c>
      <c r="S135" s="49"/>
      <c r="T135" s="132">
        <f>T136+T157+T191</f>
        <v>2.1080000000000002E-2</v>
      </c>
      <c r="AT135" s="13" t="s">
        <v>72</v>
      </c>
      <c r="AU135" s="13" t="s">
        <v>234</v>
      </c>
      <c r="BK135" s="133">
        <f>BK136+BK157+BK191</f>
        <v>0</v>
      </c>
    </row>
    <row r="136" spans="2:65" s="11" customFormat="1" ht="25.95" customHeight="1">
      <c r="B136" s="134"/>
      <c r="D136" s="135" t="s">
        <v>72</v>
      </c>
      <c r="E136" s="136" t="s">
        <v>269</v>
      </c>
      <c r="F136" s="136" t="s">
        <v>270</v>
      </c>
      <c r="I136" s="137"/>
      <c r="J136" s="138">
        <f>BK136</f>
        <v>0</v>
      </c>
      <c r="L136" s="134"/>
      <c r="M136" s="139"/>
      <c r="P136" s="140">
        <f>P137+P148</f>
        <v>0</v>
      </c>
      <c r="R136" s="140">
        <f>R137+R148</f>
        <v>1.9499999999999999E-3</v>
      </c>
      <c r="T136" s="141">
        <f>T137+T148</f>
        <v>0</v>
      </c>
      <c r="AR136" s="135" t="s">
        <v>80</v>
      </c>
      <c r="AT136" s="142" t="s">
        <v>72</v>
      </c>
      <c r="AU136" s="142" t="s">
        <v>73</v>
      </c>
      <c r="AY136" s="135" t="s">
        <v>271</v>
      </c>
      <c r="BK136" s="143">
        <f>BK137+BK148</f>
        <v>0</v>
      </c>
    </row>
    <row r="137" spans="2:65" s="11" customFormat="1" ht="22.8" customHeight="1">
      <c r="B137" s="134"/>
      <c r="D137" s="135" t="s">
        <v>72</v>
      </c>
      <c r="E137" s="144" t="s">
        <v>292</v>
      </c>
      <c r="F137" s="144" t="s">
        <v>293</v>
      </c>
      <c r="I137" s="137"/>
      <c r="J137" s="145">
        <f>BK137</f>
        <v>0</v>
      </c>
      <c r="L137" s="134"/>
      <c r="M137" s="139"/>
      <c r="P137" s="140">
        <f>SUM(P138:P147)</f>
        <v>0</v>
      </c>
      <c r="R137" s="140">
        <f>SUM(R138:R147)</f>
        <v>1.9499999999999999E-3</v>
      </c>
      <c r="T137" s="141">
        <f>SUM(T138:T147)</f>
        <v>0</v>
      </c>
      <c r="AR137" s="135" t="s">
        <v>80</v>
      </c>
      <c r="AT137" s="142" t="s">
        <v>72</v>
      </c>
      <c r="AU137" s="142" t="s">
        <v>80</v>
      </c>
      <c r="AY137" s="135" t="s">
        <v>271</v>
      </c>
      <c r="BK137" s="143">
        <f>SUM(BK138:BK147)</f>
        <v>0</v>
      </c>
    </row>
    <row r="138" spans="2:65" s="1" customFormat="1" ht="33" customHeight="1">
      <c r="B138" s="28"/>
      <c r="C138" s="146" t="s">
        <v>80</v>
      </c>
      <c r="D138" s="146" t="s">
        <v>274</v>
      </c>
      <c r="E138" s="147" t="s">
        <v>294</v>
      </c>
      <c r="F138" s="148" t="s">
        <v>295</v>
      </c>
      <c r="G138" s="149" t="s">
        <v>277</v>
      </c>
      <c r="H138" s="150">
        <v>15</v>
      </c>
      <c r="I138" s="151"/>
      <c r="J138" s="152">
        <f>ROUND(I138*H138,2)</f>
        <v>0</v>
      </c>
      <c r="K138" s="153"/>
      <c r="L138" s="28"/>
      <c r="M138" s="154" t="s">
        <v>1</v>
      </c>
      <c r="N138" s="115" t="s">
        <v>38</v>
      </c>
      <c r="P138" s="155">
        <f>O138*H138</f>
        <v>0</v>
      </c>
      <c r="Q138" s="155">
        <v>1.2999999999999999E-4</v>
      </c>
      <c r="R138" s="155">
        <f>Q138*H138</f>
        <v>1.9499999999999999E-3</v>
      </c>
      <c r="S138" s="155">
        <v>0</v>
      </c>
      <c r="T138" s="156">
        <f>S138*H138</f>
        <v>0</v>
      </c>
      <c r="AR138" s="157" t="s">
        <v>278</v>
      </c>
      <c r="AT138" s="157" t="s">
        <v>274</v>
      </c>
      <c r="AU138" s="157" t="s">
        <v>82</v>
      </c>
      <c r="AY138" s="13" t="s">
        <v>271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3" t="s">
        <v>80</v>
      </c>
      <c r="BK138" s="158">
        <f>ROUND(I138*H138,2)</f>
        <v>0</v>
      </c>
      <c r="BL138" s="13" t="s">
        <v>278</v>
      </c>
      <c r="BM138" s="157" t="s">
        <v>1945</v>
      </c>
    </row>
    <row r="139" spans="2:65" s="1" customFormat="1" ht="19.2">
      <c r="B139" s="28"/>
      <c r="D139" s="159" t="s">
        <v>280</v>
      </c>
      <c r="F139" s="160" t="s">
        <v>297</v>
      </c>
      <c r="I139" s="119"/>
      <c r="L139" s="28"/>
      <c r="M139" s="161"/>
      <c r="T139" s="52"/>
      <c r="AT139" s="13" t="s">
        <v>280</v>
      </c>
      <c r="AU139" s="13" t="s">
        <v>82</v>
      </c>
    </row>
    <row r="140" spans="2:65" s="1" customFormat="1" ht="16.5" customHeight="1">
      <c r="B140" s="28"/>
      <c r="C140" s="146" t="s">
        <v>82</v>
      </c>
      <c r="D140" s="146" t="s">
        <v>274</v>
      </c>
      <c r="E140" s="147" t="s">
        <v>299</v>
      </c>
      <c r="F140" s="148" t="s">
        <v>300</v>
      </c>
      <c r="G140" s="149" t="s">
        <v>301</v>
      </c>
      <c r="H140" s="150">
        <v>1</v>
      </c>
      <c r="I140" s="151"/>
      <c r="J140" s="152">
        <f>ROUND(I140*H140,2)</f>
        <v>0</v>
      </c>
      <c r="K140" s="153"/>
      <c r="L140" s="28"/>
      <c r="M140" s="154" t="s">
        <v>1</v>
      </c>
      <c r="N140" s="115" t="s">
        <v>38</v>
      </c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AR140" s="157" t="s">
        <v>278</v>
      </c>
      <c r="AT140" s="157" t="s">
        <v>274</v>
      </c>
      <c r="AU140" s="157" t="s">
        <v>82</v>
      </c>
      <c r="AY140" s="13" t="s">
        <v>271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3" t="s">
        <v>80</v>
      </c>
      <c r="BK140" s="158">
        <f>ROUND(I140*H140,2)</f>
        <v>0</v>
      </c>
      <c r="BL140" s="13" t="s">
        <v>278</v>
      </c>
      <c r="BM140" s="157" t="s">
        <v>1946</v>
      </c>
    </row>
    <row r="141" spans="2:65" s="1" customFormat="1" ht="10.199999999999999">
      <c r="B141" s="28"/>
      <c r="D141" s="159" t="s">
        <v>280</v>
      </c>
      <c r="F141" s="160" t="s">
        <v>1947</v>
      </c>
      <c r="I141" s="119"/>
      <c r="L141" s="28"/>
      <c r="M141" s="161"/>
      <c r="T141" s="52"/>
      <c r="AT141" s="13" t="s">
        <v>280</v>
      </c>
      <c r="AU141" s="13" t="s">
        <v>82</v>
      </c>
    </row>
    <row r="142" spans="2:65" s="1" customFormat="1" ht="16.5" customHeight="1">
      <c r="B142" s="28"/>
      <c r="C142" s="146" t="s">
        <v>272</v>
      </c>
      <c r="D142" s="146" t="s">
        <v>274</v>
      </c>
      <c r="E142" s="147" t="s">
        <v>304</v>
      </c>
      <c r="F142" s="148" t="s">
        <v>305</v>
      </c>
      <c r="G142" s="149" t="s">
        <v>301</v>
      </c>
      <c r="H142" s="150">
        <v>1</v>
      </c>
      <c r="I142" s="151"/>
      <c r="J142" s="152">
        <f>ROUND(I142*H142,2)</f>
        <v>0</v>
      </c>
      <c r="K142" s="153"/>
      <c r="L142" s="28"/>
      <c r="M142" s="154" t="s">
        <v>1</v>
      </c>
      <c r="N142" s="115" t="s">
        <v>38</v>
      </c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AR142" s="157" t="s">
        <v>306</v>
      </c>
      <c r="AT142" s="157" t="s">
        <v>274</v>
      </c>
      <c r="AU142" s="157" t="s">
        <v>82</v>
      </c>
      <c r="AY142" s="13" t="s">
        <v>271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3" t="s">
        <v>80</v>
      </c>
      <c r="BK142" s="158">
        <f>ROUND(I142*H142,2)</f>
        <v>0</v>
      </c>
      <c r="BL142" s="13" t="s">
        <v>306</v>
      </c>
      <c r="BM142" s="157" t="s">
        <v>1948</v>
      </c>
    </row>
    <row r="143" spans="2:65" s="1" customFormat="1" ht="10.199999999999999">
      <c r="B143" s="28"/>
      <c r="D143" s="159" t="s">
        <v>280</v>
      </c>
      <c r="F143" s="160" t="s">
        <v>305</v>
      </c>
      <c r="I143" s="119"/>
      <c r="L143" s="28"/>
      <c r="M143" s="161"/>
      <c r="T143" s="52"/>
      <c r="AT143" s="13" t="s">
        <v>280</v>
      </c>
      <c r="AU143" s="13" t="s">
        <v>82</v>
      </c>
    </row>
    <row r="144" spans="2:65" s="1" customFormat="1" ht="16.5" customHeight="1">
      <c r="B144" s="28"/>
      <c r="C144" s="146" t="s">
        <v>278</v>
      </c>
      <c r="D144" s="146" t="s">
        <v>274</v>
      </c>
      <c r="E144" s="147" t="s">
        <v>309</v>
      </c>
      <c r="F144" s="148" t="s">
        <v>310</v>
      </c>
      <c r="G144" s="149" t="s">
        <v>311</v>
      </c>
      <c r="H144" s="150">
        <v>1</v>
      </c>
      <c r="I144" s="151"/>
      <c r="J144" s="152">
        <f>ROUND(I144*H144,2)</f>
        <v>0</v>
      </c>
      <c r="K144" s="153"/>
      <c r="L144" s="28"/>
      <c r="M144" s="154" t="s">
        <v>1</v>
      </c>
      <c r="N144" s="115" t="s">
        <v>38</v>
      </c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AR144" s="157" t="s">
        <v>306</v>
      </c>
      <c r="AT144" s="157" t="s">
        <v>274</v>
      </c>
      <c r="AU144" s="157" t="s">
        <v>82</v>
      </c>
      <c r="AY144" s="13" t="s">
        <v>271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3" t="s">
        <v>80</v>
      </c>
      <c r="BK144" s="158">
        <f>ROUND(I144*H144,2)</f>
        <v>0</v>
      </c>
      <c r="BL144" s="13" t="s">
        <v>306</v>
      </c>
      <c r="BM144" s="157" t="s">
        <v>312</v>
      </c>
    </row>
    <row r="145" spans="2:65" s="1" customFormat="1" ht="10.199999999999999">
      <c r="B145" s="28"/>
      <c r="D145" s="159" t="s">
        <v>280</v>
      </c>
      <c r="F145" s="160" t="s">
        <v>2422</v>
      </c>
      <c r="I145" s="119"/>
      <c r="L145" s="28"/>
      <c r="M145" s="161"/>
      <c r="T145" s="52"/>
      <c r="AT145" s="13" t="s">
        <v>280</v>
      </c>
      <c r="AU145" s="13" t="s">
        <v>82</v>
      </c>
    </row>
    <row r="146" spans="2:65" s="1" customFormat="1" ht="16.5" customHeight="1">
      <c r="B146" s="28"/>
      <c r="C146" s="146" t="s">
        <v>298</v>
      </c>
      <c r="D146" s="146" t="s">
        <v>274</v>
      </c>
      <c r="E146" s="147" t="s">
        <v>315</v>
      </c>
      <c r="F146" s="148" t="s">
        <v>316</v>
      </c>
      <c r="G146" s="149" t="s">
        <v>301</v>
      </c>
      <c r="H146" s="150">
        <v>1</v>
      </c>
      <c r="I146" s="151"/>
      <c r="J146" s="152">
        <f>ROUND(I146*H146,2)</f>
        <v>0</v>
      </c>
      <c r="K146" s="153"/>
      <c r="L146" s="28"/>
      <c r="M146" s="154" t="s">
        <v>1</v>
      </c>
      <c r="N146" s="115" t="s">
        <v>38</v>
      </c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AR146" s="157" t="s">
        <v>306</v>
      </c>
      <c r="AT146" s="157" t="s">
        <v>274</v>
      </c>
      <c r="AU146" s="157" t="s">
        <v>82</v>
      </c>
      <c r="AY146" s="13" t="s">
        <v>271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3" t="s">
        <v>80</v>
      </c>
      <c r="BK146" s="158">
        <f>ROUND(I146*H146,2)</f>
        <v>0</v>
      </c>
      <c r="BL146" s="13" t="s">
        <v>306</v>
      </c>
      <c r="BM146" s="157" t="s">
        <v>317</v>
      </c>
    </row>
    <row r="147" spans="2:65" s="1" customFormat="1" ht="10.199999999999999">
      <c r="B147" s="28"/>
      <c r="D147" s="159" t="s">
        <v>280</v>
      </c>
      <c r="F147" s="160" t="s">
        <v>316</v>
      </c>
      <c r="I147" s="119"/>
      <c r="L147" s="28"/>
      <c r="M147" s="161"/>
      <c r="T147" s="52"/>
      <c r="AT147" s="13" t="s">
        <v>280</v>
      </c>
      <c r="AU147" s="13" t="s">
        <v>82</v>
      </c>
    </row>
    <row r="148" spans="2:65" s="11" customFormat="1" ht="22.8" customHeight="1">
      <c r="B148" s="134"/>
      <c r="D148" s="135" t="s">
        <v>72</v>
      </c>
      <c r="E148" s="144" t="s">
        <v>318</v>
      </c>
      <c r="F148" s="144" t="s">
        <v>319</v>
      </c>
      <c r="I148" s="137"/>
      <c r="J148" s="145">
        <f>BK148</f>
        <v>0</v>
      </c>
      <c r="L148" s="134"/>
      <c r="M148" s="139"/>
      <c r="P148" s="140">
        <f>SUM(P149:P156)</f>
        <v>0</v>
      </c>
      <c r="R148" s="140">
        <f>SUM(R149:R156)</f>
        <v>0</v>
      </c>
      <c r="T148" s="141">
        <f>SUM(T149:T156)</f>
        <v>0</v>
      </c>
      <c r="AR148" s="135" t="s">
        <v>80</v>
      </c>
      <c r="AT148" s="142" t="s">
        <v>72</v>
      </c>
      <c r="AU148" s="142" t="s">
        <v>80</v>
      </c>
      <c r="AY148" s="135" t="s">
        <v>271</v>
      </c>
      <c r="BK148" s="143">
        <f>SUM(BK149:BK156)</f>
        <v>0</v>
      </c>
    </row>
    <row r="149" spans="2:65" s="1" customFormat="1" ht="24.15" customHeight="1">
      <c r="B149" s="28"/>
      <c r="C149" s="146" t="s">
        <v>282</v>
      </c>
      <c r="D149" s="146" t="s">
        <v>274</v>
      </c>
      <c r="E149" s="147" t="s">
        <v>320</v>
      </c>
      <c r="F149" s="148" t="s">
        <v>321</v>
      </c>
      <c r="G149" s="149" t="s">
        <v>322</v>
      </c>
      <c r="H149" s="150">
        <v>0.5</v>
      </c>
      <c r="I149" s="151"/>
      <c r="J149" s="152">
        <f>ROUND(I149*H149,2)</f>
        <v>0</v>
      </c>
      <c r="K149" s="153"/>
      <c r="L149" s="28"/>
      <c r="M149" s="154" t="s">
        <v>1</v>
      </c>
      <c r="N149" s="115" t="s">
        <v>38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AR149" s="157" t="s">
        <v>278</v>
      </c>
      <c r="AT149" s="157" t="s">
        <v>274</v>
      </c>
      <c r="AU149" s="157" t="s">
        <v>82</v>
      </c>
      <c r="AY149" s="13" t="s">
        <v>271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3" t="s">
        <v>80</v>
      </c>
      <c r="BK149" s="158">
        <f>ROUND(I149*H149,2)</f>
        <v>0</v>
      </c>
      <c r="BL149" s="13" t="s">
        <v>278</v>
      </c>
      <c r="BM149" s="157" t="s">
        <v>323</v>
      </c>
    </row>
    <row r="150" spans="2:65" s="1" customFormat="1" ht="28.8">
      <c r="B150" s="28"/>
      <c r="D150" s="159" t="s">
        <v>280</v>
      </c>
      <c r="F150" s="160" t="s">
        <v>324</v>
      </c>
      <c r="I150" s="119"/>
      <c r="L150" s="28"/>
      <c r="M150" s="161"/>
      <c r="T150" s="52"/>
      <c r="AT150" s="13" t="s">
        <v>280</v>
      </c>
      <c r="AU150" s="13" t="s">
        <v>82</v>
      </c>
    </row>
    <row r="151" spans="2:65" s="1" customFormat="1" ht="24.15" customHeight="1">
      <c r="B151" s="28"/>
      <c r="C151" s="146" t="s">
        <v>308</v>
      </c>
      <c r="D151" s="146" t="s">
        <v>274</v>
      </c>
      <c r="E151" s="147" t="s">
        <v>326</v>
      </c>
      <c r="F151" s="148" t="s">
        <v>327</v>
      </c>
      <c r="G151" s="149" t="s">
        <v>322</v>
      </c>
      <c r="H151" s="150">
        <v>0.5</v>
      </c>
      <c r="I151" s="151"/>
      <c r="J151" s="152">
        <f>ROUND(I151*H151,2)</f>
        <v>0</v>
      </c>
      <c r="K151" s="153"/>
      <c r="L151" s="28"/>
      <c r="M151" s="154" t="s">
        <v>1</v>
      </c>
      <c r="N151" s="115" t="s">
        <v>38</v>
      </c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AR151" s="157" t="s">
        <v>278</v>
      </c>
      <c r="AT151" s="157" t="s">
        <v>274</v>
      </c>
      <c r="AU151" s="157" t="s">
        <v>82</v>
      </c>
      <c r="AY151" s="13" t="s">
        <v>271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3" t="s">
        <v>80</v>
      </c>
      <c r="BK151" s="158">
        <f>ROUND(I151*H151,2)</f>
        <v>0</v>
      </c>
      <c r="BL151" s="13" t="s">
        <v>278</v>
      </c>
      <c r="BM151" s="157" t="s">
        <v>328</v>
      </c>
    </row>
    <row r="152" spans="2:65" s="1" customFormat="1" ht="19.2">
      <c r="B152" s="28"/>
      <c r="D152" s="159" t="s">
        <v>280</v>
      </c>
      <c r="F152" s="160" t="s">
        <v>329</v>
      </c>
      <c r="I152" s="119"/>
      <c r="L152" s="28"/>
      <c r="M152" s="161"/>
      <c r="T152" s="52"/>
      <c r="AT152" s="13" t="s">
        <v>280</v>
      </c>
      <c r="AU152" s="13" t="s">
        <v>82</v>
      </c>
    </row>
    <row r="153" spans="2:65" s="1" customFormat="1" ht="16.5" customHeight="1">
      <c r="B153" s="28"/>
      <c r="C153" s="146" t="s">
        <v>314</v>
      </c>
      <c r="D153" s="146" t="s">
        <v>274</v>
      </c>
      <c r="E153" s="147" t="s">
        <v>331</v>
      </c>
      <c r="F153" s="148" t="s">
        <v>332</v>
      </c>
      <c r="G153" s="149" t="s">
        <v>322</v>
      </c>
      <c r="H153" s="150">
        <v>0.5</v>
      </c>
      <c r="I153" s="151"/>
      <c r="J153" s="152">
        <f>ROUND(I153*H153,2)</f>
        <v>0</v>
      </c>
      <c r="K153" s="153"/>
      <c r="L153" s="28"/>
      <c r="M153" s="154" t="s">
        <v>1</v>
      </c>
      <c r="N153" s="115" t="s">
        <v>38</v>
      </c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AR153" s="157" t="s">
        <v>278</v>
      </c>
      <c r="AT153" s="157" t="s">
        <v>274</v>
      </c>
      <c r="AU153" s="157" t="s">
        <v>82</v>
      </c>
      <c r="AY153" s="13" t="s">
        <v>271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3" t="s">
        <v>80</v>
      </c>
      <c r="BK153" s="158">
        <f>ROUND(I153*H153,2)</f>
        <v>0</v>
      </c>
      <c r="BL153" s="13" t="s">
        <v>278</v>
      </c>
      <c r="BM153" s="157" t="s">
        <v>333</v>
      </c>
    </row>
    <row r="154" spans="2:65" s="1" customFormat="1" ht="19.2">
      <c r="B154" s="28"/>
      <c r="D154" s="159" t="s">
        <v>280</v>
      </c>
      <c r="F154" s="160" t="s">
        <v>334</v>
      </c>
      <c r="I154" s="119"/>
      <c r="L154" s="28"/>
      <c r="M154" s="161"/>
      <c r="T154" s="52"/>
      <c r="AT154" s="13" t="s">
        <v>280</v>
      </c>
      <c r="AU154" s="13" t="s">
        <v>82</v>
      </c>
    </row>
    <row r="155" spans="2:65" s="1" customFormat="1" ht="24.15" customHeight="1">
      <c r="B155" s="28"/>
      <c r="C155" s="162" t="s">
        <v>292</v>
      </c>
      <c r="D155" s="162" t="s">
        <v>335</v>
      </c>
      <c r="E155" s="163" t="s">
        <v>336</v>
      </c>
      <c r="F155" s="164" t="s">
        <v>337</v>
      </c>
      <c r="G155" s="165" t="s">
        <v>338</v>
      </c>
      <c r="H155" s="166">
        <v>1</v>
      </c>
      <c r="I155" s="167"/>
      <c r="J155" s="168">
        <f>ROUND(I155*H155,2)</f>
        <v>0</v>
      </c>
      <c r="K155" s="169"/>
      <c r="L155" s="170"/>
      <c r="M155" s="171" t="s">
        <v>1</v>
      </c>
      <c r="N155" s="172" t="s">
        <v>38</v>
      </c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AR155" s="157" t="s">
        <v>314</v>
      </c>
      <c r="AT155" s="157" t="s">
        <v>335</v>
      </c>
      <c r="AU155" s="157" t="s">
        <v>82</v>
      </c>
      <c r="AY155" s="13" t="s">
        <v>271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3" t="s">
        <v>80</v>
      </c>
      <c r="BK155" s="158">
        <f>ROUND(I155*H155,2)</f>
        <v>0</v>
      </c>
      <c r="BL155" s="13" t="s">
        <v>278</v>
      </c>
      <c r="BM155" s="157" t="s">
        <v>339</v>
      </c>
    </row>
    <row r="156" spans="2:65" s="1" customFormat="1" ht="28.8">
      <c r="B156" s="28"/>
      <c r="D156" s="159" t="s">
        <v>280</v>
      </c>
      <c r="F156" s="160" t="s">
        <v>340</v>
      </c>
      <c r="I156" s="119"/>
      <c r="L156" s="28"/>
      <c r="M156" s="161"/>
      <c r="T156" s="52"/>
      <c r="AT156" s="13" t="s">
        <v>280</v>
      </c>
      <c r="AU156" s="13" t="s">
        <v>82</v>
      </c>
    </row>
    <row r="157" spans="2:65" s="11" customFormat="1" ht="25.95" customHeight="1">
      <c r="B157" s="134"/>
      <c r="D157" s="135" t="s">
        <v>72</v>
      </c>
      <c r="E157" s="136" t="s">
        <v>341</v>
      </c>
      <c r="F157" s="136" t="s">
        <v>342</v>
      </c>
      <c r="I157" s="137"/>
      <c r="J157" s="138">
        <f>BK157</f>
        <v>0</v>
      </c>
      <c r="L157" s="134"/>
      <c r="M157" s="139"/>
      <c r="P157" s="140">
        <f>P158+P163+P172</f>
        <v>0</v>
      </c>
      <c r="R157" s="140">
        <f>R158+R163+R172</f>
        <v>0.14549000000000001</v>
      </c>
      <c r="T157" s="141">
        <f>T158+T163+T172</f>
        <v>2.1080000000000002E-2</v>
      </c>
      <c r="AR157" s="135" t="s">
        <v>82</v>
      </c>
      <c r="AT157" s="142" t="s">
        <v>72</v>
      </c>
      <c r="AU157" s="142" t="s">
        <v>73</v>
      </c>
      <c r="AY157" s="135" t="s">
        <v>271</v>
      </c>
      <c r="BK157" s="143">
        <f>BK158+BK163+BK172</f>
        <v>0</v>
      </c>
    </row>
    <row r="158" spans="2:65" s="11" customFormat="1" ht="22.8" customHeight="1">
      <c r="B158" s="134"/>
      <c r="D158" s="135" t="s">
        <v>72</v>
      </c>
      <c r="E158" s="144" t="s">
        <v>343</v>
      </c>
      <c r="F158" s="144" t="s">
        <v>344</v>
      </c>
      <c r="I158" s="137"/>
      <c r="J158" s="145">
        <f>BK158</f>
        <v>0</v>
      </c>
      <c r="L158" s="134"/>
      <c r="M158" s="139"/>
      <c r="P158" s="140">
        <f>SUM(P159:P162)</f>
        <v>0</v>
      </c>
      <c r="R158" s="140">
        <f>SUM(R159:R162)</f>
        <v>0</v>
      </c>
      <c r="T158" s="141">
        <f>SUM(T159:T162)</f>
        <v>0</v>
      </c>
      <c r="AR158" s="135" t="s">
        <v>82</v>
      </c>
      <c r="AT158" s="142" t="s">
        <v>72</v>
      </c>
      <c r="AU158" s="142" t="s">
        <v>80</v>
      </c>
      <c r="AY158" s="135" t="s">
        <v>271</v>
      </c>
      <c r="BK158" s="143">
        <f>SUM(BK159:BK162)</f>
        <v>0</v>
      </c>
    </row>
    <row r="159" spans="2:65" s="1" customFormat="1" ht="24.15" customHeight="1">
      <c r="B159" s="28"/>
      <c r="C159" s="146" t="s">
        <v>325</v>
      </c>
      <c r="D159" s="146" t="s">
        <v>274</v>
      </c>
      <c r="E159" s="147" t="s">
        <v>357</v>
      </c>
      <c r="F159" s="148" t="s">
        <v>358</v>
      </c>
      <c r="G159" s="149" t="s">
        <v>311</v>
      </c>
      <c r="H159" s="150">
        <v>1</v>
      </c>
      <c r="I159" s="151"/>
      <c r="J159" s="152">
        <f>ROUND(I159*H159,2)</f>
        <v>0</v>
      </c>
      <c r="K159" s="153"/>
      <c r="L159" s="28"/>
      <c r="M159" s="154" t="s">
        <v>1</v>
      </c>
      <c r="N159" s="115" t="s">
        <v>38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306</v>
      </c>
      <c r="AT159" s="157" t="s">
        <v>274</v>
      </c>
      <c r="AU159" s="157" t="s">
        <v>82</v>
      </c>
      <c r="AY159" s="13" t="s">
        <v>271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3" t="s">
        <v>80</v>
      </c>
      <c r="BK159" s="158">
        <f>ROUND(I159*H159,2)</f>
        <v>0</v>
      </c>
      <c r="BL159" s="13" t="s">
        <v>306</v>
      </c>
      <c r="BM159" s="157" t="s">
        <v>1724</v>
      </c>
    </row>
    <row r="160" spans="2:65" s="1" customFormat="1" ht="19.2">
      <c r="B160" s="28"/>
      <c r="D160" s="159" t="s">
        <v>280</v>
      </c>
      <c r="F160" s="160" t="s">
        <v>358</v>
      </c>
      <c r="I160" s="119"/>
      <c r="L160" s="28"/>
      <c r="M160" s="161"/>
      <c r="T160" s="52"/>
      <c r="AT160" s="13" t="s">
        <v>280</v>
      </c>
      <c r="AU160" s="13" t="s">
        <v>82</v>
      </c>
    </row>
    <row r="161" spans="2:65" s="1" customFormat="1" ht="16.5" customHeight="1">
      <c r="B161" s="28"/>
      <c r="C161" s="146" t="s">
        <v>330</v>
      </c>
      <c r="D161" s="146" t="s">
        <v>274</v>
      </c>
      <c r="E161" s="147" t="s">
        <v>360</v>
      </c>
      <c r="F161" s="148" t="s">
        <v>361</v>
      </c>
      <c r="G161" s="149" t="s">
        <v>301</v>
      </c>
      <c r="H161" s="150">
        <v>1</v>
      </c>
      <c r="I161" s="151"/>
      <c r="J161" s="152">
        <f>ROUND(I161*H161,2)</f>
        <v>0</v>
      </c>
      <c r="K161" s="153"/>
      <c r="L161" s="28"/>
      <c r="M161" s="154" t="s">
        <v>1</v>
      </c>
      <c r="N161" s="115" t="s">
        <v>38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306</v>
      </c>
      <c r="AT161" s="157" t="s">
        <v>274</v>
      </c>
      <c r="AU161" s="157" t="s">
        <v>82</v>
      </c>
      <c r="AY161" s="13" t="s">
        <v>271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3" t="s">
        <v>80</v>
      </c>
      <c r="BK161" s="158">
        <f>ROUND(I161*H161,2)</f>
        <v>0</v>
      </c>
      <c r="BL161" s="13" t="s">
        <v>306</v>
      </c>
      <c r="BM161" s="157" t="s">
        <v>362</v>
      </c>
    </row>
    <row r="162" spans="2:65" s="1" customFormat="1" ht="28.8">
      <c r="B162" s="28"/>
      <c r="D162" s="159" t="s">
        <v>280</v>
      </c>
      <c r="F162" s="160" t="s">
        <v>2423</v>
      </c>
      <c r="I162" s="119"/>
      <c r="L162" s="28"/>
      <c r="M162" s="161"/>
      <c r="T162" s="52"/>
      <c r="AT162" s="13" t="s">
        <v>280</v>
      </c>
      <c r="AU162" s="13" t="s">
        <v>82</v>
      </c>
    </row>
    <row r="163" spans="2:65" s="11" customFormat="1" ht="22.8" customHeight="1">
      <c r="B163" s="134"/>
      <c r="D163" s="135" t="s">
        <v>72</v>
      </c>
      <c r="E163" s="144" t="s">
        <v>509</v>
      </c>
      <c r="F163" s="144" t="s">
        <v>510</v>
      </c>
      <c r="I163" s="137"/>
      <c r="J163" s="145">
        <f>BK163</f>
        <v>0</v>
      </c>
      <c r="L163" s="134"/>
      <c r="M163" s="139"/>
      <c r="P163" s="140">
        <f>SUM(P164:P171)</f>
        <v>0</v>
      </c>
      <c r="R163" s="140">
        <f>SUM(R164:R171)</f>
        <v>5.0289999999999994E-2</v>
      </c>
      <c r="T163" s="141">
        <f>SUM(T164:T171)</f>
        <v>0</v>
      </c>
      <c r="AR163" s="135" t="s">
        <v>82</v>
      </c>
      <c r="AT163" s="142" t="s">
        <v>72</v>
      </c>
      <c r="AU163" s="142" t="s">
        <v>80</v>
      </c>
      <c r="AY163" s="135" t="s">
        <v>271</v>
      </c>
      <c r="BK163" s="143">
        <f>SUM(BK164:BK171)</f>
        <v>0</v>
      </c>
    </row>
    <row r="164" spans="2:65" s="1" customFormat="1" ht="16.5" customHeight="1">
      <c r="B164" s="28"/>
      <c r="C164" s="146" t="s">
        <v>8</v>
      </c>
      <c r="D164" s="146" t="s">
        <v>274</v>
      </c>
      <c r="E164" s="147" t="s">
        <v>512</v>
      </c>
      <c r="F164" s="148" t="s">
        <v>513</v>
      </c>
      <c r="G164" s="149" t="s">
        <v>277</v>
      </c>
      <c r="H164" s="150">
        <v>2.5</v>
      </c>
      <c r="I164" s="151"/>
      <c r="J164" s="152">
        <f>ROUND(I164*H164,2)</f>
        <v>0</v>
      </c>
      <c r="K164" s="153"/>
      <c r="L164" s="28"/>
      <c r="M164" s="154" t="s">
        <v>1</v>
      </c>
      <c r="N164" s="115" t="s">
        <v>38</v>
      </c>
      <c r="P164" s="155">
        <f>O164*H164</f>
        <v>0</v>
      </c>
      <c r="Q164" s="155">
        <v>2.9999999999999997E-4</v>
      </c>
      <c r="R164" s="155">
        <f>Q164*H164</f>
        <v>7.4999999999999991E-4</v>
      </c>
      <c r="S164" s="155">
        <v>0</v>
      </c>
      <c r="T164" s="156">
        <f>S164*H164</f>
        <v>0</v>
      </c>
      <c r="AR164" s="157" t="s">
        <v>348</v>
      </c>
      <c r="AT164" s="157" t="s">
        <v>274</v>
      </c>
      <c r="AU164" s="157" t="s">
        <v>82</v>
      </c>
      <c r="AY164" s="13" t="s">
        <v>271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3" t="s">
        <v>80</v>
      </c>
      <c r="BK164" s="158">
        <f>ROUND(I164*H164,2)</f>
        <v>0</v>
      </c>
      <c r="BL164" s="13" t="s">
        <v>348</v>
      </c>
      <c r="BM164" s="157" t="s">
        <v>514</v>
      </c>
    </row>
    <row r="165" spans="2:65" s="1" customFormat="1" ht="19.2">
      <c r="B165" s="28"/>
      <c r="D165" s="159" t="s">
        <v>280</v>
      </c>
      <c r="F165" s="160" t="s">
        <v>515</v>
      </c>
      <c r="I165" s="119"/>
      <c r="L165" s="28"/>
      <c r="M165" s="161"/>
      <c r="T165" s="52"/>
      <c r="AT165" s="13" t="s">
        <v>280</v>
      </c>
      <c r="AU165" s="13" t="s">
        <v>82</v>
      </c>
    </row>
    <row r="166" spans="2:65" s="1" customFormat="1" ht="33" customHeight="1">
      <c r="B166" s="28"/>
      <c r="C166" s="146" t="s">
        <v>345</v>
      </c>
      <c r="D166" s="146" t="s">
        <v>274</v>
      </c>
      <c r="E166" s="147" t="s">
        <v>522</v>
      </c>
      <c r="F166" s="148" t="s">
        <v>523</v>
      </c>
      <c r="G166" s="149" t="s">
        <v>277</v>
      </c>
      <c r="H166" s="150">
        <v>2.5</v>
      </c>
      <c r="I166" s="151"/>
      <c r="J166" s="152">
        <f>ROUND(I166*H166,2)</f>
        <v>0</v>
      </c>
      <c r="K166" s="153"/>
      <c r="L166" s="28"/>
      <c r="M166" s="154" t="s">
        <v>1</v>
      </c>
      <c r="N166" s="115" t="s">
        <v>38</v>
      </c>
      <c r="P166" s="155">
        <f>O166*H166</f>
        <v>0</v>
      </c>
      <c r="Q166" s="155">
        <v>5.4799999999999996E-3</v>
      </c>
      <c r="R166" s="155">
        <f>Q166*H166</f>
        <v>1.3699999999999999E-2</v>
      </c>
      <c r="S166" s="155">
        <v>0</v>
      </c>
      <c r="T166" s="156">
        <f>S166*H166</f>
        <v>0</v>
      </c>
      <c r="AR166" s="157" t="s">
        <v>348</v>
      </c>
      <c r="AT166" s="157" t="s">
        <v>274</v>
      </c>
      <c r="AU166" s="157" t="s">
        <v>82</v>
      </c>
      <c r="AY166" s="13" t="s">
        <v>271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3" t="s">
        <v>80</v>
      </c>
      <c r="BK166" s="158">
        <f>ROUND(I166*H166,2)</f>
        <v>0</v>
      </c>
      <c r="BL166" s="13" t="s">
        <v>348</v>
      </c>
      <c r="BM166" s="157" t="s">
        <v>524</v>
      </c>
    </row>
    <row r="167" spans="2:65" s="1" customFormat="1" ht="19.2">
      <c r="B167" s="28"/>
      <c r="D167" s="159" t="s">
        <v>280</v>
      </c>
      <c r="F167" s="160" t="s">
        <v>525</v>
      </c>
      <c r="I167" s="119"/>
      <c r="L167" s="28"/>
      <c r="M167" s="161"/>
      <c r="T167" s="52"/>
      <c r="AT167" s="13" t="s">
        <v>280</v>
      </c>
      <c r="AU167" s="13" t="s">
        <v>82</v>
      </c>
    </row>
    <row r="168" spans="2:65" s="1" customFormat="1" ht="33" customHeight="1">
      <c r="B168" s="28"/>
      <c r="C168" s="162" t="s">
        <v>351</v>
      </c>
      <c r="D168" s="162" t="s">
        <v>335</v>
      </c>
      <c r="E168" s="163" t="s">
        <v>527</v>
      </c>
      <c r="F168" s="164" t="s">
        <v>528</v>
      </c>
      <c r="G168" s="165" t="s">
        <v>277</v>
      </c>
      <c r="H168" s="166">
        <v>2.8</v>
      </c>
      <c r="I168" s="167"/>
      <c r="J168" s="168">
        <f>ROUND(I168*H168,2)</f>
        <v>0</v>
      </c>
      <c r="K168" s="169"/>
      <c r="L168" s="170"/>
      <c r="M168" s="171" t="s">
        <v>1</v>
      </c>
      <c r="N168" s="172" t="s">
        <v>38</v>
      </c>
      <c r="P168" s="155">
        <f>O168*H168</f>
        <v>0</v>
      </c>
      <c r="Q168" s="155">
        <v>1.2800000000000001E-2</v>
      </c>
      <c r="R168" s="155">
        <f>Q168*H168</f>
        <v>3.5839999999999997E-2</v>
      </c>
      <c r="S168" s="155">
        <v>0</v>
      </c>
      <c r="T168" s="156">
        <f>S168*H168</f>
        <v>0</v>
      </c>
      <c r="AR168" s="157" t="s">
        <v>373</v>
      </c>
      <c r="AT168" s="157" t="s">
        <v>335</v>
      </c>
      <c r="AU168" s="157" t="s">
        <v>82</v>
      </c>
      <c r="AY168" s="13" t="s">
        <v>271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3" t="s">
        <v>80</v>
      </c>
      <c r="BK168" s="158">
        <f>ROUND(I168*H168,2)</f>
        <v>0</v>
      </c>
      <c r="BL168" s="13" t="s">
        <v>348</v>
      </c>
      <c r="BM168" s="157" t="s">
        <v>529</v>
      </c>
    </row>
    <row r="169" spans="2:65" s="1" customFormat="1" ht="19.2">
      <c r="B169" s="28"/>
      <c r="D169" s="159" t="s">
        <v>280</v>
      </c>
      <c r="F169" s="160" t="s">
        <v>528</v>
      </c>
      <c r="I169" s="119"/>
      <c r="L169" s="28"/>
      <c r="M169" s="161"/>
      <c r="T169" s="52"/>
      <c r="AT169" s="13" t="s">
        <v>280</v>
      </c>
      <c r="AU169" s="13" t="s">
        <v>82</v>
      </c>
    </row>
    <row r="170" spans="2:65" s="1" customFormat="1" ht="37.799999999999997" customHeight="1">
      <c r="B170" s="28"/>
      <c r="C170" s="146" t="s">
        <v>356</v>
      </c>
      <c r="D170" s="146" t="s">
        <v>274</v>
      </c>
      <c r="E170" s="147" t="s">
        <v>531</v>
      </c>
      <c r="F170" s="148" t="s">
        <v>532</v>
      </c>
      <c r="G170" s="149" t="s">
        <v>277</v>
      </c>
      <c r="H170" s="150">
        <v>2.5</v>
      </c>
      <c r="I170" s="151"/>
      <c r="J170" s="152">
        <f>ROUND(I170*H170,2)</f>
        <v>0</v>
      </c>
      <c r="K170" s="153"/>
      <c r="L170" s="28"/>
      <c r="M170" s="154" t="s">
        <v>1</v>
      </c>
      <c r="N170" s="115" t="s">
        <v>38</v>
      </c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AR170" s="157" t="s">
        <v>348</v>
      </c>
      <c r="AT170" s="157" t="s">
        <v>274</v>
      </c>
      <c r="AU170" s="157" t="s">
        <v>82</v>
      </c>
      <c r="AY170" s="13" t="s">
        <v>271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3" t="s">
        <v>80</v>
      </c>
      <c r="BK170" s="158">
        <f>ROUND(I170*H170,2)</f>
        <v>0</v>
      </c>
      <c r="BL170" s="13" t="s">
        <v>348</v>
      </c>
      <c r="BM170" s="157" t="s">
        <v>533</v>
      </c>
    </row>
    <row r="171" spans="2:65" s="1" customFormat="1" ht="28.8">
      <c r="B171" s="28"/>
      <c r="D171" s="159" t="s">
        <v>280</v>
      </c>
      <c r="F171" s="160" t="s">
        <v>534</v>
      </c>
      <c r="I171" s="119"/>
      <c r="L171" s="28"/>
      <c r="M171" s="161"/>
      <c r="T171" s="52"/>
      <c r="AT171" s="13" t="s">
        <v>280</v>
      </c>
      <c r="AU171" s="13" t="s">
        <v>82</v>
      </c>
    </row>
    <row r="172" spans="2:65" s="11" customFormat="1" ht="22.8" customHeight="1">
      <c r="B172" s="134"/>
      <c r="D172" s="135" t="s">
        <v>72</v>
      </c>
      <c r="E172" s="144" t="s">
        <v>580</v>
      </c>
      <c r="F172" s="144" t="s">
        <v>581</v>
      </c>
      <c r="I172" s="137"/>
      <c r="J172" s="145">
        <f>BK172</f>
        <v>0</v>
      </c>
      <c r="L172" s="134"/>
      <c r="M172" s="139"/>
      <c r="P172" s="140">
        <f>SUM(P173:P190)</f>
        <v>0</v>
      </c>
      <c r="R172" s="140">
        <f>SUM(R173:R190)</f>
        <v>9.5200000000000007E-2</v>
      </c>
      <c r="T172" s="141">
        <f>SUM(T173:T190)</f>
        <v>2.1080000000000002E-2</v>
      </c>
      <c r="AR172" s="135" t="s">
        <v>82</v>
      </c>
      <c r="AT172" s="142" t="s">
        <v>72</v>
      </c>
      <c r="AU172" s="142" t="s">
        <v>80</v>
      </c>
      <c r="AY172" s="135" t="s">
        <v>271</v>
      </c>
      <c r="BK172" s="143">
        <f>SUM(BK173:BK190)</f>
        <v>0</v>
      </c>
    </row>
    <row r="173" spans="2:65" s="1" customFormat="1" ht="24.15" customHeight="1">
      <c r="B173" s="28"/>
      <c r="C173" s="146" t="s">
        <v>348</v>
      </c>
      <c r="D173" s="146" t="s">
        <v>274</v>
      </c>
      <c r="E173" s="147" t="s">
        <v>582</v>
      </c>
      <c r="F173" s="148" t="s">
        <v>583</v>
      </c>
      <c r="G173" s="149" t="s">
        <v>277</v>
      </c>
      <c r="H173" s="150">
        <v>68</v>
      </c>
      <c r="I173" s="151"/>
      <c r="J173" s="152">
        <f>ROUND(I173*H173,2)</f>
        <v>0</v>
      </c>
      <c r="K173" s="153"/>
      <c r="L173" s="28"/>
      <c r="M173" s="154" t="s">
        <v>1</v>
      </c>
      <c r="N173" s="115" t="s">
        <v>38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AR173" s="157" t="s">
        <v>348</v>
      </c>
      <c r="AT173" s="157" t="s">
        <v>274</v>
      </c>
      <c r="AU173" s="157" t="s">
        <v>82</v>
      </c>
      <c r="AY173" s="13" t="s">
        <v>271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3" t="s">
        <v>80</v>
      </c>
      <c r="BK173" s="158">
        <f>ROUND(I173*H173,2)</f>
        <v>0</v>
      </c>
      <c r="BL173" s="13" t="s">
        <v>348</v>
      </c>
      <c r="BM173" s="157" t="s">
        <v>584</v>
      </c>
    </row>
    <row r="174" spans="2:65" s="1" customFormat="1" ht="10.199999999999999">
      <c r="B174" s="28"/>
      <c r="D174" s="159" t="s">
        <v>280</v>
      </c>
      <c r="F174" s="160" t="s">
        <v>585</v>
      </c>
      <c r="I174" s="119"/>
      <c r="L174" s="28"/>
      <c r="M174" s="161"/>
      <c r="T174" s="52"/>
      <c r="AT174" s="13" t="s">
        <v>280</v>
      </c>
      <c r="AU174" s="13" t="s">
        <v>82</v>
      </c>
    </row>
    <row r="175" spans="2:65" s="1" customFormat="1" ht="16.5" customHeight="1">
      <c r="B175" s="28"/>
      <c r="C175" s="146" t="s">
        <v>365</v>
      </c>
      <c r="D175" s="146" t="s">
        <v>274</v>
      </c>
      <c r="E175" s="147" t="s">
        <v>587</v>
      </c>
      <c r="F175" s="148" t="s">
        <v>588</v>
      </c>
      <c r="G175" s="149" t="s">
        <v>277</v>
      </c>
      <c r="H175" s="150">
        <v>68</v>
      </c>
      <c r="I175" s="151"/>
      <c r="J175" s="152">
        <f>ROUND(I175*H175,2)</f>
        <v>0</v>
      </c>
      <c r="K175" s="153"/>
      <c r="L175" s="28"/>
      <c r="M175" s="154" t="s">
        <v>1</v>
      </c>
      <c r="N175" s="115" t="s">
        <v>38</v>
      </c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AR175" s="157" t="s">
        <v>348</v>
      </c>
      <c r="AT175" s="157" t="s">
        <v>274</v>
      </c>
      <c r="AU175" s="157" t="s">
        <v>82</v>
      </c>
      <c r="AY175" s="13" t="s">
        <v>271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3" t="s">
        <v>80</v>
      </c>
      <c r="BK175" s="158">
        <f>ROUND(I175*H175,2)</f>
        <v>0</v>
      </c>
      <c r="BL175" s="13" t="s">
        <v>348</v>
      </c>
      <c r="BM175" s="157" t="s">
        <v>589</v>
      </c>
    </row>
    <row r="176" spans="2:65" s="1" customFormat="1" ht="10.199999999999999">
      <c r="B176" s="28"/>
      <c r="D176" s="159" t="s">
        <v>280</v>
      </c>
      <c r="F176" s="160" t="s">
        <v>590</v>
      </c>
      <c r="I176" s="119"/>
      <c r="L176" s="28"/>
      <c r="M176" s="161"/>
      <c r="T176" s="52"/>
      <c r="AT176" s="13" t="s">
        <v>280</v>
      </c>
      <c r="AU176" s="13" t="s">
        <v>82</v>
      </c>
    </row>
    <row r="177" spans="2:65" s="1" customFormat="1" ht="16.5" customHeight="1">
      <c r="B177" s="28"/>
      <c r="C177" s="146" t="s">
        <v>370</v>
      </c>
      <c r="D177" s="146" t="s">
        <v>274</v>
      </c>
      <c r="E177" s="147" t="s">
        <v>592</v>
      </c>
      <c r="F177" s="148" t="s">
        <v>593</v>
      </c>
      <c r="G177" s="149" t="s">
        <v>277</v>
      </c>
      <c r="H177" s="150">
        <v>68</v>
      </c>
      <c r="I177" s="151"/>
      <c r="J177" s="152">
        <f>ROUND(I177*H177,2)</f>
        <v>0</v>
      </c>
      <c r="K177" s="153"/>
      <c r="L177" s="28"/>
      <c r="M177" s="154" t="s">
        <v>1</v>
      </c>
      <c r="N177" s="115" t="s">
        <v>38</v>
      </c>
      <c r="P177" s="155">
        <f>O177*H177</f>
        <v>0</v>
      </c>
      <c r="Q177" s="155">
        <v>1E-3</v>
      </c>
      <c r="R177" s="155">
        <f>Q177*H177</f>
        <v>6.8000000000000005E-2</v>
      </c>
      <c r="S177" s="155">
        <v>3.1E-4</v>
      </c>
      <c r="T177" s="156">
        <f>S177*H177</f>
        <v>2.1080000000000002E-2</v>
      </c>
      <c r="AR177" s="157" t="s">
        <v>348</v>
      </c>
      <c r="AT177" s="157" t="s">
        <v>274</v>
      </c>
      <c r="AU177" s="157" t="s">
        <v>82</v>
      </c>
      <c r="AY177" s="13" t="s">
        <v>271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3" t="s">
        <v>80</v>
      </c>
      <c r="BK177" s="158">
        <f>ROUND(I177*H177,2)</f>
        <v>0</v>
      </c>
      <c r="BL177" s="13" t="s">
        <v>348</v>
      </c>
      <c r="BM177" s="157" t="s">
        <v>594</v>
      </c>
    </row>
    <row r="178" spans="2:65" s="1" customFormat="1" ht="10.199999999999999">
      <c r="B178" s="28"/>
      <c r="D178" s="159" t="s">
        <v>280</v>
      </c>
      <c r="F178" s="160" t="s">
        <v>595</v>
      </c>
      <c r="I178" s="119"/>
      <c r="L178" s="28"/>
      <c r="M178" s="161"/>
      <c r="T178" s="52"/>
      <c r="AT178" s="13" t="s">
        <v>280</v>
      </c>
      <c r="AU178" s="13" t="s">
        <v>82</v>
      </c>
    </row>
    <row r="179" spans="2:65" s="1" customFormat="1" ht="24.15" customHeight="1">
      <c r="B179" s="28"/>
      <c r="C179" s="146" t="s">
        <v>376</v>
      </c>
      <c r="D179" s="146" t="s">
        <v>274</v>
      </c>
      <c r="E179" s="147" t="s">
        <v>597</v>
      </c>
      <c r="F179" s="148" t="s">
        <v>598</v>
      </c>
      <c r="G179" s="149" t="s">
        <v>277</v>
      </c>
      <c r="H179" s="150">
        <v>68</v>
      </c>
      <c r="I179" s="151"/>
      <c r="J179" s="152">
        <f>ROUND(I179*H179,2)</f>
        <v>0</v>
      </c>
      <c r="K179" s="153"/>
      <c r="L179" s="28"/>
      <c r="M179" s="154" t="s">
        <v>1</v>
      </c>
      <c r="N179" s="115" t="s">
        <v>38</v>
      </c>
      <c r="P179" s="155">
        <f>O179*H179</f>
        <v>0</v>
      </c>
      <c r="Q179" s="155">
        <v>2.0000000000000001E-4</v>
      </c>
      <c r="R179" s="155">
        <f>Q179*H179</f>
        <v>1.3600000000000001E-2</v>
      </c>
      <c r="S179" s="155">
        <v>0</v>
      </c>
      <c r="T179" s="156">
        <f>S179*H179</f>
        <v>0</v>
      </c>
      <c r="AR179" s="157" t="s">
        <v>348</v>
      </c>
      <c r="AT179" s="157" t="s">
        <v>274</v>
      </c>
      <c r="AU179" s="157" t="s">
        <v>82</v>
      </c>
      <c r="AY179" s="13" t="s">
        <v>271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3" t="s">
        <v>80</v>
      </c>
      <c r="BK179" s="158">
        <f>ROUND(I179*H179,2)</f>
        <v>0</v>
      </c>
      <c r="BL179" s="13" t="s">
        <v>348</v>
      </c>
      <c r="BM179" s="157" t="s">
        <v>599</v>
      </c>
    </row>
    <row r="180" spans="2:65" s="1" customFormat="1" ht="19.2">
      <c r="B180" s="28"/>
      <c r="D180" s="159" t="s">
        <v>280</v>
      </c>
      <c r="F180" s="160" t="s">
        <v>600</v>
      </c>
      <c r="I180" s="119"/>
      <c r="L180" s="28"/>
      <c r="M180" s="161"/>
      <c r="T180" s="52"/>
      <c r="AT180" s="13" t="s">
        <v>280</v>
      </c>
      <c r="AU180" s="13" t="s">
        <v>82</v>
      </c>
    </row>
    <row r="181" spans="2:65" s="1" customFormat="1" ht="16.5" customHeight="1">
      <c r="B181" s="28"/>
      <c r="C181" s="146" t="s">
        <v>381</v>
      </c>
      <c r="D181" s="146" t="s">
        <v>274</v>
      </c>
      <c r="E181" s="147" t="s">
        <v>602</v>
      </c>
      <c r="F181" s="148" t="s">
        <v>603</v>
      </c>
      <c r="G181" s="149" t="s">
        <v>277</v>
      </c>
      <c r="H181" s="150">
        <v>68</v>
      </c>
      <c r="I181" s="151"/>
      <c r="J181" s="152">
        <f>ROUND(I181*H181,2)</f>
        <v>0</v>
      </c>
      <c r="K181" s="153"/>
      <c r="L181" s="28"/>
      <c r="M181" s="154" t="s">
        <v>1</v>
      </c>
      <c r="N181" s="115" t="s">
        <v>38</v>
      </c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AR181" s="157" t="s">
        <v>306</v>
      </c>
      <c r="AT181" s="157" t="s">
        <v>274</v>
      </c>
      <c r="AU181" s="157" t="s">
        <v>82</v>
      </c>
      <c r="AY181" s="13" t="s">
        <v>271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3" t="s">
        <v>80</v>
      </c>
      <c r="BK181" s="158">
        <f>ROUND(I181*H181,2)</f>
        <v>0</v>
      </c>
      <c r="BL181" s="13" t="s">
        <v>306</v>
      </c>
      <c r="BM181" s="157" t="s">
        <v>604</v>
      </c>
    </row>
    <row r="182" spans="2:65" s="1" customFormat="1" ht="10.199999999999999">
      <c r="B182" s="28"/>
      <c r="D182" s="159" t="s">
        <v>280</v>
      </c>
      <c r="F182" s="160" t="s">
        <v>603</v>
      </c>
      <c r="I182" s="119"/>
      <c r="L182" s="28"/>
      <c r="M182" s="161"/>
      <c r="T182" s="52"/>
      <c r="AT182" s="13" t="s">
        <v>280</v>
      </c>
      <c r="AU182" s="13" t="s">
        <v>82</v>
      </c>
    </row>
    <row r="183" spans="2:65" s="1" customFormat="1" ht="24.15" customHeight="1">
      <c r="B183" s="28"/>
      <c r="C183" s="146" t="s">
        <v>7</v>
      </c>
      <c r="D183" s="146" t="s">
        <v>274</v>
      </c>
      <c r="E183" s="147" t="s">
        <v>597</v>
      </c>
      <c r="F183" s="148" t="s">
        <v>598</v>
      </c>
      <c r="G183" s="149" t="s">
        <v>277</v>
      </c>
      <c r="H183" s="150">
        <v>68</v>
      </c>
      <c r="I183" s="151"/>
      <c r="J183" s="152">
        <f>ROUND(I183*H183,2)</f>
        <v>0</v>
      </c>
      <c r="K183" s="153"/>
      <c r="L183" s="28"/>
      <c r="M183" s="154" t="s">
        <v>1</v>
      </c>
      <c r="N183" s="115" t="s">
        <v>38</v>
      </c>
      <c r="P183" s="155">
        <f>O183*H183</f>
        <v>0</v>
      </c>
      <c r="Q183" s="155">
        <v>2.0000000000000001E-4</v>
      </c>
      <c r="R183" s="155">
        <f>Q183*H183</f>
        <v>1.3600000000000001E-2</v>
      </c>
      <c r="S183" s="155">
        <v>0</v>
      </c>
      <c r="T183" s="156">
        <f>S183*H183</f>
        <v>0</v>
      </c>
      <c r="AR183" s="157" t="s">
        <v>348</v>
      </c>
      <c r="AT183" s="157" t="s">
        <v>274</v>
      </c>
      <c r="AU183" s="157" t="s">
        <v>82</v>
      </c>
      <c r="AY183" s="13" t="s">
        <v>271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3" t="s">
        <v>80</v>
      </c>
      <c r="BK183" s="158">
        <f>ROUND(I183*H183,2)</f>
        <v>0</v>
      </c>
      <c r="BL183" s="13" t="s">
        <v>348</v>
      </c>
      <c r="BM183" s="157" t="s">
        <v>606</v>
      </c>
    </row>
    <row r="184" spans="2:65" s="1" customFormat="1" ht="19.2">
      <c r="B184" s="28"/>
      <c r="D184" s="159" t="s">
        <v>280</v>
      </c>
      <c r="F184" s="160" t="s">
        <v>600</v>
      </c>
      <c r="I184" s="119"/>
      <c r="L184" s="28"/>
      <c r="M184" s="161"/>
      <c r="T184" s="52"/>
      <c r="AT184" s="13" t="s">
        <v>280</v>
      </c>
      <c r="AU184" s="13" t="s">
        <v>82</v>
      </c>
    </row>
    <row r="185" spans="2:65" s="1" customFormat="1" ht="24.15" customHeight="1">
      <c r="B185" s="28"/>
      <c r="C185" s="146" t="s">
        <v>390</v>
      </c>
      <c r="D185" s="146" t="s">
        <v>274</v>
      </c>
      <c r="E185" s="147" t="s">
        <v>608</v>
      </c>
      <c r="F185" s="148" t="s">
        <v>609</v>
      </c>
      <c r="G185" s="149" t="s">
        <v>277</v>
      </c>
      <c r="H185" s="150">
        <v>68</v>
      </c>
      <c r="I185" s="151"/>
      <c r="J185" s="152">
        <f>ROUND(I185*H185,2)</f>
        <v>0</v>
      </c>
      <c r="K185" s="153"/>
      <c r="L185" s="28"/>
      <c r="M185" s="154" t="s">
        <v>1</v>
      </c>
      <c r="N185" s="115" t="s">
        <v>38</v>
      </c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AR185" s="157" t="s">
        <v>306</v>
      </c>
      <c r="AT185" s="157" t="s">
        <v>274</v>
      </c>
      <c r="AU185" s="157" t="s">
        <v>82</v>
      </c>
      <c r="AY185" s="13" t="s">
        <v>271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3" t="s">
        <v>80</v>
      </c>
      <c r="BK185" s="158">
        <f>ROUND(I185*H185,2)</f>
        <v>0</v>
      </c>
      <c r="BL185" s="13" t="s">
        <v>306</v>
      </c>
      <c r="BM185" s="157" t="s">
        <v>610</v>
      </c>
    </row>
    <row r="186" spans="2:65" s="1" customFormat="1" ht="19.2">
      <c r="B186" s="28"/>
      <c r="D186" s="159" t="s">
        <v>280</v>
      </c>
      <c r="F186" s="160" t="s">
        <v>609</v>
      </c>
      <c r="I186" s="119"/>
      <c r="L186" s="28"/>
      <c r="M186" s="161"/>
      <c r="T186" s="52"/>
      <c r="AT186" s="13" t="s">
        <v>280</v>
      </c>
      <c r="AU186" s="13" t="s">
        <v>82</v>
      </c>
    </row>
    <row r="187" spans="2:65" s="1" customFormat="1" ht="16.5" customHeight="1">
      <c r="B187" s="28"/>
      <c r="C187" s="146" t="s">
        <v>395</v>
      </c>
      <c r="D187" s="146" t="s">
        <v>274</v>
      </c>
      <c r="E187" s="147" t="s">
        <v>612</v>
      </c>
      <c r="F187" s="148" t="s">
        <v>613</v>
      </c>
      <c r="G187" s="149" t="s">
        <v>301</v>
      </c>
      <c r="H187" s="150">
        <v>1</v>
      </c>
      <c r="I187" s="151"/>
      <c r="J187" s="152">
        <f>ROUND(I187*H187,2)</f>
        <v>0</v>
      </c>
      <c r="K187" s="153"/>
      <c r="L187" s="28"/>
      <c r="M187" s="154" t="s">
        <v>1</v>
      </c>
      <c r="N187" s="115" t="s">
        <v>38</v>
      </c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AR187" s="157" t="s">
        <v>306</v>
      </c>
      <c r="AT187" s="157" t="s">
        <v>274</v>
      </c>
      <c r="AU187" s="157" t="s">
        <v>82</v>
      </c>
      <c r="AY187" s="13" t="s">
        <v>271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3" t="s">
        <v>80</v>
      </c>
      <c r="BK187" s="158">
        <f>ROUND(I187*H187,2)</f>
        <v>0</v>
      </c>
      <c r="BL187" s="13" t="s">
        <v>306</v>
      </c>
      <c r="BM187" s="157" t="s">
        <v>614</v>
      </c>
    </row>
    <row r="188" spans="2:65" s="1" customFormat="1" ht="10.199999999999999">
      <c r="B188" s="28"/>
      <c r="D188" s="159" t="s">
        <v>280</v>
      </c>
      <c r="F188" s="160" t="s">
        <v>613</v>
      </c>
      <c r="I188" s="119"/>
      <c r="L188" s="28"/>
      <c r="M188" s="161"/>
      <c r="T188" s="52"/>
      <c r="AT188" s="13" t="s">
        <v>280</v>
      </c>
      <c r="AU188" s="13" t="s">
        <v>82</v>
      </c>
    </row>
    <row r="189" spans="2:65" s="1" customFormat="1" ht="16.5" customHeight="1">
      <c r="B189" s="28"/>
      <c r="C189" s="146" t="s">
        <v>399</v>
      </c>
      <c r="D189" s="146" t="s">
        <v>274</v>
      </c>
      <c r="E189" s="147" t="s">
        <v>616</v>
      </c>
      <c r="F189" s="148" t="s">
        <v>617</v>
      </c>
      <c r="G189" s="149" t="s">
        <v>301</v>
      </c>
      <c r="H189" s="150">
        <v>1</v>
      </c>
      <c r="I189" s="151"/>
      <c r="J189" s="152">
        <f>ROUND(I189*H189,2)</f>
        <v>0</v>
      </c>
      <c r="K189" s="153"/>
      <c r="L189" s="28"/>
      <c r="M189" s="154" t="s">
        <v>1</v>
      </c>
      <c r="N189" s="115" t="s">
        <v>38</v>
      </c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AR189" s="157" t="s">
        <v>306</v>
      </c>
      <c r="AT189" s="157" t="s">
        <v>274</v>
      </c>
      <c r="AU189" s="157" t="s">
        <v>82</v>
      </c>
      <c r="AY189" s="13" t="s">
        <v>271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3" t="s">
        <v>80</v>
      </c>
      <c r="BK189" s="158">
        <f>ROUND(I189*H189,2)</f>
        <v>0</v>
      </c>
      <c r="BL189" s="13" t="s">
        <v>306</v>
      </c>
      <c r="BM189" s="157" t="s">
        <v>618</v>
      </c>
    </row>
    <row r="190" spans="2:65" s="1" customFormat="1" ht="10.199999999999999">
      <c r="B190" s="28"/>
      <c r="D190" s="159" t="s">
        <v>280</v>
      </c>
      <c r="F190" s="160" t="s">
        <v>617</v>
      </c>
      <c r="I190" s="119"/>
      <c r="L190" s="28"/>
      <c r="M190" s="161"/>
      <c r="T190" s="52"/>
      <c r="AT190" s="13" t="s">
        <v>280</v>
      </c>
      <c r="AU190" s="13" t="s">
        <v>82</v>
      </c>
    </row>
    <row r="191" spans="2:65" s="11" customFormat="1" ht="25.95" customHeight="1">
      <c r="B191" s="134"/>
      <c r="D191" s="135" t="s">
        <v>72</v>
      </c>
      <c r="E191" s="136" t="s">
        <v>619</v>
      </c>
      <c r="F191" s="136" t="s">
        <v>620</v>
      </c>
      <c r="I191" s="137"/>
      <c r="J191" s="138">
        <f>BK191</f>
        <v>0</v>
      </c>
      <c r="L191" s="134"/>
      <c r="M191" s="139"/>
      <c r="P191" s="140">
        <f>P192</f>
        <v>0</v>
      </c>
      <c r="R191" s="140">
        <f>R192</f>
        <v>0</v>
      </c>
      <c r="T191" s="141">
        <f>T192</f>
        <v>0</v>
      </c>
      <c r="AR191" s="135" t="s">
        <v>278</v>
      </c>
      <c r="AT191" s="142" t="s">
        <v>72</v>
      </c>
      <c r="AU191" s="142" t="s">
        <v>73</v>
      </c>
      <c r="AY191" s="135" t="s">
        <v>271</v>
      </c>
      <c r="BK191" s="143">
        <f>BK192</f>
        <v>0</v>
      </c>
    </row>
    <row r="192" spans="2:65" s="11" customFormat="1" ht="22.8" customHeight="1">
      <c r="B192" s="134"/>
      <c r="D192" s="135" t="s">
        <v>72</v>
      </c>
      <c r="E192" s="144" t="s">
        <v>621</v>
      </c>
      <c r="F192" s="144" t="s">
        <v>620</v>
      </c>
      <c r="I192" s="137"/>
      <c r="J192" s="145">
        <f>BK192</f>
        <v>0</v>
      </c>
      <c r="L192" s="134"/>
      <c r="M192" s="139"/>
      <c r="P192" s="140">
        <f>SUM(P193:P194)</f>
        <v>0</v>
      </c>
      <c r="R192" s="140">
        <f>SUM(R193:R194)</f>
        <v>0</v>
      </c>
      <c r="T192" s="141">
        <f>SUM(T193:T194)</f>
        <v>0</v>
      </c>
      <c r="AR192" s="135" t="s">
        <v>278</v>
      </c>
      <c r="AT192" s="142" t="s">
        <v>72</v>
      </c>
      <c r="AU192" s="142" t="s">
        <v>80</v>
      </c>
      <c r="AY192" s="135" t="s">
        <v>271</v>
      </c>
      <c r="BK192" s="143">
        <f>SUM(BK193:BK194)</f>
        <v>0</v>
      </c>
    </row>
    <row r="193" spans="2:65" s="1" customFormat="1" ht="24.15" customHeight="1">
      <c r="B193" s="28"/>
      <c r="C193" s="146" t="s">
        <v>404</v>
      </c>
      <c r="D193" s="146" t="s">
        <v>274</v>
      </c>
      <c r="E193" s="147" t="s">
        <v>1977</v>
      </c>
      <c r="F193" s="148" t="s">
        <v>1978</v>
      </c>
      <c r="G193" s="149" t="s">
        <v>277</v>
      </c>
      <c r="H193" s="150">
        <v>2.7</v>
      </c>
      <c r="I193" s="151"/>
      <c r="J193" s="152">
        <f>ROUND(I193*H193,2)</f>
        <v>0</v>
      </c>
      <c r="K193" s="153"/>
      <c r="L193" s="28"/>
      <c r="M193" s="154" t="s">
        <v>1</v>
      </c>
      <c r="N193" s="115" t="s">
        <v>38</v>
      </c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AR193" s="157" t="s">
        <v>306</v>
      </c>
      <c r="AT193" s="157" t="s">
        <v>274</v>
      </c>
      <c r="AU193" s="157" t="s">
        <v>82</v>
      </c>
      <c r="AY193" s="13" t="s">
        <v>271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3" t="s">
        <v>80</v>
      </c>
      <c r="BK193" s="158">
        <f>ROUND(I193*H193,2)</f>
        <v>0</v>
      </c>
      <c r="BL193" s="13" t="s">
        <v>306</v>
      </c>
      <c r="BM193" s="157" t="s">
        <v>1979</v>
      </c>
    </row>
    <row r="194" spans="2:65" s="1" customFormat="1" ht="19.2">
      <c r="B194" s="28"/>
      <c r="D194" s="159" t="s">
        <v>280</v>
      </c>
      <c r="F194" s="160" t="s">
        <v>2424</v>
      </c>
      <c r="I194" s="119"/>
      <c r="L194" s="28"/>
      <c r="M194" s="173"/>
      <c r="N194" s="174"/>
      <c r="O194" s="174"/>
      <c r="P194" s="174"/>
      <c r="Q194" s="174"/>
      <c r="R194" s="174"/>
      <c r="S194" s="174"/>
      <c r="T194" s="175"/>
      <c r="AT194" s="13" t="s">
        <v>280</v>
      </c>
      <c r="AU194" s="13" t="s">
        <v>82</v>
      </c>
    </row>
    <row r="195" spans="2:65" s="1" customFormat="1" ht="6.9" customHeight="1">
      <c r="B195" s="40"/>
      <c r="C195" s="41"/>
      <c r="D195" s="41"/>
      <c r="E195" s="41"/>
      <c r="F195" s="41"/>
      <c r="G195" s="41"/>
      <c r="H195" s="41"/>
      <c r="I195" s="41"/>
      <c r="J195" s="41"/>
      <c r="K195" s="41"/>
      <c r="L195" s="28"/>
    </row>
  </sheetData>
  <sheetProtection algorithmName="SHA-512" hashValue="0UNtqLSb7ib4kcQjU6UdbLPjMpC2C+JuaxxCxz/RM/0iRh8AU/PC4ZTb31dpSOIuZXE86uR3aznF9LdmK20NGg==" saltValue="g6cOFYAelYjhX5mbg4kuIfL7fvk5tTvQR6ugEPY1TGel28MD68zyymJ07qFntu8bHyGla8eiT0u792xiXw6+9g==" spinCount="100000" sheet="1" objects="1" scenarios="1" formatColumns="0" formatRows="0" autoFilter="0"/>
  <autoFilter ref="C134:K194" xr:uid="{00000000-0009-0000-0000-000024000000}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74</vt:i4>
      </vt:variant>
    </vt:vector>
  </HeadingPairs>
  <TitlesOfParts>
    <vt:vector size="111" baseType="lpstr">
      <vt:lpstr>Rekapitulace stavby</vt:lpstr>
      <vt:lpstr>61.1.1 - učebna informati...</vt:lpstr>
      <vt:lpstr>61.1.2 - učebna informati...</vt:lpstr>
      <vt:lpstr>61.2.1 - jazyková učebna ...</vt:lpstr>
      <vt:lpstr>61.3.1 - kabinet jazykové...</vt:lpstr>
      <vt:lpstr>61.2,3.2 - jazyková učebn...</vt:lpstr>
      <vt:lpstr>61.4.1 - učebna přírodopi...</vt:lpstr>
      <vt:lpstr>61.5.1 - kabinet přírodop...</vt:lpstr>
      <vt:lpstr>61.6.1 - kabinet jazyků d...</vt:lpstr>
      <vt:lpstr>61.4,5,6.2 - učebna příro...</vt:lpstr>
      <vt:lpstr>61.7.1 - jazyková učebna ...</vt:lpstr>
      <vt:lpstr>61.7.2 - jazyková učebna ...</vt:lpstr>
      <vt:lpstr>61.8.1 - učebna chemie - ...</vt:lpstr>
      <vt:lpstr>61.9.1 - kabinet chemie -...</vt:lpstr>
      <vt:lpstr>61.8,9.2 - učebna chemie,...</vt:lpstr>
      <vt:lpstr>61.10.1 - učebna fyziky d...</vt:lpstr>
      <vt:lpstr>61.11.1 - kabinet fyziky ...</vt:lpstr>
      <vt:lpstr>61.10,11.2 - učebna fyzik...</vt:lpstr>
      <vt:lpstr>61.12.1 - kabinet informa...</vt:lpstr>
      <vt:lpstr>61.12.2 - kabinet informa...</vt:lpstr>
      <vt:lpstr>61.13.1 - cvičná kuchyň d...</vt:lpstr>
      <vt:lpstr>61.13.2 - cvičná kuchyň d...</vt:lpstr>
      <vt:lpstr>61.14.1 - chodba 1. NP - ...</vt:lpstr>
      <vt:lpstr>61.14.2 - chodba 1. NP - ...</vt:lpstr>
      <vt:lpstr>61.15.1 - chodba 2. NP - ...</vt:lpstr>
      <vt:lpstr>61.15.2 - chodba 2. NP - ...</vt:lpstr>
      <vt:lpstr>61.16.1 - chodba 3. NP - ...</vt:lpstr>
      <vt:lpstr>61.16.2 - chodba 3. NP - ...</vt:lpstr>
      <vt:lpstr>61.17.1 - WC pro handicap...</vt:lpstr>
      <vt:lpstr>61.17.2 - WC pro handicap...</vt:lpstr>
      <vt:lpstr>61.18.1 - WC 1.NP - stavba</vt:lpstr>
      <vt:lpstr>61.18.2 - WC 1.NP - elektro</vt:lpstr>
      <vt:lpstr>61.19.1 - WC 2.NP - stavba</vt:lpstr>
      <vt:lpstr>61.19.2 - WC 2.NP - elektro</vt:lpstr>
      <vt:lpstr>61.20.1 - WC 3.NP - stavba</vt:lpstr>
      <vt:lpstr>61.20.2 - WC 3.NP - elektro</vt:lpstr>
      <vt:lpstr>61.21.1 - Poradenské prac...</vt:lpstr>
      <vt:lpstr>'61.1.1 - učebna informati...'!Názvy_tisku</vt:lpstr>
      <vt:lpstr>'61.1.2 - učebna informati...'!Názvy_tisku</vt:lpstr>
      <vt:lpstr>'61.10,11.2 - učebna fyzik...'!Názvy_tisku</vt:lpstr>
      <vt:lpstr>'61.10.1 - učebna fyziky d...'!Názvy_tisku</vt:lpstr>
      <vt:lpstr>'61.11.1 - kabinet fyziky ...'!Názvy_tisku</vt:lpstr>
      <vt:lpstr>'61.12.1 - kabinet informa...'!Názvy_tisku</vt:lpstr>
      <vt:lpstr>'61.12.2 - kabinet informa...'!Názvy_tisku</vt:lpstr>
      <vt:lpstr>'61.13.1 - cvičná kuchyň d...'!Názvy_tisku</vt:lpstr>
      <vt:lpstr>'61.13.2 - cvičná kuchyň d...'!Názvy_tisku</vt:lpstr>
      <vt:lpstr>'61.14.1 - chodba 1. NP - ...'!Názvy_tisku</vt:lpstr>
      <vt:lpstr>'61.14.2 - chodba 1. NP - ...'!Názvy_tisku</vt:lpstr>
      <vt:lpstr>'61.15.1 - chodba 2. NP - ...'!Názvy_tisku</vt:lpstr>
      <vt:lpstr>'61.15.2 - chodba 2. NP - ...'!Názvy_tisku</vt:lpstr>
      <vt:lpstr>'61.16.1 - chodba 3. NP - ...'!Názvy_tisku</vt:lpstr>
      <vt:lpstr>'61.16.2 - chodba 3. NP - ...'!Názvy_tisku</vt:lpstr>
      <vt:lpstr>'61.17.1 - WC pro handicap...'!Názvy_tisku</vt:lpstr>
      <vt:lpstr>'61.17.2 - WC pro handicap...'!Názvy_tisku</vt:lpstr>
      <vt:lpstr>'61.18.1 - WC 1.NP - stavba'!Názvy_tisku</vt:lpstr>
      <vt:lpstr>'61.18.2 - WC 1.NP - elektro'!Názvy_tisku</vt:lpstr>
      <vt:lpstr>'61.19.1 - WC 2.NP - stavba'!Názvy_tisku</vt:lpstr>
      <vt:lpstr>'61.19.2 - WC 2.NP - elektro'!Názvy_tisku</vt:lpstr>
      <vt:lpstr>'61.2,3.2 - jazyková učebn...'!Názvy_tisku</vt:lpstr>
      <vt:lpstr>'61.2.1 - jazyková učebna ...'!Názvy_tisku</vt:lpstr>
      <vt:lpstr>'61.20.1 - WC 3.NP - stavba'!Názvy_tisku</vt:lpstr>
      <vt:lpstr>'61.20.2 - WC 3.NP - elektro'!Názvy_tisku</vt:lpstr>
      <vt:lpstr>'61.21.1 - Poradenské prac...'!Názvy_tisku</vt:lpstr>
      <vt:lpstr>'61.3.1 - kabinet jazykové...'!Názvy_tisku</vt:lpstr>
      <vt:lpstr>'61.4,5,6.2 - učebna příro...'!Názvy_tisku</vt:lpstr>
      <vt:lpstr>'61.4.1 - učebna přírodopi...'!Názvy_tisku</vt:lpstr>
      <vt:lpstr>'61.5.1 - kabinet přírodop...'!Názvy_tisku</vt:lpstr>
      <vt:lpstr>'61.6.1 - kabinet jazyků d...'!Názvy_tisku</vt:lpstr>
      <vt:lpstr>'61.7.1 - jazyková učebna ...'!Názvy_tisku</vt:lpstr>
      <vt:lpstr>'61.7.2 - jazyková učebna ...'!Názvy_tisku</vt:lpstr>
      <vt:lpstr>'61.8,9.2 - učebna chemie,...'!Názvy_tisku</vt:lpstr>
      <vt:lpstr>'61.8.1 - učebna chemie - ...'!Názvy_tisku</vt:lpstr>
      <vt:lpstr>'61.9.1 - kabinet chemie -...'!Názvy_tisku</vt:lpstr>
      <vt:lpstr>'Rekapitulace stavby'!Názvy_tisku</vt:lpstr>
      <vt:lpstr>'61.1.1 - učebna informati...'!Oblast_tisku</vt:lpstr>
      <vt:lpstr>'61.1.2 - učebna informati...'!Oblast_tisku</vt:lpstr>
      <vt:lpstr>'61.10,11.2 - učebna fyzik...'!Oblast_tisku</vt:lpstr>
      <vt:lpstr>'61.10.1 - učebna fyziky d...'!Oblast_tisku</vt:lpstr>
      <vt:lpstr>'61.11.1 - kabinet fyziky ...'!Oblast_tisku</vt:lpstr>
      <vt:lpstr>'61.12.1 - kabinet informa...'!Oblast_tisku</vt:lpstr>
      <vt:lpstr>'61.12.2 - kabinet informa...'!Oblast_tisku</vt:lpstr>
      <vt:lpstr>'61.13.1 - cvičná kuchyň d...'!Oblast_tisku</vt:lpstr>
      <vt:lpstr>'61.13.2 - cvičná kuchyň d...'!Oblast_tisku</vt:lpstr>
      <vt:lpstr>'61.14.1 - chodba 1. NP - ...'!Oblast_tisku</vt:lpstr>
      <vt:lpstr>'61.14.2 - chodba 1. NP - ...'!Oblast_tisku</vt:lpstr>
      <vt:lpstr>'61.15.1 - chodba 2. NP - ...'!Oblast_tisku</vt:lpstr>
      <vt:lpstr>'61.15.2 - chodba 2. NP - ...'!Oblast_tisku</vt:lpstr>
      <vt:lpstr>'61.16.1 - chodba 3. NP - ...'!Oblast_tisku</vt:lpstr>
      <vt:lpstr>'61.16.2 - chodba 3. NP - ...'!Oblast_tisku</vt:lpstr>
      <vt:lpstr>'61.17.1 - WC pro handicap...'!Oblast_tisku</vt:lpstr>
      <vt:lpstr>'61.17.2 - WC pro handicap...'!Oblast_tisku</vt:lpstr>
      <vt:lpstr>'61.18.1 - WC 1.NP - stavba'!Oblast_tisku</vt:lpstr>
      <vt:lpstr>'61.18.2 - WC 1.NP - elektro'!Oblast_tisku</vt:lpstr>
      <vt:lpstr>'61.19.1 - WC 2.NP - stavba'!Oblast_tisku</vt:lpstr>
      <vt:lpstr>'61.19.2 - WC 2.NP - elektro'!Oblast_tisku</vt:lpstr>
      <vt:lpstr>'61.2,3.2 - jazyková učebn...'!Oblast_tisku</vt:lpstr>
      <vt:lpstr>'61.2.1 - jazyková učebna ...'!Oblast_tisku</vt:lpstr>
      <vt:lpstr>'61.20.1 - WC 3.NP - stavba'!Oblast_tisku</vt:lpstr>
      <vt:lpstr>'61.20.2 - WC 3.NP - elektro'!Oblast_tisku</vt:lpstr>
      <vt:lpstr>'61.21.1 - Poradenské prac...'!Oblast_tisku</vt:lpstr>
      <vt:lpstr>'61.3.1 - kabinet jazykové...'!Oblast_tisku</vt:lpstr>
      <vt:lpstr>'61.4,5,6.2 - učebna příro...'!Oblast_tisku</vt:lpstr>
      <vt:lpstr>'61.4.1 - učebna přírodopi...'!Oblast_tisku</vt:lpstr>
      <vt:lpstr>'61.5.1 - kabinet přírodop...'!Oblast_tisku</vt:lpstr>
      <vt:lpstr>'61.6.1 - kabinet jazyků d...'!Oblast_tisku</vt:lpstr>
      <vt:lpstr>'61.7.1 - jazyková učebna ...'!Oblast_tisku</vt:lpstr>
      <vt:lpstr>'61.7.2 - jazyková učebna ...'!Oblast_tisku</vt:lpstr>
      <vt:lpstr>'61.8,9.2 - učebna chemie,...'!Oblast_tisku</vt:lpstr>
      <vt:lpstr>'61.8.1 - učebna chemie - ...'!Oblast_tisku</vt:lpstr>
      <vt:lpstr>'61.9.1 - kabinet chemie -...'!Oblast_tisku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2025-02-12T08:17:03Z</dcterms:created>
  <dcterms:modified xsi:type="dcterms:W3CDTF">2025-02-12T09:23:11Z</dcterms:modified>
</cp:coreProperties>
</file>