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Veverská Bítýška\22DEPRJ00063\PR3_odevzdaná revize 1\Výkazy pro agenturu\"/>
    </mc:Choice>
  </mc:AlternateContent>
  <xr:revisionPtr revIDLastSave="0" documentId="13_ncr:1_{4DC641B9-6A8F-4D9E-891D-2ABB5BF9F93B}" xr6:coauthVersionLast="47" xr6:coauthVersionMax="47" xr10:uidLastSave="{00000000-0000-0000-0000-000000000000}"/>
  <bookViews>
    <workbookView xWindow="-120" yWindow="-120" windowWidth="29040" windowHeight="15720" xr2:uid="{00000000-000D-0000-FFFF-FFFF00000000}"/>
  </bookViews>
  <sheets>
    <sheet name="Krycí list" sheetId="1" r:id="rId1"/>
    <sheet name="Rekapitulace" sheetId="2" r:id="rId2"/>
    <sheet name="Nábytek" sheetId="6" r:id="rId3"/>
    <sheet name="#Figury" sheetId="4" state="hidden" r:id="rId4"/>
  </sheets>
  <definedNames>
    <definedName name="_xlnm.Print_Titles" localSheetId="2">Nábytek!$11:$13</definedName>
    <definedName name="_xlnm.Print_Titles" localSheetId="1">Rekapitulace!$11:$13</definedName>
    <definedName name="_xlnm.Print_Area" localSheetId="2">Nábytek!$A$1:$I$26</definedName>
    <definedName name="Z_65E3123D_ED26_44E3_A414_09EEEF825484_.wvu.Cols" localSheetId="2" hidden="1">Nábytek!#REF!,Nábytek!#REF!,Nábytek!#REF!</definedName>
    <definedName name="Z_65E3123D_ED26_44E3_A414_09EEEF825484_.wvu.Cols" localSheetId="1" hidden="1">Rekapitulace!#REF!</definedName>
    <definedName name="Z_65E3123D_ED26_44E3_A414_09EEEF825484_.wvu.PrintArea" localSheetId="2" hidden="1">Nábytek!$A$1:$I$26</definedName>
    <definedName name="Z_65E3123D_ED26_44E3_A414_09EEEF825484_.wvu.PrintTitles" localSheetId="2" hidden="1">Nábytek!$11:$13</definedName>
    <definedName name="Z_65E3123D_ED26_44E3_A414_09EEEF825484_.wvu.PrintTitles" localSheetId="1" hidden="1">Rekapitulace!$11:$13</definedName>
    <definedName name="Z_65E3123D_ED26_44E3_A414_09EEEF825484_.wvu.Rows" localSheetId="0" hidden="1">'Krycí list'!$1:$1,'Krycí list'!$3:$3,'Krycí list'!$6:$6,'Krycí list'!$8:$8,'Krycí list'!$10:$24</definedName>
    <definedName name="Z_65E3123D_ED26_44E3_A414_09EEEF825484_.wvu.Rows" localSheetId="2" hidden="1">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definedName>
    <definedName name="Z_82B4F4D9_5370_4303_A97E_2A49E01AF629_.wvu.Cols" localSheetId="2" hidden="1">Nábytek!#REF!,Nábytek!#REF!,Nábytek!#REF!</definedName>
    <definedName name="Z_82B4F4D9_5370_4303_A97E_2A49E01AF629_.wvu.Cols" localSheetId="1" hidden="1">Rekapitulace!#REF!</definedName>
    <definedName name="Z_82B4F4D9_5370_4303_A97E_2A49E01AF629_.wvu.PrintArea" localSheetId="2" hidden="1">Nábytek!$A$1:$I$26</definedName>
    <definedName name="Z_82B4F4D9_5370_4303_A97E_2A49E01AF629_.wvu.PrintTitles" localSheetId="2" hidden="1">Nábytek!$11:$13</definedName>
    <definedName name="Z_82B4F4D9_5370_4303_A97E_2A49E01AF629_.wvu.PrintTitles" localSheetId="1" hidden="1">Rekapitulace!$11:$13</definedName>
    <definedName name="Z_82B4F4D9_5370_4303_A97E_2A49E01AF629_.wvu.Rows" localSheetId="0" hidden="1">'Krycí list'!$1:$1,'Krycí list'!$3:$3,'Krycí list'!$6:$6,'Krycí list'!$8:$8,'Krycí list'!$10:$24</definedName>
    <definedName name="Z_82B4F4D9_5370_4303_A97E_2A49E01AF629_.wvu.Rows" localSheetId="2" hidden="1">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definedName>
    <definedName name="Z_D6CFA044_0C8C_4ECE_96A2_AFF3DD5E0425_.wvu.Cols" localSheetId="2" hidden="1">Nábytek!#REF!,Nábytek!#REF!,Nábytek!#REF!</definedName>
    <definedName name="Z_D6CFA044_0C8C_4ECE_96A2_AFF3DD5E0425_.wvu.Cols" localSheetId="1" hidden="1">Rekapitulace!#REF!</definedName>
    <definedName name="Z_D6CFA044_0C8C_4ECE_96A2_AFF3DD5E0425_.wvu.PrintArea" localSheetId="2" hidden="1">Nábytek!$A$1:$I$26</definedName>
    <definedName name="Z_D6CFA044_0C8C_4ECE_96A2_AFF3DD5E0425_.wvu.PrintTitles" localSheetId="2" hidden="1">Nábytek!$11:$13</definedName>
    <definedName name="Z_D6CFA044_0C8C_4ECE_96A2_AFF3DD5E0425_.wvu.PrintTitles" localSheetId="1" hidden="1">Rekapitulace!$11:$13</definedName>
    <definedName name="Z_D6CFA044_0C8C_4ECE_96A2_AFF3DD5E0425_.wvu.Rows" localSheetId="0" hidden="1">'Krycí list'!$1:$1,'Krycí list'!$3:$3,'Krycí list'!$6:$6,'Krycí list'!$8:$8,'Krycí list'!$10:$24</definedName>
    <definedName name="Z_D6CFA044_0C8C_4ECE_96A2_AFF3DD5E0425_.wvu.Rows" localSheetId="2" hidden="1">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6" l="1"/>
  <c r="I24" i="6"/>
  <c r="B14" i="2" l="1"/>
  <c r="B15" i="2"/>
  <c r="A14" i="2"/>
  <c r="C9" i="6" l="1"/>
  <c r="C8" i="6"/>
  <c r="C7" i="6"/>
  <c r="C5" i="6"/>
  <c r="C4" i="6"/>
  <c r="C3" i="6"/>
  <c r="C2" i="6"/>
  <c r="I17" i="6" l="1"/>
  <c r="I20" i="6"/>
  <c r="I16" i="6"/>
  <c r="I22" i="6"/>
  <c r="I19" i="6"/>
  <c r="I21" i="6"/>
  <c r="I18" i="6"/>
  <c r="I23" i="6"/>
  <c r="I15" i="6" l="1"/>
  <c r="I14" i="6" s="1"/>
  <c r="I26" i="6" s="1"/>
  <c r="C15" i="2" l="1"/>
  <c r="C14" i="2" l="1"/>
  <c r="E43" i="1" l="1"/>
  <c r="C16" i="2"/>
  <c r="B2" i="2"/>
  <c r="B3" i="2"/>
  <c r="B4" i="2"/>
  <c r="B5" i="2"/>
  <c r="B7" i="2"/>
  <c r="B8" i="2"/>
  <c r="B9" i="2"/>
  <c r="E35" i="1"/>
  <c r="J35" i="1"/>
  <c r="R35" i="1"/>
  <c r="P38" i="1"/>
  <c r="P39" i="1"/>
  <c r="P40" i="1"/>
  <c r="P41" i="1"/>
  <c r="P42" i="1"/>
  <c r="J46" i="1"/>
  <c r="K47" i="1"/>
  <c r="E46" i="1" l="1"/>
  <c r="J47" i="1" l="1"/>
  <c r="R38" i="1"/>
  <c r="R41" i="1"/>
  <c r="R46" i="1" l="1"/>
  <c r="S49" i="1" s="1"/>
  <c r="R49" i="1" l="1"/>
  <c r="O51" i="1" s="1"/>
  <c r="O50" i="1" s="1"/>
  <c r="S50" i="1" s="1"/>
  <c r="R51" i="1" l="1"/>
  <c r="R50" i="1"/>
  <c r="S51" i="1"/>
  <c r="R52" i="1" l="1"/>
</calcChain>
</file>

<file path=xl/sharedStrings.xml><?xml version="1.0" encoding="utf-8"?>
<sst xmlns="http://schemas.openxmlformats.org/spreadsheetml/2006/main" count="187" uniqueCount="118">
  <si>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</si>
  <si>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</si>
  <si>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</si>
  <si>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</si>
  <si>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</si>
  <si>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</si>
  <si>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</si>
  <si>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</si>
  <si>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</si>
  <si>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</si>
  <si>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</si>
  <si>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</si>
  <si>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</si>
  <si>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</si>
  <si>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</si>
  <si>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</si>
  <si>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</si>
  <si>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</si>
  <si>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</si>
  <si>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</si>
  <si>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</si>
  <si>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</si>
  <si>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</si>
  <si>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</si>
  <si>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</si>
  <si>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</si>
  <si>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</si>
  <si>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</si>
  <si>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</si>
  <si>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</si>
  <si>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</si>
  <si>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</si>
  <si>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</si>
  <si>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</si>
  <si>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</si>
  <si>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</si>
  <si>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</si>
  <si>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</si>
  <si>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</si>
  <si>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</si>
  <si>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</si>
  <si>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</si>
  <si>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</si>
  <si>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</si>
  <si>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</si>
  <si>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</si>
  <si>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</si>
  <si>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</si>
  <si>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</si>
  <si>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</si>
  <si>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</si>
  <si>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</si>
  <si>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</si>
  <si>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</si>
  <si>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</si>
  <si>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</si>
  <si>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</si>
  <si>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</si>
  <si>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</si>
  <si>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</si>
  <si>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</si>
  <si>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</si>
  <si>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</si>
  <si>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</si>
  <si>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</si>
  <si>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</si>
  <si>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</si>
  <si>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</si>
  <si>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</si>
  <si>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</si>
  <si>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</si>
  <si>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</si>
  <si>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</si>
  <si>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</si>
  <si>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</si>
  <si>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</si>
  <si>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</si>
  <si>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 xml:space="preserve">REKAPITULACE </t>
  </si>
  <si>
    <t>KRYCÍ LIST SOUPISU</t>
  </si>
  <si>
    <t>OCENĚNÝ SOUPIS PRACÍ A DODÁVEK A SLUŽEB</t>
  </si>
  <si>
    <t>Nábytek</t>
  </si>
  <si>
    <t>ZRN (ř. 1-8)</t>
  </si>
  <si>
    <t>DN (ř. 10-12)</t>
  </si>
  <si>
    <t>VRN (ř. 14-19)</t>
  </si>
  <si>
    <t>Součet 9, 13, 20-23</t>
  </si>
  <si>
    <t>Projektové práce (DSPS)</t>
  </si>
  <si>
    <t>Cena s DPH (ř. 25-26)</t>
  </si>
  <si>
    <t>Popis / minimální technické parametry</t>
  </si>
  <si>
    <t>Cena jednotková bez DPH</t>
  </si>
  <si>
    <t>Cena celkem bez DPH</t>
  </si>
  <si>
    <t>Kód položky / název</t>
  </si>
  <si>
    <t>Celkem bez DPH</t>
  </si>
  <si>
    <t>vlastní</t>
  </si>
  <si>
    <t>SOUPIS PRACÍ A DODÁVEK A SLUŽEB vč VÝKAZU VÝMĚR</t>
  </si>
  <si>
    <t>Sebastian Fenyk</t>
  </si>
  <si>
    <t>NÁB</t>
  </si>
  <si>
    <t>Základní škola, Veverská Bítýška, okres Brno - venkov, p.o. náměstí Na Městečku 51, 664 71 Veverská Bítýška</t>
  </si>
  <si>
    <t>Jazykoá učebna</t>
  </si>
  <si>
    <t>jednomístný žákovský stůl s elektrickým výsuvem</t>
  </si>
  <si>
    <t>ks</t>
  </si>
  <si>
    <t>dvoumístný žákovský stůl s elektrickým výsuvem</t>
  </si>
  <si>
    <t>žákovská židle</t>
  </si>
  <si>
    <t>učitelská židle</t>
  </si>
  <si>
    <t>textilní nástěnka</t>
  </si>
  <si>
    <t>magnetická nástěnka</t>
  </si>
  <si>
    <t>skříň vysoká s dveřmi</t>
  </si>
  <si>
    <t>skříň vysoká kombinovaná</t>
  </si>
  <si>
    <t>učitelská katedra s výsuvy vč.naklápění monitoru</t>
  </si>
  <si>
    <t xml:space="preserve">Nástěnka s textilním povrchem - kvalitní povrch s krátkým vlasem - výběr z několika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2000 X1200 mm. Cena včetně dopravy a instalace.
</t>
  </si>
  <si>
    <t xml:space="preserve">Nástěnka s textilním povrchem - kvalitní povrch s krátkým vlasem - výběr z několika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2400 X1200 mm. Cena včetně dopravy a instalace.
</t>
  </si>
  <si>
    <r>
      <t>Jednomístný žákovský stůl s elektrickým výsuvným systémem pro monitor. Rozměry: 760x880x700 mm (VxŠxH). Stolová deska LTD tl.min. 25 mm opatřená ABS hranou tl. min. 2 mm lepenou PUR lepidlem. Korpus z LTD min. tl. 18 mm, korpus lepený, všechny hrany olepeny ABS hranou min. tl. 0,8 mm, hrana lepena PUR lepidlem.</t>
    </r>
    <r>
      <rPr>
        <b/>
        <sz val="10"/>
        <color rgb="FFFF0000"/>
        <rFont val="Arial"/>
        <family val="2"/>
        <charset val="238"/>
      </rPr>
      <t xml:space="preserve"> </t>
    </r>
    <r>
      <rPr>
        <sz val="10"/>
        <color theme="1"/>
        <rFont val="Arial"/>
        <family val="2"/>
        <charset val="238"/>
      </rPr>
      <t>1x</t>
    </r>
    <r>
      <rPr>
        <sz val="10"/>
        <rFont val="Arial"/>
        <family val="2"/>
        <charset val="238"/>
      </rPr>
      <t xml:space="preserve">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tl.min.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a instalace, ale bez rozvodů elektra.
</t>
    </r>
  </si>
  <si>
    <r>
      <t>Dvoumístný žákovský stůl s výsuvným systémem. Rozměry: 760x1600x700 mm (VxŠxH). Stolová deska LTD tl. min.25 mm opatřená ABS hranou tl.min. 2 mm, hrana lepena PUR lepidlem. Korpus z LTD min. tl. 18 mm, korpus lepený, všechny hrany olepeny ABS hranou min. tl.min. 0,8 mm, hrana lepena PUR lepidlem.</t>
    </r>
    <r>
      <rPr>
        <b/>
        <sz val="10"/>
        <color rgb="FFFF0000"/>
        <rFont val="Arial"/>
        <family val="2"/>
        <charset val="238"/>
      </rPr>
      <t xml:space="preserve"> </t>
    </r>
    <r>
      <rPr>
        <sz val="10"/>
        <color theme="1"/>
        <rFont val="Arial"/>
        <family val="2"/>
        <charset val="238"/>
      </rPr>
      <t>2x p</t>
    </r>
    <r>
      <rPr>
        <sz val="10"/>
        <rFont val="Arial"/>
        <family val="2"/>
        <charset val="238"/>
      </rPr>
      <t>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tl.min.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z několika základních typů dekorů/barev</t>
    </r>
    <r>
      <rPr>
        <b/>
        <sz val="10"/>
        <color theme="1"/>
        <rFont val="Arial"/>
        <family val="2"/>
        <charset val="238"/>
      </rPr>
      <t>.</t>
    </r>
    <r>
      <rPr>
        <sz val="10"/>
        <color theme="1"/>
        <rFont val="Arial"/>
        <family val="2"/>
        <charset val="238"/>
      </rPr>
      <t xml:space="preserve"> Cena vč. dopravy a instalace, ale bez rozvodů elektra. </t>
    </r>
    <r>
      <rPr>
        <sz val="10"/>
        <rFont val="Arial"/>
        <family val="2"/>
        <charset val="238"/>
      </rPr>
      <t xml:space="preserve">
</t>
    </r>
  </si>
  <si>
    <t>Multimediální katedra učitele s výsuvným systémem. Rozměry: 760x1600x680 mm. Stolová deska LTD tl. 25 mm opatřená ABS hranou tl. 2 mm, hrana lepena PUR lepidlem. V pravé části katedry uzamykatelná skříňka, ve které je umístěno ovládání zvedacích sloupků - 1x tlačítko pro výsuv monitorů v katedře, 3x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Uchycení pravého monitoru umožňuje jeho naklopení směrem k uživateli. Elektronické jištění zabraňuje aktivaci výsuvného sloupku při vyklopeném monitoru. Součástí je montážní a spojovací materiál. Cena vč. dopravy a instalace, ale bez rozvodů elektra.</t>
  </si>
  <si>
    <t xml:space="preserve">Žákovská židle na kolečkách či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( 440-570 kolečka) mm. Plastový sedák i opěrák ze 100% strukturovaného polypropylénu - ergonomicky tvarovaná skořepina s efektem vzduchového polštáře v barevné škále min. 2 odstínů, ve skořepině bude kruhový otvor pro snadný úchop v horní části opěradla. (konečná barva bude upřesněna zadavatelem).  Cena vč. dopravy a instalace  </t>
  </si>
  <si>
    <t xml:space="preserve">Žákovská židle na kolečkách či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( 440-570 kolečka) mm. Plastový sedák i opěrák ze 100% strukturovaného polypropylénu - ergonomicky tvarovaná skořepina s efektem vzduchového polštáře v barevné škále min. 2 odstínů, ve skořepině bude kruhový otvor pro snadný úchop v horní části opěradla. (konečná barva bude upřesněna zadavatelem).Cena vč. dopravy a instalace  </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</si>
  <si>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odkládací poličky pro popisovače po celé délce tabule, montáž na zeď, hladká úprava usnadňuje mazání za sucha. Rozměr prvku: 2000 X1200 mm. Cena včetně dopravy a instalace.</t>
  </si>
  <si>
    <t xml:space="preserve">Skříň žákovská s dveřmi výšky 5OH. Korpus skříně vč. zad a polic bude vyroben z LTD  tl.min. 18 mm, korpus lepený, všechny hrany olepeny ABS hranou tl.min.2 mm, vyjma bočních hran půdy a dna, zde plastová hrana tl. min.0,8 mm. Půda je naložená na boky skříně. Police musí být výškově stavitelné, podpěry polic zabraňující jejich vysunutí. Korpus lepený na kolíkové spoje. Bezpečnostní panty bez viditelných šroubů včetně tlumičů pro pomalé dovírání dveří. Dveře LTD tl.min. 18 mm, opatřeny zapuštěnou úchytkou, která je osazena v dveřním křídle. Úchytka je plná a zakrývá celý otvor po frézování, aby nedošlo ke zranění prstů při manipulaci s dvířky. Dno skříně opatřeno rektifikacemi pro vyrovnání nerovnosti podlahy. Rozměr skříně : 1803 x 800x480mm. Cena včetně dopravy a instalace.
</t>
  </si>
  <si>
    <t xml:space="preserve">Skříň žákovská 5OH s dveřmi výšky 2OH, 3OH nika. Korpus skříně vč. zad a polic bude vyroben z LTD  tl. min.18 mm, korpus lepený, všechny hrany olepeny ABS hranou tl.min. 2 mm, vyjma bočních hran půdy a dna, zde plastová hrana tl.min.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Rozměr skříně : 1803 x 800x480mm. Cena včetně dopravy a instalace.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</si>
</sst>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7" formatCode="#,##0\_x0000_"/>
    <numFmt numFmtId="168" formatCode="#,##0.0000"/>
    <numFmt numFmtId="169" formatCode="\'@\'"/>
  </numFmts>
  <fonts count="2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
      <sz val="10"/>
      <color theme="1"/>
      <name val="Arial"/>
      <family val="2"/>
      <charset val="238"/>
    </font>
    <font>
      <b/>
      <sz val="10"/>
      <color rgb="FFFF0000"/>
      <name val="Arial"/>
      <family val="2"/>
      <charset val="238"/>
    </font>
    <font>
      <b/>
      <sz val="10"/>
      <color theme="1"/>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3" fillId="0" borderId="0"/>
    <xf numFmtId="0" fontId="13" fillId="0" borderId="0"/>
    <xf numFmtId="0" fontId="17" fillId="0" borderId="0"/>
    <xf numFmtId="0" fontId="22" fillId="0" borderId="0" applyNumberFormat="0" applyFill="0" applyBorder="0" applyAlignment="0" applyProtection="0">
      <alignment vertical="top"/>
      <protection locked="0"/>
    </xf>
    <xf numFmtId="44" fontId="21" fillId="0" borderId="0" applyFont="0" applyFill="0" applyBorder="0" applyAlignment="0" applyProtection="0"/>
    <xf numFmtId="0" fontId="1" fillId="0" borderId="0"/>
    <xf numFmtId="0" fontId="1" fillId="0" borderId="0"/>
  </cellStyleXfs>
  <cellXfs count="20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7"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4" fillId="0" borderId="0" xfId="0" applyFont="1" applyAlignment="1">
      <alignment vertical="center"/>
    </xf>
    <xf numFmtId="4" fontId="15" fillId="0" borderId="0" xfId="0" applyNumberFormat="1" applyFont="1" applyAlignment="1">
      <alignment horizontal="right" vertical="center"/>
    </xf>
    <xf numFmtId="167"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167" fontId="14" fillId="0" borderId="0" xfId="0" applyNumberFormat="1" applyFont="1" applyAlignment="1">
      <alignment horizontal="center" vertical="center"/>
    </xf>
    <xf numFmtId="4" fontId="14" fillId="0" borderId="0" xfId="0" applyNumberFormat="1" applyFont="1" applyAlignment="1">
      <alignment horizontal="right" vertical="center"/>
    </xf>
    <xf numFmtId="4" fontId="16" fillId="0" borderId="0" xfId="0" applyNumberFormat="1" applyFont="1" applyAlignment="1">
      <alignment horizontal="right" vertical="center"/>
    </xf>
    <xf numFmtId="1" fontId="2" fillId="3" borderId="48" xfId="0" applyNumberFormat="1" applyFont="1" applyFill="1" applyBorder="1" applyAlignment="1">
      <alignment horizontal="center" vertical="center"/>
    </xf>
    <xf numFmtId="0" fontId="3" fillId="0" borderId="0" xfId="0" applyFont="1" applyProtection="1">
      <protection locked="0"/>
    </xf>
    <xf numFmtId="2" fontId="3" fillId="0" borderId="0" xfId="0" applyNumberFormat="1" applyFont="1" applyProtection="1">
      <protection locked="0"/>
    </xf>
    <xf numFmtId="0" fontId="15" fillId="0" borderId="0" xfId="0" applyFont="1" applyAlignment="1">
      <alignment horizontal="left" vertical="top" wrapText="1"/>
    </xf>
    <xf numFmtId="49" fontId="2" fillId="2" borderId="17" xfId="0" applyNumberFormat="1" applyFont="1" applyFill="1" applyBorder="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left" vertical="top" wrapText="1"/>
    </xf>
    <xf numFmtId="0" fontId="2" fillId="0" borderId="0" xfId="0" applyFont="1" applyAlignment="1" applyProtection="1">
      <alignment horizontal="left" vertical="top" wrapText="1"/>
      <protection locked="0"/>
    </xf>
    <xf numFmtId="167" fontId="18" fillId="0" borderId="0" xfId="0" applyNumberFormat="1" applyFont="1" applyAlignment="1">
      <alignment horizontal="center" vertical="center"/>
    </xf>
    <xf numFmtId="0" fontId="18" fillId="0" borderId="0" xfId="0" applyFont="1" applyAlignment="1">
      <alignment vertical="center"/>
    </xf>
    <xf numFmtId="4" fontId="18" fillId="0" borderId="0" xfId="0" applyNumberFormat="1" applyFont="1" applyAlignment="1">
      <alignment horizontal="right" vertical="center"/>
    </xf>
    <xf numFmtId="167" fontId="19" fillId="0" borderId="0" xfId="0" applyNumberFormat="1" applyFont="1" applyAlignment="1">
      <alignment horizontal="center" vertical="center"/>
    </xf>
    <xf numFmtId="0" fontId="19" fillId="0" borderId="0" xfId="0" applyFont="1"/>
    <xf numFmtId="4" fontId="19" fillId="0" borderId="0" xfId="0" applyNumberFormat="1" applyFont="1"/>
    <xf numFmtId="0" fontId="3" fillId="0" borderId="0" xfId="0" applyFont="1"/>
    <xf numFmtId="0" fontId="20" fillId="0" borderId="0" xfId="0" applyFont="1"/>
    <xf numFmtId="4" fontId="20" fillId="0" borderId="0" xfId="0" applyNumberFormat="1" applyFont="1"/>
    <xf numFmtId="0" fontId="2" fillId="0" borderId="0" xfId="0" applyFont="1" applyAlignment="1" applyProtection="1">
      <alignment horizontal="left" vertical="center"/>
      <protection locked="0"/>
    </xf>
    <xf numFmtId="0" fontId="14" fillId="0" borderId="0" xfId="0" applyFont="1" applyAlignment="1">
      <alignment horizontal="right" vertical="center"/>
    </xf>
    <xf numFmtId="0" fontId="15" fillId="0" borderId="0" xfId="0" applyFont="1" applyAlignment="1">
      <alignment horizontal="right" vertical="center"/>
    </xf>
    <xf numFmtId="0" fontId="5" fillId="0" borderId="0" xfId="0" applyFont="1" applyAlignment="1">
      <alignment horizontal="right" vertical="center"/>
    </xf>
    <xf numFmtId="0" fontId="12" fillId="0" borderId="0" xfId="0" applyFont="1" applyAlignment="1">
      <alignment horizontal="righ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49" fontId="11" fillId="2" borderId="17"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49" fontId="11" fillId="2" borderId="17" xfId="0" applyNumberFormat="1" applyFont="1" applyFill="1" applyBorder="1" applyAlignment="1">
      <alignment horizontal="center" vertical="center"/>
    </xf>
    <xf numFmtId="0" fontId="16" fillId="0" borderId="0" xfId="0" applyFont="1" applyAlignment="1">
      <alignment horizontal="center" vertical="center"/>
    </xf>
    <xf numFmtId="0" fontId="2" fillId="0" borderId="0" xfId="0" applyFont="1" applyAlignment="1" applyProtection="1">
      <alignment horizontal="center" vertical="center"/>
      <protection locked="0"/>
    </xf>
    <xf numFmtId="0" fontId="14" fillId="0" borderId="0" xfId="0" applyFont="1" applyAlignment="1">
      <alignment horizontal="center" vertical="center"/>
    </xf>
    <xf numFmtId="49" fontId="2" fillId="2" borderId="0" xfId="0" applyNumberFormat="1" applyFont="1" applyFill="1" applyAlignment="1">
      <alignment horizontal="left" vertical="center" wrapText="1"/>
    </xf>
    <xf numFmtId="49" fontId="2" fillId="4"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4" fillId="0" borderId="0" xfId="0" applyFont="1" applyAlignment="1">
      <alignment horizontal="left" vertical="center" wrapText="1"/>
    </xf>
    <xf numFmtId="49" fontId="2" fillId="0" borderId="0" xfId="0" applyNumberFormat="1"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16"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49" fontId="8"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169" fontId="7" fillId="0" borderId="25" xfId="0" applyNumberFormat="1" applyFont="1" applyBorder="1" applyAlignment="1">
      <alignment vertical="center"/>
    </xf>
    <xf numFmtId="49" fontId="2" fillId="5" borderId="0" xfId="0" applyNumberFormat="1" applyFont="1" applyFill="1" applyAlignment="1">
      <alignment horizontal="left" vertical="center" wrapText="1"/>
    </xf>
    <xf numFmtId="167" fontId="2" fillId="0" borderId="0" xfId="0" applyNumberFormat="1" applyFont="1" applyAlignment="1">
      <alignment horizontal="left" vertical="center" wrapText="1"/>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0" fontId="2" fillId="4" borderId="0" xfId="0" applyFont="1" applyFill="1" applyAlignment="1">
      <alignment horizontal="left" vertical="center"/>
    </xf>
    <xf numFmtId="0" fontId="2" fillId="0" borderId="0" xfId="0" applyFont="1" applyAlignment="1">
      <alignment horizontal="left" vertical="center"/>
    </xf>
    <xf numFmtId="49" fontId="2" fillId="4" borderId="0" xfId="0" applyNumberFormat="1" applyFont="1" applyFill="1" applyAlignment="1">
      <alignment horizontal="left" vertical="center"/>
    </xf>
  </cellXfs>
  <cellStyles count="8">
    <cellStyle name="Hypertextový odkaz 2" xfId="4" xr:uid="{57810245-6986-45C2-82FC-15BC2A6CA051}"/>
    <cellStyle name="Měna 2" xfId="5" xr:uid="{95AB4765-6A4F-41A8-9D20-701B842C82BA}"/>
    <cellStyle name="Normální" xfId="0" builtinId="0"/>
    <cellStyle name="Normální 14" xfId="1" xr:uid="{00000000-0005-0000-0000-000001000000}"/>
    <cellStyle name="Normální 14 2" xfId="6" xr:uid="{3AD0F7C8-7D3A-4F9D-84F9-37958070CE2D}"/>
    <cellStyle name="Normální 16" xfId="2" xr:uid="{00000000-0005-0000-0000-000002000000}"/>
    <cellStyle name="Normální 16 2" xfId="7" xr:uid="{D5F5419A-8587-467C-B4ED-43AD19285D9F}"/>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38" zoomScaleNormal="100" workbookViewId="0">
      <selection activeCell="O31" sqref="O31"/>
    </sheetView>
  </sheetViews>
  <sheetFormatPr defaultColWidth="9.140625" defaultRowHeight="12.75" x14ac:dyDescent="0.2"/>
  <cols>
    <col min="1" max="1" width="2.42578125" style="80" customWidth="1"/>
    <col min="2" max="2" width="3.140625" style="80" customWidth="1"/>
    <col min="3" max="3" width="2.7109375" style="80" customWidth="1"/>
    <col min="4" max="4" width="6.85546875" style="80" customWidth="1"/>
    <col min="5" max="5" width="13.5703125" style="80" customWidth="1"/>
    <col min="6" max="6" width="0.5703125" style="80" customWidth="1"/>
    <col min="7" max="7" width="2.5703125" style="80" customWidth="1"/>
    <col min="8" max="8" width="2.7109375" style="80" customWidth="1"/>
    <col min="9" max="9" width="9.7109375" style="80" customWidth="1"/>
    <col min="10" max="10" width="13.5703125" style="80" customWidth="1"/>
    <col min="11" max="11" width="0.7109375" style="80" customWidth="1"/>
    <col min="12" max="12" width="2.42578125" style="80" customWidth="1"/>
    <col min="13" max="13" width="2.85546875" style="80" customWidth="1"/>
    <col min="14" max="14" width="2" style="80" customWidth="1"/>
    <col min="15" max="15" width="12.7109375" style="80" customWidth="1"/>
    <col min="16" max="16" width="2.85546875" style="80" customWidth="1"/>
    <col min="17" max="17" width="2" style="80" customWidth="1"/>
    <col min="18" max="18" width="13.5703125" style="80" customWidth="1"/>
    <col min="19" max="19" width="0.5703125" style="80" customWidth="1"/>
    <col min="20" max="16384" width="9.140625" style="80"/>
  </cols>
  <sheetData>
    <row r="1" spans="1:19" ht="12.75" hidden="1" customHeight="1" x14ac:dyDescent="0.2">
      <c r="A1" s="88"/>
      <c r="B1" s="89"/>
      <c r="C1" s="89"/>
      <c r="D1" s="89"/>
      <c r="E1" s="89"/>
      <c r="F1" s="89"/>
      <c r="G1" s="89"/>
      <c r="H1" s="89"/>
      <c r="I1" s="89"/>
      <c r="J1" s="89"/>
      <c r="K1" s="89"/>
      <c r="L1" s="89"/>
      <c r="M1" s="89"/>
      <c r="N1" s="89"/>
      <c r="O1" s="89"/>
      <c r="P1" s="89"/>
      <c r="Q1" s="89"/>
      <c r="R1" s="89"/>
      <c r="S1" s="90"/>
    </row>
    <row r="2" spans="1:19" ht="23.25" customHeight="1" x14ac:dyDescent="0.35">
      <c r="A2" s="88"/>
      <c r="B2" s="89"/>
      <c r="C2" s="89"/>
      <c r="D2" s="89"/>
      <c r="E2" s="89"/>
      <c r="F2" s="89"/>
      <c r="G2" s="91" t="s">
        <v>78</v>
      </c>
      <c r="H2" s="89"/>
      <c r="I2" s="89"/>
      <c r="J2" s="89"/>
      <c r="K2" s="89"/>
      <c r="L2" s="89"/>
      <c r="M2" s="89"/>
      <c r="N2" s="89"/>
      <c r="O2" s="89"/>
      <c r="P2" s="89"/>
      <c r="Q2" s="89"/>
      <c r="R2" s="89"/>
      <c r="S2" s="90"/>
    </row>
    <row r="3" spans="1:19" ht="12" hidden="1" customHeight="1" x14ac:dyDescent="0.2">
      <c r="A3" s="92"/>
      <c r="B3" s="93"/>
      <c r="C3" s="93"/>
      <c r="D3" s="93"/>
      <c r="E3" s="93"/>
      <c r="F3" s="93"/>
      <c r="G3" s="93"/>
      <c r="H3" s="93"/>
      <c r="I3" s="93"/>
      <c r="J3" s="93"/>
      <c r="K3" s="93"/>
      <c r="L3" s="93"/>
      <c r="M3" s="93"/>
      <c r="N3" s="93"/>
      <c r="O3" s="93"/>
      <c r="P3" s="93"/>
      <c r="Q3" s="93"/>
      <c r="R3" s="93"/>
      <c r="S3" s="94"/>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193" t="s">
        <v>97</v>
      </c>
      <c r="F5" s="194"/>
      <c r="G5" s="194"/>
      <c r="H5" s="194"/>
      <c r="I5" s="194"/>
      <c r="J5" s="195"/>
      <c r="K5" s="1"/>
      <c r="L5" s="1"/>
      <c r="M5" s="1"/>
      <c r="N5" s="1"/>
      <c r="O5" s="1" t="s">
        <v>1</v>
      </c>
      <c r="P5" s="95" t="s">
        <v>2</v>
      </c>
      <c r="Q5" s="96"/>
      <c r="R5" s="6"/>
      <c r="S5" s="7"/>
    </row>
    <row r="6" spans="1:19" ht="17.25" hidden="1" customHeight="1" x14ac:dyDescent="0.2">
      <c r="A6" s="5"/>
      <c r="B6" s="1" t="s">
        <v>3</v>
      </c>
      <c r="C6" s="1"/>
      <c r="D6" s="1"/>
      <c r="E6" s="97" t="s">
        <v>4</v>
      </c>
      <c r="F6" s="1"/>
      <c r="G6" s="1"/>
      <c r="H6" s="1"/>
      <c r="I6" s="1"/>
      <c r="J6" s="8"/>
      <c r="K6" s="1"/>
      <c r="L6" s="1"/>
      <c r="M6" s="1"/>
      <c r="N6" s="1"/>
      <c r="O6" s="1"/>
      <c r="P6" s="97"/>
      <c r="Q6" s="98"/>
      <c r="R6" s="8"/>
      <c r="S6" s="7"/>
    </row>
    <row r="7" spans="1:19" ht="24" customHeight="1" x14ac:dyDescent="0.2">
      <c r="A7" s="5"/>
      <c r="B7" s="1" t="s">
        <v>5</v>
      </c>
      <c r="C7" s="1"/>
      <c r="D7" s="1"/>
      <c r="E7" s="196" t="s">
        <v>96</v>
      </c>
      <c r="F7" s="197"/>
      <c r="G7" s="197"/>
      <c r="H7" s="197"/>
      <c r="I7" s="197"/>
      <c r="J7" s="198"/>
      <c r="K7" s="1"/>
      <c r="L7" s="1"/>
      <c r="M7" s="1"/>
      <c r="N7" s="1"/>
      <c r="O7" s="1" t="s">
        <v>6</v>
      </c>
      <c r="P7" s="97" t="s">
        <v>7</v>
      </c>
      <c r="Q7" s="98"/>
      <c r="R7" s="8"/>
      <c r="S7" s="7"/>
    </row>
    <row r="8" spans="1:19" ht="17.25" hidden="1" customHeight="1" x14ac:dyDescent="0.2">
      <c r="A8" s="5"/>
      <c r="B8" s="1" t="s">
        <v>8</v>
      </c>
      <c r="C8" s="1"/>
      <c r="D8" s="1"/>
      <c r="E8" s="97" t="s">
        <v>2</v>
      </c>
      <c r="F8" s="1"/>
      <c r="G8" s="1"/>
      <c r="H8" s="1"/>
      <c r="I8" s="1"/>
      <c r="J8" s="8"/>
      <c r="K8" s="1"/>
      <c r="L8" s="1"/>
      <c r="M8" s="1"/>
      <c r="N8" s="1"/>
      <c r="O8" s="1"/>
      <c r="P8" s="97"/>
      <c r="Q8" s="98"/>
      <c r="R8" s="8"/>
      <c r="S8" s="7"/>
    </row>
    <row r="9" spans="1:19" ht="24" customHeight="1" x14ac:dyDescent="0.2">
      <c r="A9" s="5"/>
      <c r="B9" s="1" t="s">
        <v>9</v>
      </c>
      <c r="C9" s="1"/>
      <c r="D9" s="1"/>
      <c r="E9" s="199" t="s">
        <v>79</v>
      </c>
      <c r="F9" s="200"/>
      <c r="G9" s="200"/>
      <c r="H9" s="200"/>
      <c r="I9" s="200"/>
      <c r="J9" s="201"/>
      <c r="K9" s="1"/>
      <c r="L9" s="1"/>
      <c r="M9" s="1"/>
      <c r="N9" s="1"/>
      <c r="O9" s="1" t="s">
        <v>10</v>
      </c>
      <c r="P9" s="202" t="s">
        <v>7</v>
      </c>
      <c r="Q9" s="203"/>
      <c r="R9" s="204"/>
      <c r="S9" s="7"/>
    </row>
    <row r="10" spans="1:19" ht="17.25" hidden="1" customHeight="1" x14ac:dyDescent="0.2">
      <c r="A10" s="5"/>
      <c r="B10" s="1" t="s">
        <v>11</v>
      </c>
      <c r="C10" s="1"/>
      <c r="D10" s="1"/>
      <c r="E10" s="1" t="s">
        <v>2</v>
      </c>
      <c r="F10" s="1"/>
      <c r="G10" s="1"/>
      <c r="H10" s="1"/>
      <c r="I10" s="1"/>
      <c r="J10" s="1"/>
      <c r="K10" s="1"/>
      <c r="L10" s="1"/>
      <c r="M10" s="1"/>
      <c r="N10" s="1"/>
      <c r="O10" s="1"/>
      <c r="P10" s="98"/>
      <c r="Q10" s="98"/>
      <c r="R10" s="1"/>
      <c r="S10" s="7"/>
    </row>
    <row r="11" spans="1:19" ht="17.25" hidden="1" customHeight="1" x14ac:dyDescent="0.2">
      <c r="A11" s="5"/>
      <c r="B11" s="1" t="s">
        <v>12</v>
      </c>
      <c r="C11" s="1"/>
      <c r="D11" s="1"/>
      <c r="E11" s="1" t="s">
        <v>2</v>
      </c>
      <c r="F11" s="1"/>
      <c r="G11" s="1"/>
      <c r="H11" s="1"/>
      <c r="I11" s="1"/>
      <c r="J11" s="1"/>
      <c r="K11" s="1"/>
      <c r="L11" s="1"/>
      <c r="M11" s="1"/>
      <c r="N11" s="1"/>
      <c r="O11" s="1"/>
      <c r="P11" s="98"/>
      <c r="Q11" s="98"/>
      <c r="R11" s="1"/>
      <c r="S11" s="7"/>
    </row>
    <row r="12" spans="1:19" ht="17.25" hidden="1" customHeight="1" x14ac:dyDescent="0.2">
      <c r="A12" s="5"/>
      <c r="B12" s="1" t="s">
        <v>13</v>
      </c>
      <c r="C12" s="1"/>
      <c r="D12" s="1"/>
      <c r="E12" s="1" t="s">
        <v>2</v>
      </c>
      <c r="F12" s="1"/>
      <c r="G12" s="1"/>
      <c r="H12" s="1"/>
      <c r="I12" s="1"/>
      <c r="J12" s="1"/>
      <c r="K12" s="1"/>
      <c r="L12" s="1"/>
      <c r="M12" s="1"/>
      <c r="N12" s="1"/>
      <c r="O12" s="1"/>
      <c r="P12" s="98"/>
      <c r="Q12" s="98"/>
      <c r="R12" s="1"/>
      <c r="S12" s="7"/>
    </row>
    <row r="13" spans="1:19" ht="17.25" hidden="1" customHeight="1" x14ac:dyDescent="0.2">
      <c r="A13" s="5"/>
      <c r="B13" s="1"/>
      <c r="C13" s="1"/>
      <c r="D13" s="1"/>
      <c r="E13" s="1" t="s">
        <v>2</v>
      </c>
      <c r="F13" s="1"/>
      <c r="G13" s="1"/>
      <c r="H13" s="1"/>
      <c r="I13" s="1"/>
      <c r="J13" s="1"/>
      <c r="K13" s="1"/>
      <c r="L13" s="1"/>
      <c r="M13" s="1"/>
      <c r="N13" s="1"/>
      <c r="O13" s="1"/>
      <c r="P13" s="98"/>
      <c r="Q13" s="98"/>
      <c r="R13" s="1"/>
      <c r="S13" s="7"/>
    </row>
    <row r="14" spans="1:19" ht="17.25" hidden="1" customHeight="1" x14ac:dyDescent="0.2">
      <c r="A14" s="5"/>
      <c r="B14" s="1"/>
      <c r="C14" s="1"/>
      <c r="D14" s="1"/>
      <c r="E14" s="1" t="s">
        <v>2</v>
      </c>
      <c r="F14" s="1"/>
      <c r="G14" s="1"/>
      <c r="H14" s="1"/>
      <c r="I14" s="1"/>
      <c r="J14" s="1"/>
      <c r="K14" s="1"/>
      <c r="L14" s="1"/>
      <c r="M14" s="1"/>
      <c r="N14" s="1"/>
      <c r="O14" s="1"/>
      <c r="P14" s="98"/>
      <c r="Q14" s="98"/>
      <c r="R14" s="1"/>
      <c r="S14" s="7"/>
    </row>
    <row r="15" spans="1:19" ht="17.25" hidden="1" customHeight="1" x14ac:dyDescent="0.2">
      <c r="A15" s="5"/>
      <c r="B15" s="1"/>
      <c r="C15" s="1"/>
      <c r="D15" s="1"/>
      <c r="E15" s="1" t="s">
        <v>2</v>
      </c>
      <c r="F15" s="1"/>
      <c r="G15" s="1"/>
      <c r="H15" s="1"/>
      <c r="I15" s="1"/>
      <c r="J15" s="1"/>
      <c r="K15" s="1"/>
      <c r="L15" s="1"/>
      <c r="M15" s="1"/>
      <c r="N15" s="1"/>
      <c r="O15" s="1"/>
      <c r="P15" s="98"/>
      <c r="Q15" s="98"/>
      <c r="R15" s="1"/>
      <c r="S15" s="7"/>
    </row>
    <row r="16" spans="1:19" ht="17.25" hidden="1" customHeight="1" x14ac:dyDescent="0.2">
      <c r="A16" s="5"/>
      <c r="B16" s="1"/>
      <c r="C16" s="1"/>
      <c r="D16" s="1"/>
      <c r="E16" s="1" t="s">
        <v>2</v>
      </c>
      <c r="F16" s="1"/>
      <c r="G16" s="1"/>
      <c r="H16" s="1"/>
      <c r="I16" s="1"/>
      <c r="J16" s="1"/>
      <c r="K16" s="1"/>
      <c r="L16" s="1"/>
      <c r="M16" s="1"/>
      <c r="N16" s="1"/>
      <c r="O16" s="1"/>
      <c r="P16" s="98"/>
      <c r="Q16" s="98"/>
      <c r="R16" s="1"/>
      <c r="S16" s="7"/>
    </row>
    <row r="17" spans="1:19" ht="17.25" hidden="1" customHeight="1" x14ac:dyDescent="0.2">
      <c r="A17" s="5"/>
      <c r="B17" s="1"/>
      <c r="C17" s="1"/>
      <c r="D17" s="1"/>
      <c r="E17" s="1" t="s">
        <v>2</v>
      </c>
      <c r="F17" s="1"/>
      <c r="G17" s="1"/>
      <c r="H17" s="1"/>
      <c r="I17" s="1"/>
      <c r="J17" s="1"/>
      <c r="K17" s="1"/>
      <c r="L17" s="1"/>
      <c r="M17" s="1"/>
      <c r="N17" s="1"/>
      <c r="O17" s="1"/>
      <c r="P17" s="98"/>
      <c r="Q17" s="98"/>
      <c r="R17" s="1"/>
      <c r="S17" s="7"/>
    </row>
    <row r="18" spans="1:19" ht="17.25" hidden="1" customHeight="1" x14ac:dyDescent="0.2">
      <c r="A18" s="5"/>
      <c r="B18" s="1"/>
      <c r="C18" s="1"/>
      <c r="D18" s="1"/>
      <c r="E18" s="1" t="s">
        <v>2</v>
      </c>
      <c r="F18" s="1"/>
      <c r="G18" s="1"/>
      <c r="H18" s="1"/>
      <c r="I18" s="1"/>
      <c r="J18" s="1"/>
      <c r="K18" s="1"/>
      <c r="L18" s="1"/>
      <c r="M18" s="1"/>
      <c r="N18" s="1"/>
      <c r="O18" s="1"/>
      <c r="P18" s="98"/>
      <c r="Q18" s="98"/>
      <c r="R18" s="1"/>
      <c r="S18" s="7"/>
    </row>
    <row r="19" spans="1:19" ht="17.25" hidden="1" customHeight="1" x14ac:dyDescent="0.2">
      <c r="A19" s="5"/>
      <c r="B19" s="1"/>
      <c r="C19" s="1"/>
      <c r="D19" s="1"/>
      <c r="E19" s="1" t="s">
        <v>2</v>
      </c>
      <c r="F19" s="1"/>
      <c r="G19" s="1"/>
      <c r="H19" s="1"/>
      <c r="I19" s="1"/>
      <c r="J19" s="1"/>
      <c r="K19" s="1"/>
      <c r="L19" s="1"/>
      <c r="M19" s="1"/>
      <c r="N19" s="1"/>
      <c r="O19" s="1"/>
      <c r="P19" s="98"/>
      <c r="Q19" s="98"/>
      <c r="R19" s="1"/>
      <c r="S19" s="7"/>
    </row>
    <row r="20" spans="1:19" ht="17.25" hidden="1" customHeight="1" x14ac:dyDescent="0.2">
      <c r="A20" s="5"/>
      <c r="B20" s="1"/>
      <c r="C20" s="1"/>
      <c r="D20" s="1"/>
      <c r="E20" s="1" t="s">
        <v>2</v>
      </c>
      <c r="F20" s="1"/>
      <c r="G20" s="1"/>
      <c r="H20" s="1"/>
      <c r="I20" s="1"/>
      <c r="J20" s="1"/>
      <c r="K20" s="1"/>
      <c r="L20" s="1"/>
      <c r="M20" s="1"/>
      <c r="N20" s="1"/>
      <c r="O20" s="1"/>
      <c r="P20" s="98"/>
      <c r="Q20" s="98"/>
      <c r="R20" s="1"/>
      <c r="S20" s="7"/>
    </row>
    <row r="21" spans="1:19" ht="17.25" hidden="1" customHeight="1" x14ac:dyDescent="0.2">
      <c r="A21" s="5"/>
      <c r="B21" s="1"/>
      <c r="C21" s="1"/>
      <c r="D21" s="1"/>
      <c r="E21" s="1" t="s">
        <v>2</v>
      </c>
      <c r="F21" s="1"/>
      <c r="G21" s="1"/>
      <c r="H21" s="1"/>
      <c r="I21" s="1"/>
      <c r="J21" s="1"/>
      <c r="K21" s="1"/>
      <c r="L21" s="1"/>
      <c r="M21" s="1"/>
      <c r="N21" s="1"/>
      <c r="O21" s="1"/>
      <c r="P21" s="98"/>
      <c r="Q21" s="98"/>
      <c r="R21" s="1"/>
      <c r="S21" s="7"/>
    </row>
    <row r="22" spans="1:19" ht="17.25" hidden="1" customHeight="1" x14ac:dyDescent="0.2">
      <c r="A22" s="5"/>
      <c r="B22" s="1"/>
      <c r="C22" s="1"/>
      <c r="D22" s="1"/>
      <c r="E22" s="1" t="s">
        <v>2</v>
      </c>
      <c r="F22" s="1"/>
      <c r="G22" s="1"/>
      <c r="H22" s="1"/>
      <c r="I22" s="1"/>
      <c r="J22" s="1"/>
      <c r="K22" s="1"/>
      <c r="L22" s="1"/>
      <c r="M22" s="1"/>
      <c r="N22" s="1"/>
      <c r="O22" s="1"/>
      <c r="P22" s="98"/>
      <c r="Q22" s="98"/>
      <c r="R22" s="1"/>
      <c r="S22" s="7"/>
    </row>
    <row r="23" spans="1:19" ht="17.25" hidden="1" customHeight="1" x14ac:dyDescent="0.2">
      <c r="A23" s="5"/>
      <c r="B23" s="1"/>
      <c r="C23" s="1"/>
      <c r="D23" s="1"/>
      <c r="E23" s="1" t="s">
        <v>2</v>
      </c>
      <c r="F23" s="1"/>
      <c r="G23" s="1"/>
      <c r="H23" s="1"/>
      <c r="I23" s="1"/>
      <c r="J23" s="1"/>
      <c r="K23" s="1"/>
      <c r="L23" s="1"/>
      <c r="M23" s="1"/>
      <c r="N23" s="1"/>
      <c r="O23" s="1"/>
      <c r="P23" s="98"/>
      <c r="Q23" s="98"/>
      <c r="R23" s="1"/>
      <c r="S23" s="7"/>
    </row>
    <row r="24" spans="1:19" ht="17.25" hidden="1" customHeight="1" x14ac:dyDescent="0.2">
      <c r="A24" s="5"/>
      <c r="B24" s="1"/>
      <c r="C24" s="1"/>
      <c r="D24" s="1"/>
      <c r="E24" s="1" t="s">
        <v>2</v>
      </c>
      <c r="F24" s="1"/>
      <c r="G24" s="1"/>
      <c r="H24" s="1"/>
      <c r="I24" s="1"/>
      <c r="J24" s="1"/>
      <c r="K24" s="1"/>
      <c r="L24" s="1"/>
      <c r="M24" s="1"/>
      <c r="N24" s="1"/>
      <c r="O24" s="1"/>
      <c r="P24" s="98"/>
      <c r="Q24" s="98"/>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27.75" customHeight="1" x14ac:dyDescent="0.2">
      <c r="A26" s="5"/>
      <c r="B26" s="1" t="s">
        <v>16</v>
      </c>
      <c r="C26" s="1"/>
      <c r="D26" s="1"/>
      <c r="E26" s="193" t="s">
        <v>96</v>
      </c>
      <c r="F26" s="194"/>
      <c r="G26" s="194"/>
      <c r="H26" s="194"/>
      <c r="I26" s="194"/>
      <c r="J26" s="195"/>
      <c r="K26" s="1"/>
      <c r="L26" s="1"/>
      <c r="M26" s="1"/>
      <c r="N26" s="1"/>
      <c r="O26" s="99" t="s">
        <v>7</v>
      </c>
      <c r="P26" s="100" t="s">
        <v>7</v>
      </c>
      <c r="Q26" s="101"/>
      <c r="R26" s="10"/>
      <c r="S26" s="7"/>
    </row>
    <row r="27" spans="1:19" ht="17.850000000000001" customHeight="1" x14ac:dyDescent="0.2">
      <c r="A27" s="5"/>
      <c r="B27" s="1" t="s">
        <v>17</v>
      </c>
      <c r="C27" s="1"/>
      <c r="D27" s="1"/>
      <c r="E27" s="97" t="s">
        <v>94</v>
      </c>
      <c r="F27" s="1"/>
      <c r="G27" s="1"/>
      <c r="H27" s="1"/>
      <c r="I27" s="1"/>
      <c r="J27" s="8"/>
      <c r="K27" s="1"/>
      <c r="L27" s="1"/>
      <c r="M27" s="1"/>
      <c r="N27" s="1"/>
      <c r="O27" s="99" t="s">
        <v>7</v>
      </c>
      <c r="P27" s="100" t="s">
        <v>7</v>
      </c>
      <c r="Q27" s="101"/>
      <c r="R27" s="10"/>
      <c r="S27" s="7"/>
    </row>
    <row r="28" spans="1:19" ht="17.850000000000001" customHeight="1" x14ac:dyDescent="0.2">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
      <c r="A31" s="5"/>
      <c r="B31" s="1"/>
      <c r="C31" s="1"/>
      <c r="D31" s="1"/>
      <c r="E31" s="99" t="s">
        <v>7</v>
      </c>
      <c r="F31" s="1"/>
      <c r="G31" s="100"/>
      <c r="H31" s="14"/>
      <c r="I31" s="103"/>
      <c r="J31" s="1"/>
      <c r="K31" s="1"/>
      <c r="L31" s="1"/>
      <c r="M31" s="1"/>
      <c r="N31" s="1"/>
      <c r="O31" s="104"/>
      <c r="P31" s="98"/>
      <c r="Q31" s="98"/>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5"/>
      <c r="B35" s="106"/>
      <c r="C35" s="106"/>
      <c r="D35" s="107">
        <v>0</v>
      </c>
      <c r="E35" s="108">
        <f>IF(D35=0,0,R49/D35)</f>
        <v>0</v>
      </c>
      <c r="F35" s="109"/>
      <c r="G35" s="110"/>
      <c r="H35" s="106"/>
      <c r="I35" s="107">
        <v>0</v>
      </c>
      <c r="J35" s="108">
        <f>IF(I35=0,0,R49/I35)</f>
        <v>0</v>
      </c>
      <c r="K35" s="111"/>
      <c r="L35" s="110"/>
      <c r="M35" s="106"/>
      <c r="N35" s="106"/>
      <c r="O35" s="107">
        <v>0</v>
      </c>
      <c r="P35" s="110"/>
      <c r="Q35" s="106"/>
      <c r="R35" s="112">
        <f>IF(O35=0,0,R49/O35)</f>
        <v>0</v>
      </c>
      <c r="S35" s="113"/>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c r="C38" s="6"/>
      <c r="D38" s="36"/>
      <c r="E38" s="114"/>
      <c r="F38" s="37"/>
      <c r="G38" s="34">
        <v>10</v>
      </c>
      <c r="H38" s="38" t="s">
        <v>37</v>
      </c>
      <c r="I38" s="10"/>
      <c r="J38" s="115">
        <v>0</v>
      </c>
      <c r="K38" s="116"/>
      <c r="L38" s="34">
        <v>14</v>
      </c>
      <c r="M38" s="100" t="s">
        <v>38</v>
      </c>
      <c r="N38" s="14"/>
      <c r="O38" s="14"/>
      <c r="P38" s="117" t="str">
        <f>M51</f>
        <v>21</v>
      </c>
      <c r="Q38" s="118" t="s">
        <v>40</v>
      </c>
      <c r="R38" s="114">
        <f>(E38+E39+E40)*0.025</f>
        <v>0</v>
      </c>
      <c r="S38" s="39"/>
    </row>
    <row r="39" spans="1:19" ht="20.25" customHeight="1" x14ac:dyDescent="0.2">
      <c r="A39" s="34">
        <v>2</v>
      </c>
      <c r="B39" s="35"/>
      <c r="C39" s="6"/>
      <c r="D39" s="36"/>
      <c r="E39" s="114"/>
      <c r="F39" s="37"/>
      <c r="G39" s="34">
        <v>11</v>
      </c>
      <c r="H39" s="1" t="s">
        <v>41</v>
      </c>
      <c r="I39" s="36"/>
      <c r="J39" s="115">
        <v>0</v>
      </c>
      <c r="K39" s="116"/>
      <c r="L39" s="34">
        <v>15</v>
      </c>
      <c r="M39" s="100" t="s">
        <v>85</v>
      </c>
      <c r="N39" s="14"/>
      <c r="O39" s="14"/>
      <c r="P39" s="117" t="str">
        <f>M51</f>
        <v>21</v>
      </c>
      <c r="Q39" s="118" t="s">
        <v>40</v>
      </c>
      <c r="R39" s="114">
        <v>0</v>
      </c>
      <c r="S39" s="39"/>
    </row>
    <row r="40" spans="1:19" ht="20.25" customHeight="1" x14ac:dyDescent="0.2">
      <c r="A40" s="34">
        <v>3</v>
      </c>
      <c r="B40" s="35"/>
      <c r="C40" s="6"/>
      <c r="D40" s="36"/>
      <c r="E40" s="114"/>
      <c r="F40" s="37"/>
      <c r="G40" s="34">
        <v>12</v>
      </c>
      <c r="H40" s="38" t="s">
        <v>42</v>
      </c>
      <c r="I40" s="10"/>
      <c r="J40" s="115">
        <v>0</v>
      </c>
      <c r="K40" s="116"/>
      <c r="L40" s="34">
        <v>16</v>
      </c>
      <c r="M40" s="100" t="s">
        <v>43</v>
      </c>
      <c r="N40" s="14"/>
      <c r="O40" s="14"/>
      <c r="P40" s="117" t="str">
        <f>M51</f>
        <v>21</v>
      </c>
      <c r="Q40" s="118" t="s">
        <v>40</v>
      </c>
      <c r="R40" s="114">
        <v>0</v>
      </c>
      <c r="S40" s="39"/>
    </row>
    <row r="41" spans="1:19" ht="20.25" customHeight="1" x14ac:dyDescent="0.2">
      <c r="A41" s="34">
        <v>4</v>
      </c>
      <c r="B41" s="35"/>
      <c r="C41" s="6"/>
      <c r="D41" s="36"/>
      <c r="E41" s="114"/>
      <c r="F41" s="37"/>
      <c r="G41" s="34"/>
      <c r="H41" s="38"/>
      <c r="I41" s="10"/>
      <c r="J41" s="115"/>
      <c r="K41" s="116"/>
      <c r="L41" s="34">
        <v>17</v>
      </c>
      <c r="M41" s="100" t="s">
        <v>44</v>
      </c>
      <c r="N41" s="14"/>
      <c r="O41" s="14"/>
      <c r="P41" s="117" t="str">
        <f>M51</f>
        <v>21</v>
      </c>
      <c r="Q41" s="118" t="s">
        <v>40</v>
      </c>
      <c r="R41" s="114">
        <f>(E38+E39+E40)*0.04</f>
        <v>0</v>
      </c>
      <c r="S41" s="39"/>
    </row>
    <row r="42" spans="1:19" ht="20.25" customHeight="1" x14ac:dyDescent="0.2">
      <c r="A42" s="34">
        <v>5</v>
      </c>
      <c r="B42" s="190"/>
      <c r="C42" s="6"/>
      <c r="D42" s="36"/>
      <c r="E42" s="114"/>
      <c r="F42" s="68"/>
      <c r="G42" s="40"/>
      <c r="H42" s="14"/>
      <c r="I42" s="10"/>
      <c r="J42" s="119"/>
      <c r="K42" s="120"/>
      <c r="L42" s="34">
        <v>18</v>
      </c>
      <c r="M42" s="100" t="s">
        <v>45</v>
      </c>
      <c r="N42" s="14"/>
      <c r="O42" s="14"/>
      <c r="P42" s="117">
        <f>M53</f>
        <v>0</v>
      </c>
      <c r="Q42" s="118" t="s">
        <v>40</v>
      </c>
      <c r="R42" s="114">
        <v>0</v>
      </c>
      <c r="S42" s="7"/>
    </row>
    <row r="43" spans="1:19" ht="20.25" customHeight="1" x14ac:dyDescent="0.2">
      <c r="A43" s="34">
        <v>6</v>
      </c>
      <c r="B43" s="190" t="s">
        <v>95</v>
      </c>
      <c r="C43" s="6"/>
      <c r="D43" s="36"/>
      <c r="E43" s="114">
        <f>Rekapitulace!C14</f>
        <v>0</v>
      </c>
      <c r="F43" s="68"/>
      <c r="G43" s="40"/>
      <c r="H43" s="14"/>
      <c r="I43" s="10"/>
      <c r="J43" s="119"/>
      <c r="K43" s="120"/>
      <c r="L43" s="34">
        <v>19</v>
      </c>
      <c r="M43" s="38" t="s">
        <v>46</v>
      </c>
      <c r="N43" s="14"/>
      <c r="O43" s="14"/>
      <c r="P43" s="14"/>
      <c r="Q43" s="10"/>
      <c r="R43" s="114">
        <v>0</v>
      </c>
      <c r="S43" s="7"/>
    </row>
    <row r="44" spans="1:19" ht="20.25" customHeight="1" x14ac:dyDescent="0.2">
      <c r="A44" s="34">
        <v>7</v>
      </c>
      <c r="B44" s="190"/>
      <c r="C44" s="6"/>
      <c r="D44" s="36"/>
      <c r="E44" s="114"/>
      <c r="F44" s="68"/>
      <c r="G44" s="40"/>
      <c r="H44" s="14"/>
      <c r="I44" s="10"/>
      <c r="J44" s="119"/>
      <c r="K44" s="120"/>
      <c r="L44" s="34"/>
      <c r="M44" s="38"/>
      <c r="N44" s="14"/>
      <c r="O44" s="14"/>
      <c r="P44" s="14"/>
      <c r="Q44" s="10"/>
      <c r="R44" s="114"/>
      <c r="S44" s="7"/>
    </row>
    <row r="45" spans="1:19" ht="20.25" customHeight="1" x14ac:dyDescent="0.2">
      <c r="A45" s="34">
        <v>8</v>
      </c>
      <c r="B45" s="35"/>
      <c r="C45" s="6"/>
      <c r="D45" s="36"/>
      <c r="E45" s="114"/>
      <c r="F45" s="68"/>
      <c r="G45" s="40"/>
      <c r="H45" s="14"/>
      <c r="I45" s="10"/>
      <c r="J45" s="120"/>
      <c r="K45" s="120"/>
      <c r="L45" s="34"/>
      <c r="M45" s="38"/>
      <c r="N45" s="14"/>
      <c r="O45" s="14"/>
      <c r="P45" s="14"/>
      <c r="Q45" s="10"/>
      <c r="R45" s="114"/>
      <c r="S45" s="7"/>
    </row>
    <row r="46" spans="1:19" ht="20.25" customHeight="1" x14ac:dyDescent="0.2">
      <c r="A46" s="34">
        <v>9</v>
      </c>
      <c r="B46" s="41" t="s">
        <v>81</v>
      </c>
      <c r="C46" s="14"/>
      <c r="D46" s="10"/>
      <c r="E46" s="121">
        <f>SUM(E38:E45)</f>
        <v>0</v>
      </c>
      <c r="F46" s="42"/>
      <c r="G46" s="34">
        <v>13</v>
      </c>
      <c r="H46" s="41" t="s">
        <v>82</v>
      </c>
      <c r="I46" s="10"/>
      <c r="J46" s="122">
        <f>SUM(J38:J41)</f>
        <v>0</v>
      </c>
      <c r="K46" s="123"/>
      <c r="L46" s="34">
        <v>20</v>
      </c>
      <c r="M46" s="35" t="s">
        <v>83</v>
      </c>
      <c r="N46" s="9"/>
      <c r="O46" s="9"/>
      <c r="P46" s="9"/>
      <c r="Q46" s="43"/>
      <c r="R46" s="121">
        <f>SUM(R38:R43)</f>
        <v>0</v>
      </c>
      <c r="S46" s="21"/>
    </row>
    <row r="47" spans="1:19" ht="20.25" customHeight="1" x14ac:dyDescent="0.2">
      <c r="A47" s="44">
        <v>21</v>
      </c>
      <c r="B47" s="45" t="s">
        <v>47</v>
      </c>
      <c r="C47" s="46"/>
      <c r="D47" s="47"/>
      <c r="E47" s="124">
        <v>0</v>
      </c>
      <c r="F47" s="48"/>
      <c r="G47" s="44">
        <v>22</v>
      </c>
      <c r="H47" s="45" t="s">
        <v>48</v>
      </c>
      <c r="I47" s="47"/>
      <c r="J47" s="125">
        <f>(E38+E39+E40)*0.03</f>
        <v>0</v>
      </c>
      <c r="K47" s="126" t="str">
        <f>M51</f>
        <v>21</v>
      </c>
      <c r="L47" s="44">
        <v>23</v>
      </c>
      <c r="M47" s="45" t="s">
        <v>49</v>
      </c>
      <c r="N47" s="46"/>
      <c r="O47" s="46"/>
      <c r="P47" s="46"/>
      <c r="Q47" s="47"/>
      <c r="R47" s="124">
        <v>0</v>
      </c>
      <c r="S47" s="17"/>
    </row>
    <row r="48" spans="1:19" ht="20.25" customHeight="1" x14ac:dyDescent="0.2">
      <c r="A48" s="49" t="s">
        <v>17</v>
      </c>
      <c r="B48" s="3"/>
      <c r="C48" s="3"/>
      <c r="D48" s="3"/>
      <c r="E48" s="3"/>
      <c r="F48" s="50"/>
      <c r="G48" s="51"/>
      <c r="H48" s="3"/>
      <c r="I48" s="3"/>
      <c r="J48" s="3"/>
      <c r="K48" s="3"/>
      <c r="L48" s="52" t="s">
        <v>50</v>
      </c>
      <c r="M48" s="24"/>
      <c r="N48" s="30" t="s">
        <v>51</v>
      </c>
      <c r="O48" s="23"/>
      <c r="P48" s="23"/>
      <c r="Q48" s="23"/>
      <c r="R48" s="23"/>
      <c r="S48" s="26"/>
    </row>
    <row r="49" spans="1:19" ht="20.25" customHeight="1" x14ac:dyDescent="0.2">
      <c r="A49" s="5"/>
      <c r="B49" s="1"/>
      <c r="C49" s="1"/>
      <c r="D49" s="1"/>
      <c r="E49" s="1"/>
      <c r="F49" s="8"/>
      <c r="G49" s="53"/>
      <c r="H49" s="1"/>
      <c r="I49" s="1"/>
      <c r="J49" s="1"/>
      <c r="K49" s="1"/>
      <c r="L49" s="34">
        <v>24</v>
      </c>
      <c r="M49" s="38" t="s">
        <v>84</v>
      </c>
      <c r="N49" s="14"/>
      <c r="O49" s="14"/>
      <c r="P49" s="14"/>
      <c r="Q49" s="39"/>
      <c r="R49" s="121">
        <f>ROUND(E46+J46+R46+E47+J47+R47,2)</f>
        <v>0</v>
      </c>
      <c r="S49" s="54">
        <f>E46+J46+R46+E47+J47+R47</f>
        <v>0</v>
      </c>
    </row>
    <row r="50" spans="1:19" ht="20.25" customHeight="1" x14ac:dyDescent="0.2">
      <c r="A50" s="55" t="s">
        <v>52</v>
      </c>
      <c r="B50" s="11"/>
      <c r="C50" s="11"/>
      <c r="D50" s="11"/>
      <c r="E50" s="11"/>
      <c r="F50" s="12"/>
      <c r="G50" s="56" t="s">
        <v>53</v>
      </c>
      <c r="H50" s="11"/>
      <c r="I50" s="11"/>
      <c r="J50" s="11"/>
      <c r="K50" s="11"/>
      <c r="L50" s="34">
        <v>25</v>
      </c>
      <c r="M50" s="127" t="s">
        <v>54</v>
      </c>
      <c r="N50" s="12" t="s">
        <v>40</v>
      </c>
      <c r="O50" s="128">
        <f>ROUND(R49-O51,2)</f>
        <v>0</v>
      </c>
      <c r="P50" s="14" t="s">
        <v>55</v>
      </c>
      <c r="Q50" s="10"/>
      <c r="R50" s="129">
        <f>ROUND(O50*M50/100,2)</f>
        <v>0</v>
      </c>
      <c r="S50" s="57">
        <f>O50*M50/100</f>
        <v>0</v>
      </c>
    </row>
    <row r="51" spans="1:19" ht="20.25" customHeight="1" thickBot="1" x14ac:dyDescent="0.25">
      <c r="A51" s="58" t="s">
        <v>16</v>
      </c>
      <c r="B51" s="9"/>
      <c r="C51" s="9"/>
      <c r="D51" s="9"/>
      <c r="E51" s="9"/>
      <c r="F51" s="6"/>
      <c r="G51" s="59"/>
      <c r="H51" s="9"/>
      <c r="I51" s="9"/>
      <c r="J51" s="9"/>
      <c r="K51" s="9"/>
      <c r="L51" s="34">
        <v>26</v>
      </c>
      <c r="M51" s="130" t="s">
        <v>39</v>
      </c>
      <c r="N51" s="10" t="s">
        <v>40</v>
      </c>
      <c r="O51" s="128">
        <f>R49</f>
        <v>0</v>
      </c>
      <c r="P51" s="14" t="s">
        <v>55</v>
      </c>
      <c r="Q51" s="10"/>
      <c r="R51" s="114">
        <f>ROUND(O51*M51/100,2)</f>
        <v>0</v>
      </c>
      <c r="S51" s="60">
        <f>O51*M51/100</f>
        <v>0</v>
      </c>
    </row>
    <row r="52" spans="1:19" ht="20.25" customHeight="1" thickBot="1" x14ac:dyDescent="0.25">
      <c r="A52" s="5"/>
      <c r="B52" s="1"/>
      <c r="C52" s="1"/>
      <c r="D52" s="1"/>
      <c r="E52" s="1"/>
      <c r="F52" s="8"/>
      <c r="G52" s="53"/>
      <c r="H52" s="1"/>
      <c r="I52" s="1"/>
      <c r="J52" s="1"/>
      <c r="K52" s="1"/>
      <c r="L52" s="44">
        <v>27</v>
      </c>
      <c r="M52" s="61" t="s">
        <v>86</v>
      </c>
      <c r="N52" s="46"/>
      <c r="O52" s="46"/>
      <c r="P52" s="46"/>
      <c r="Q52" s="62"/>
      <c r="R52" s="131">
        <f>R49+R50+R51</f>
        <v>0</v>
      </c>
      <c r="S52" s="63"/>
    </row>
    <row r="53" spans="1:19" ht="20.25" customHeight="1" x14ac:dyDescent="0.2">
      <c r="A53" s="55" t="s">
        <v>52</v>
      </c>
      <c r="B53" s="11"/>
      <c r="C53" s="11"/>
      <c r="D53" s="11"/>
      <c r="E53" s="11"/>
      <c r="F53" s="12"/>
      <c r="G53" s="56" t="s">
        <v>53</v>
      </c>
      <c r="H53" s="11"/>
      <c r="I53" s="11"/>
      <c r="J53" s="11"/>
      <c r="K53" s="11"/>
      <c r="L53" s="52" t="s">
        <v>56</v>
      </c>
      <c r="M53" s="24"/>
      <c r="N53" s="30" t="s">
        <v>57</v>
      </c>
      <c r="O53" s="23"/>
      <c r="P53" s="23"/>
      <c r="Q53" s="23"/>
      <c r="R53" s="132"/>
      <c r="S53" s="26"/>
    </row>
    <row r="54" spans="1:19" ht="20.25" customHeight="1" x14ac:dyDescent="0.2">
      <c r="A54" s="58" t="s">
        <v>18</v>
      </c>
      <c r="B54" s="9"/>
      <c r="C54" s="9"/>
      <c r="D54" s="9"/>
      <c r="E54" s="9"/>
      <c r="F54" s="6"/>
      <c r="G54" s="59"/>
      <c r="H54" s="9"/>
      <c r="I54" s="9"/>
      <c r="J54" s="9"/>
      <c r="K54" s="9"/>
      <c r="L54" s="34">
        <v>28</v>
      </c>
      <c r="M54" s="38" t="s">
        <v>58</v>
      </c>
      <c r="N54" s="14"/>
      <c r="O54" s="14"/>
      <c r="P54" s="14"/>
      <c r="Q54" s="10"/>
      <c r="R54" s="114">
        <v>0</v>
      </c>
      <c r="S54" s="39"/>
    </row>
    <row r="55" spans="1:19" ht="20.25" customHeight="1" x14ac:dyDescent="0.2">
      <c r="A55" s="5"/>
      <c r="B55" s="1"/>
      <c r="C55" s="1"/>
      <c r="D55" s="1"/>
      <c r="E55" s="1"/>
      <c r="F55" s="8"/>
      <c r="G55" s="53"/>
      <c r="H55" s="1"/>
      <c r="I55" s="1"/>
      <c r="J55" s="1"/>
      <c r="K55" s="1"/>
      <c r="L55" s="34">
        <v>29</v>
      </c>
      <c r="M55" s="38" t="s">
        <v>59</v>
      </c>
      <c r="N55" s="14"/>
      <c r="O55" s="14"/>
      <c r="P55" s="14"/>
      <c r="Q55" s="10"/>
      <c r="R55" s="114">
        <v>0</v>
      </c>
      <c r="S55" s="39"/>
    </row>
    <row r="56" spans="1:19" ht="20.25" customHeight="1" x14ac:dyDescent="0.2">
      <c r="A56" s="64" t="s">
        <v>52</v>
      </c>
      <c r="B56" s="16"/>
      <c r="C56" s="16"/>
      <c r="D56" s="16"/>
      <c r="E56" s="16"/>
      <c r="F56" s="65"/>
      <c r="G56" s="66" t="s">
        <v>53</v>
      </c>
      <c r="H56" s="16"/>
      <c r="I56" s="16"/>
      <c r="J56" s="16"/>
      <c r="K56" s="16"/>
      <c r="L56" s="44">
        <v>30</v>
      </c>
      <c r="M56" s="45" t="s">
        <v>60</v>
      </c>
      <c r="N56" s="46"/>
      <c r="O56" s="46"/>
      <c r="P56" s="46"/>
      <c r="Q56" s="47"/>
      <c r="R56" s="108">
        <v>0</v>
      </c>
      <c r="S56" s="67"/>
    </row>
    <row r="59" spans="1:19" ht="27" customHeight="1" x14ac:dyDescent="0.2">
      <c r="A59" s="205"/>
      <c r="B59" s="205"/>
      <c r="C59" s="205"/>
      <c r="D59" s="205"/>
      <c r="E59" s="205"/>
      <c r="F59" s="205"/>
      <c r="G59" s="205"/>
      <c r="H59" s="205"/>
      <c r="I59" s="205"/>
      <c r="J59" s="205"/>
      <c r="K59" s="205"/>
      <c r="L59" s="205"/>
      <c r="M59" s="205"/>
      <c r="N59" s="205"/>
      <c r="O59" s="205"/>
      <c r="P59" s="205"/>
      <c r="Q59" s="205"/>
      <c r="R59" s="205"/>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16"/>
  <sheetViews>
    <sheetView showGridLines="0" workbookViewId="0">
      <selection activeCell="C17" sqref="C17"/>
    </sheetView>
  </sheetViews>
  <sheetFormatPr defaultColWidth="9.140625" defaultRowHeight="11.25" x14ac:dyDescent="0.2"/>
  <cols>
    <col min="1" max="1" width="11.7109375" style="147" customWidth="1"/>
    <col min="2" max="2" width="62.85546875" style="147" customWidth="1"/>
    <col min="3" max="3" width="13.5703125" style="147" customWidth="1"/>
    <col min="4" max="4" width="9.140625" style="148"/>
    <col min="5" max="16384" width="9.140625" style="147"/>
  </cols>
  <sheetData>
    <row r="1" spans="1:4" s="80" customFormat="1" ht="18" x14ac:dyDescent="0.25">
      <c r="A1" s="71" t="s">
        <v>77</v>
      </c>
      <c r="B1" s="78"/>
      <c r="C1" s="78"/>
      <c r="D1" s="79"/>
    </row>
    <row r="2" spans="1:4" s="80" customFormat="1" ht="12.75" x14ac:dyDescent="0.2">
      <c r="A2" s="72" t="s">
        <v>61</v>
      </c>
      <c r="B2" s="74" t="str">
        <f>'Krycí list'!E5</f>
        <v>Jazykoá učebna</v>
      </c>
      <c r="C2" s="81"/>
      <c r="D2" s="79"/>
    </row>
    <row r="3" spans="1:4" s="80" customFormat="1" ht="12.75" x14ac:dyDescent="0.2">
      <c r="A3" s="72" t="s">
        <v>62</v>
      </c>
      <c r="B3" s="74" t="str">
        <f>'Krycí list'!E7</f>
        <v>Základní škola, Veverská Bítýška, okres Brno - venkov, p.o. náměstí Na Městečku 51, 664 71 Veverská Bítýška</v>
      </c>
      <c r="C3" s="82"/>
      <c r="D3" s="79"/>
    </row>
    <row r="4" spans="1:4" s="80" customFormat="1" ht="12.75" x14ac:dyDescent="0.2">
      <c r="A4" s="72" t="s">
        <v>63</v>
      </c>
      <c r="B4" s="74" t="str">
        <f>'Krycí list'!E9</f>
        <v>OCENĚNÝ SOUPIS PRACÍ A DODÁVEK A SLUŽEB</v>
      </c>
      <c r="C4" s="82"/>
      <c r="D4" s="79"/>
    </row>
    <row r="5" spans="1:4" s="80" customFormat="1" ht="12.75" x14ac:dyDescent="0.2">
      <c r="A5" s="73" t="s">
        <v>64</v>
      </c>
      <c r="B5" s="74" t="str">
        <f>'Krycí list'!P5</f>
        <v xml:space="preserve"> </v>
      </c>
      <c r="C5" s="82"/>
      <c r="D5" s="79"/>
    </row>
    <row r="6" spans="1:4" s="80" customFormat="1" ht="6" customHeight="1" x14ac:dyDescent="0.2">
      <c r="A6" s="73"/>
      <c r="B6" s="74"/>
      <c r="C6" s="82"/>
      <c r="D6" s="79"/>
    </row>
    <row r="7" spans="1:4" s="80" customFormat="1" ht="12.75" x14ac:dyDescent="0.2">
      <c r="A7" s="83" t="s">
        <v>65</v>
      </c>
      <c r="B7" s="74" t="str">
        <f>'Krycí list'!E26</f>
        <v>Základní škola, Veverská Bítýška, okres Brno - venkov, p.o. náměstí Na Městečku 51, 664 71 Veverská Bítýška</v>
      </c>
      <c r="C7" s="82"/>
      <c r="D7" s="79"/>
    </row>
    <row r="8" spans="1:4" s="80" customFormat="1" ht="12.75" x14ac:dyDescent="0.2">
      <c r="A8" s="83" t="s">
        <v>66</v>
      </c>
      <c r="B8" s="74" t="str">
        <f>'Krycí list'!E28</f>
        <v xml:space="preserve"> </v>
      </c>
      <c r="C8" s="82"/>
      <c r="D8" s="79"/>
    </row>
    <row r="9" spans="1:4" s="80" customFormat="1" ht="12.75" x14ac:dyDescent="0.2">
      <c r="A9" s="83" t="s">
        <v>67</v>
      </c>
      <c r="B9" s="75">
        <f>'Krycí list'!O31</f>
        <v>0</v>
      </c>
      <c r="C9" s="82"/>
      <c r="D9" s="79"/>
    </row>
    <row r="10" spans="1:4" s="80" customFormat="1" ht="6.75" customHeight="1" x14ac:dyDescent="0.2">
      <c r="A10" s="78"/>
      <c r="B10" s="78"/>
      <c r="C10" s="78"/>
      <c r="D10" s="79"/>
    </row>
    <row r="11" spans="1:4" s="80" customFormat="1" ht="12.75" x14ac:dyDescent="0.2">
      <c r="A11" s="76" t="s">
        <v>68</v>
      </c>
      <c r="B11" s="69" t="s">
        <v>69</v>
      </c>
      <c r="C11" s="84" t="s">
        <v>70</v>
      </c>
      <c r="D11" s="79"/>
    </row>
    <row r="12" spans="1:4" s="80" customFormat="1" ht="12.75" x14ac:dyDescent="0.2">
      <c r="A12" s="77">
        <v>1</v>
      </c>
      <c r="B12" s="70">
        <v>2</v>
      </c>
      <c r="C12" s="85">
        <v>3</v>
      </c>
      <c r="D12" s="79"/>
    </row>
    <row r="13" spans="1:4" s="80" customFormat="1" ht="4.5" customHeight="1" x14ac:dyDescent="0.2">
      <c r="A13" s="86"/>
      <c r="B13" s="87"/>
      <c r="C13" s="87"/>
      <c r="D13" s="79"/>
    </row>
    <row r="14" spans="1:4" x14ac:dyDescent="0.2">
      <c r="A14" s="155" t="str">
        <f>Nábytek!D14</f>
        <v>NÁB</v>
      </c>
      <c r="B14" s="156" t="str">
        <f>Nábytek!E14</f>
        <v>Nábytek</v>
      </c>
      <c r="C14" s="157">
        <f>Nábytek!I14</f>
        <v>0</v>
      </c>
    </row>
    <row r="15" spans="1:4" x14ac:dyDescent="0.2">
      <c r="A15" s="158"/>
      <c r="B15" s="159" t="str">
        <f>Nábytek!E15</f>
        <v>Nábytek</v>
      </c>
      <c r="C15" s="160">
        <f>Nábytek!I15</f>
        <v>0</v>
      </c>
    </row>
    <row r="16" spans="1:4" x14ac:dyDescent="0.2">
      <c r="A16" s="161"/>
      <c r="B16" s="162" t="s">
        <v>91</v>
      </c>
      <c r="C16" s="163">
        <f>C14</f>
        <v>0</v>
      </c>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4DCD-72CB-4F14-A5EB-7545FD619326}">
  <sheetPr>
    <pageSetUpPr fitToPage="1"/>
  </sheetPr>
  <dimension ref="A1:J26"/>
  <sheetViews>
    <sheetView showGridLines="0" topLeftCell="A25" zoomScaleNormal="100" workbookViewId="0">
      <selection activeCell="E16" sqref="E16"/>
    </sheetView>
  </sheetViews>
  <sheetFormatPr defaultColWidth="9.140625" defaultRowHeight="12.75" x14ac:dyDescent="0.2"/>
  <cols>
    <col min="1" max="1" width="5.5703125" style="172" customWidth="1"/>
    <col min="2" max="2" width="4.42578125" style="175" customWidth="1"/>
    <col min="3" max="3" width="6" style="175" customWidth="1"/>
    <col min="4" max="4" width="12.7109375" style="183" customWidth="1"/>
    <col min="5" max="5" width="94.28515625" style="154" customWidth="1"/>
    <col min="6" max="6" width="7.7109375" style="175" customWidth="1"/>
    <col min="7" max="7" width="9.85546875" style="172" customWidth="1"/>
    <col min="8" max="8" width="13.140625" style="172" customWidth="1"/>
    <col min="9" max="9" width="15.5703125" style="172" customWidth="1"/>
    <col min="10" max="10" width="9.140625" style="172"/>
    <col min="11" max="16384" width="9.140625" style="80"/>
  </cols>
  <sheetData>
    <row r="1" spans="1:10" s="164" customFormat="1" ht="18" x14ac:dyDescent="0.2">
      <c r="A1" s="187" t="s">
        <v>93</v>
      </c>
      <c r="B1" s="188"/>
      <c r="C1" s="188"/>
      <c r="D1" s="177"/>
      <c r="E1" s="177"/>
      <c r="F1" s="188"/>
      <c r="G1" s="188"/>
      <c r="H1" s="188"/>
      <c r="I1" s="188"/>
    </row>
    <row r="2" spans="1:10" s="164" customFormat="1" x14ac:dyDescent="0.2">
      <c r="A2" s="189" t="s">
        <v>61</v>
      </c>
      <c r="B2" s="188"/>
      <c r="C2" s="134" t="str">
        <f>'Krycí list'!E5</f>
        <v>Jazykoá učebna</v>
      </c>
      <c r="D2" s="178"/>
      <c r="E2" s="178"/>
      <c r="F2" s="188"/>
      <c r="G2" s="188"/>
      <c r="H2" s="188"/>
      <c r="I2" s="188"/>
    </row>
    <row r="3" spans="1:10" s="164" customFormat="1" x14ac:dyDescent="0.2">
      <c r="A3" s="189" t="s">
        <v>62</v>
      </c>
      <c r="B3" s="188"/>
      <c r="C3" s="206" t="str">
        <f>'Krycí list'!E7</f>
        <v>Základní škola, Veverská Bítýška, okres Brno - venkov, p.o. náměstí Na Městečku 51, 664 71 Veverská Bítýška</v>
      </c>
      <c r="D3" s="207"/>
      <c r="E3" s="207"/>
      <c r="F3" s="188"/>
      <c r="G3" s="188"/>
      <c r="H3" s="188"/>
      <c r="I3" s="134"/>
    </row>
    <row r="4" spans="1:10" s="164" customFormat="1" x14ac:dyDescent="0.2">
      <c r="A4" s="189" t="s">
        <v>63</v>
      </c>
      <c r="B4" s="188"/>
      <c r="C4" s="134" t="str">
        <f>'Krycí list'!E9</f>
        <v>OCENĚNÝ SOUPIS PRACÍ A DODÁVEK A SLUŽEB</v>
      </c>
      <c r="D4" s="178"/>
      <c r="E4" s="178"/>
      <c r="F4" s="188"/>
      <c r="G4" s="188"/>
      <c r="H4" s="188"/>
      <c r="I4" s="134"/>
    </row>
    <row r="5" spans="1:10" s="164" customFormat="1" x14ac:dyDescent="0.2">
      <c r="A5" s="188" t="s">
        <v>71</v>
      </c>
      <c r="B5" s="188"/>
      <c r="C5" s="134" t="str">
        <f>'Krycí list'!P5</f>
        <v xml:space="preserve"> </v>
      </c>
      <c r="D5" s="178"/>
      <c r="E5" s="178"/>
      <c r="F5" s="188"/>
      <c r="G5" s="188"/>
      <c r="H5" s="188"/>
      <c r="I5" s="134"/>
    </row>
    <row r="6" spans="1:10" s="164" customFormat="1" x14ac:dyDescent="0.2">
      <c r="A6" s="188"/>
      <c r="B6" s="188"/>
      <c r="C6" s="134"/>
      <c r="D6" s="178"/>
      <c r="E6" s="178"/>
      <c r="F6" s="188"/>
      <c r="G6" s="188"/>
      <c r="H6" s="188"/>
      <c r="I6" s="134"/>
    </row>
    <row r="7" spans="1:10" s="164" customFormat="1" x14ac:dyDescent="0.2">
      <c r="A7" s="188" t="s">
        <v>65</v>
      </c>
      <c r="B7" s="188"/>
      <c r="C7" s="206" t="str">
        <f>'Krycí list'!E26</f>
        <v>Základní škola, Veverská Bítýška, okres Brno - venkov, p.o. náměstí Na Městečku 51, 664 71 Veverská Bítýška</v>
      </c>
      <c r="D7" s="207"/>
      <c r="E7" s="207"/>
      <c r="F7" s="188"/>
      <c r="G7" s="188"/>
      <c r="H7" s="188"/>
      <c r="I7" s="134"/>
    </row>
    <row r="8" spans="1:10" s="164" customFormat="1" x14ac:dyDescent="0.2">
      <c r="A8" s="188" t="s">
        <v>66</v>
      </c>
      <c r="B8" s="188"/>
      <c r="C8" s="206" t="str">
        <f>'Krycí list'!E28</f>
        <v xml:space="preserve"> </v>
      </c>
      <c r="D8" s="207"/>
      <c r="E8" s="178"/>
      <c r="F8" s="188"/>
      <c r="G8" s="188"/>
      <c r="H8" s="188"/>
      <c r="I8" s="134"/>
    </row>
    <row r="9" spans="1:10" s="164" customFormat="1" x14ac:dyDescent="0.2">
      <c r="A9" s="188" t="s">
        <v>67</v>
      </c>
      <c r="B9" s="188"/>
      <c r="C9" s="208">
        <f>'Krycí list'!O31</f>
        <v>0</v>
      </c>
      <c r="D9" s="207"/>
      <c r="E9" s="178"/>
      <c r="F9" s="188"/>
      <c r="G9" s="188"/>
      <c r="H9" s="188"/>
      <c r="I9" s="134"/>
    </row>
    <row r="10" spans="1:10" s="164" customFormat="1" x14ac:dyDescent="0.2">
      <c r="A10" s="188"/>
      <c r="B10" s="188"/>
      <c r="C10" s="188"/>
      <c r="D10" s="177"/>
      <c r="E10" s="177"/>
      <c r="F10" s="188"/>
      <c r="G10" s="188"/>
      <c r="H10" s="188"/>
      <c r="I10" s="188"/>
    </row>
    <row r="11" spans="1:10" s="186" customFormat="1" ht="50.25" customHeight="1" x14ac:dyDescent="0.2">
      <c r="A11" s="169" t="s">
        <v>72</v>
      </c>
      <c r="B11" s="135" t="s">
        <v>73</v>
      </c>
      <c r="C11" s="135" t="s">
        <v>74</v>
      </c>
      <c r="D11" s="135" t="s">
        <v>90</v>
      </c>
      <c r="E11" s="135" t="s">
        <v>87</v>
      </c>
      <c r="F11" s="135" t="s">
        <v>75</v>
      </c>
      <c r="G11" s="135" t="s">
        <v>76</v>
      </c>
      <c r="H11" s="135" t="s">
        <v>88</v>
      </c>
      <c r="I11" s="135" t="s">
        <v>89</v>
      </c>
    </row>
    <row r="12" spans="1:10" s="175" customFormat="1" x14ac:dyDescent="0.2">
      <c r="A12" s="170">
        <v>1</v>
      </c>
      <c r="B12" s="146">
        <v>2</v>
      </c>
      <c r="C12" s="146">
        <v>3</v>
      </c>
      <c r="D12" s="136">
        <v>4</v>
      </c>
      <c r="E12" s="136">
        <v>5</v>
      </c>
      <c r="F12" s="146">
        <v>6</v>
      </c>
      <c r="G12" s="146">
        <v>7</v>
      </c>
      <c r="H12" s="146">
        <v>8</v>
      </c>
      <c r="I12" s="146">
        <v>9</v>
      </c>
    </row>
    <row r="13" spans="1:10" x14ac:dyDescent="0.2">
      <c r="A13" s="171"/>
      <c r="B13" s="173"/>
      <c r="C13" s="173"/>
      <c r="D13" s="179"/>
      <c r="E13" s="150"/>
      <c r="F13" s="173"/>
      <c r="G13" s="171"/>
      <c r="H13" s="171"/>
      <c r="I13" s="171"/>
    </row>
    <row r="14" spans="1:10" s="137" customFormat="1" x14ac:dyDescent="0.2">
      <c r="A14" s="167"/>
      <c r="B14" s="143"/>
      <c r="C14" s="176"/>
      <c r="D14" s="180" t="s">
        <v>95</v>
      </c>
      <c r="E14" s="151" t="s">
        <v>80</v>
      </c>
      <c r="F14" s="176"/>
      <c r="G14" s="165"/>
      <c r="H14" s="165"/>
      <c r="I14" s="144">
        <f>SUBTOTAL(9,I15:I25)</f>
        <v>0</v>
      </c>
      <c r="J14" s="165"/>
    </row>
    <row r="15" spans="1:10" s="133" customFormat="1" x14ac:dyDescent="0.2">
      <c r="A15" s="142"/>
      <c r="B15" s="139"/>
      <c r="C15" s="139"/>
      <c r="D15" s="181"/>
      <c r="E15" s="149" t="s">
        <v>80</v>
      </c>
      <c r="F15" s="139"/>
      <c r="G15" s="166"/>
      <c r="H15" s="166"/>
      <c r="I15" s="138">
        <f>SUBTOTAL(9,I16:I25)</f>
        <v>0</v>
      </c>
      <c r="J15" s="185"/>
    </row>
    <row r="16" spans="1:10" s="133" customFormat="1" ht="216.75" x14ac:dyDescent="0.2">
      <c r="A16" s="142">
        <v>1</v>
      </c>
      <c r="B16" s="139"/>
      <c r="C16" s="139" t="s">
        <v>92</v>
      </c>
      <c r="D16" s="191" t="s">
        <v>98</v>
      </c>
      <c r="E16" s="152" t="s">
        <v>110</v>
      </c>
      <c r="F16" s="139" t="s">
        <v>99</v>
      </c>
      <c r="G16" s="140">
        <v>2</v>
      </c>
      <c r="H16" s="141"/>
      <c r="I16" s="141">
        <f t="shared" ref="I16:I23" si="0">ROUND(G16*H16,2)</f>
        <v>0</v>
      </c>
      <c r="J16" s="185"/>
    </row>
    <row r="17" spans="1:10" s="133" customFormat="1" ht="229.5" x14ac:dyDescent="0.2">
      <c r="A17" s="142">
        <v>2</v>
      </c>
      <c r="B17" s="139"/>
      <c r="C17" s="139" t="s">
        <v>92</v>
      </c>
      <c r="D17" s="191" t="s">
        <v>100</v>
      </c>
      <c r="E17" s="152" t="s">
        <v>111</v>
      </c>
      <c r="F17" s="139" t="s">
        <v>99</v>
      </c>
      <c r="G17" s="140">
        <v>11</v>
      </c>
      <c r="H17" s="141"/>
      <c r="I17" s="141">
        <f t="shared" si="0"/>
        <v>0</v>
      </c>
      <c r="J17" s="185"/>
    </row>
    <row r="18" spans="1:10" s="133" customFormat="1" ht="331.5" x14ac:dyDescent="0.2">
      <c r="A18" s="142">
        <v>3</v>
      </c>
      <c r="B18" s="139"/>
      <c r="C18" s="139" t="s">
        <v>92</v>
      </c>
      <c r="D18" s="191" t="s">
        <v>107</v>
      </c>
      <c r="E18" s="152" t="s">
        <v>112</v>
      </c>
      <c r="F18" s="139" t="s">
        <v>99</v>
      </c>
      <c r="G18" s="140">
        <v>1</v>
      </c>
      <c r="H18" s="141"/>
      <c r="I18" s="141">
        <f t="shared" si="0"/>
        <v>0</v>
      </c>
      <c r="J18" s="185"/>
    </row>
    <row r="19" spans="1:10" s="133" customFormat="1" ht="89.25" x14ac:dyDescent="0.2">
      <c r="A19" s="142">
        <v>4</v>
      </c>
      <c r="B19" s="139"/>
      <c r="C19" s="139" t="s">
        <v>92</v>
      </c>
      <c r="D19" s="181" t="s">
        <v>101</v>
      </c>
      <c r="E19" s="152" t="s">
        <v>113</v>
      </c>
      <c r="F19" s="139" t="s">
        <v>99</v>
      </c>
      <c r="G19" s="140">
        <v>24</v>
      </c>
      <c r="H19" s="141"/>
      <c r="I19" s="141">
        <f t="shared" si="0"/>
        <v>0</v>
      </c>
      <c r="J19" s="185"/>
    </row>
    <row r="20" spans="1:10" s="133" customFormat="1" ht="89.25" x14ac:dyDescent="0.2">
      <c r="A20" s="142">
        <v>5</v>
      </c>
      <c r="B20" s="139"/>
      <c r="C20" s="139" t="s">
        <v>92</v>
      </c>
      <c r="D20" s="181" t="s">
        <v>102</v>
      </c>
      <c r="E20" s="152" t="s">
        <v>114</v>
      </c>
      <c r="F20" s="139" t="s">
        <v>99</v>
      </c>
      <c r="G20" s="140">
        <v>1</v>
      </c>
      <c r="H20" s="141"/>
      <c r="I20" s="141">
        <f t="shared" si="0"/>
        <v>0</v>
      </c>
      <c r="J20" s="185"/>
    </row>
    <row r="21" spans="1:10" s="133" customFormat="1" ht="76.5" x14ac:dyDescent="0.2">
      <c r="A21" s="142">
        <v>6</v>
      </c>
      <c r="B21" s="139"/>
      <c r="C21" s="139" t="s">
        <v>92</v>
      </c>
      <c r="D21" s="192" t="s">
        <v>103</v>
      </c>
      <c r="E21" s="152" t="s">
        <v>108</v>
      </c>
      <c r="F21" s="139" t="s">
        <v>99</v>
      </c>
      <c r="G21" s="140">
        <v>1</v>
      </c>
      <c r="H21" s="141"/>
      <c r="I21" s="141">
        <f t="shared" si="0"/>
        <v>0</v>
      </c>
      <c r="J21" s="185"/>
    </row>
    <row r="22" spans="1:10" s="133" customFormat="1" ht="76.5" x14ac:dyDescent="0.2">
      <c r="A22" s="142">
        <v>7</v>
      </c>
      <c r="B22" s="139"/>
      <c r="C22" s="139" t="s">
        <v>92</v>
      </c>
      <c r="D22" s="192" t="s">
        <v>103</v>
      </c>
      <c r="E22" s="152" t="s">
        <v>109</v>
      </c>
      <c r="F22" s="139" t="s">
        <v>99</v>
      </c>
      <c r="G22" s="140">
        <v>2</v>
      </c>
      <c r="H22" s="141"/>
      <c r="I22" s="141">
        <f t="shared" si="0"/>
        <v>0</v>
      </c>
      <c r="J22" s="185"/>
    </row>
    <row r="23" spans="1:10" s="133" customFormat="1" ht="76.5" x14ac:dyDescent="0.2">
      <c r="A23" s="142">
        <v>8</v>
      </c>
      <c r="B23" s="139"/>
      <c r="C23" s="139" t="s">
        <v>92</v>
      </c>
      <c r="D23" s="192" t="s">
        <v>104</v>
      </c>
      <c r="E23" s="152" t="s">
        <v>115</v>
      </c>
      <c r="F23" s="139" t="s">
        <v>99</v>
      </c>
      <c r="G23" s="140">
        <v>1</v>
      </c>
      <c r="H23" s="141"/>
      <c r="I23" s="141">
        <f t="shared" si="0"/>
        <v>0</v>
      </c>
      <c r="J23" s="185"/>
    </row>
    <row r="24" spans="1:10" s="133" customFormat="1" ht="114.75" x14ac:dyDescent="0.2">
      <c r="A24" s="142">
        <v>9</v>
      </c>
      <c r="B24" s="139"/>
      <c r="C24" s="139" t="s">
        <v>92</v>
      </c>
      <c r="D24" s="192" t="s">
        <v>105</v>
      </c>
      <c r="E24" s="152" t="s">
        <v>116</v>
      </c>
      <c r="F24" s="139" t="s">
        <v>99</v>
      </c>
      <c r="G24" s="140">
        <v>3</v>
      </c>
      <c r="H24" s="141"/>
      <c r="I24" s="141">
        <f t="shared" ref="I24:I25" si="1">ROUND(G24*H24,2)</f>
        <v>0</v>
      </c>
      <c r="J24" s="185"/>
    </row>
    <row r="25" spans="1:10" s="133" customFormat="1" ht="114.75" x14ac:dyDescent="0.2">
      <c r="A25" s="142">
        <v>10</v>
      </c>
      <c r="B25" s="139"/>
      <c r="C25" s="139" t="s">
        <v>92</v>
      </c>
      <c r="D25" s="192" t="s">
        <v>106</v>
      </c>
      <c r="E25" s="152" t="s">
        <v>117</v>
      </c>
      <c r="F25" s="139" t="s">
        <v>99</v>
      </c>
      <c r="G25" s="140">
        <v>2</v>
      </c>
      <c r="H25" s="141"/>
      <c r="I25" s="141">
        <f t="shared" si="1"/>
        <v>0</v>
      </c>
      <c r="J25" s="185"/>
    </row>
    <row r="26" spans="1:10" x14ac:dyDescent="0.2">
      <c r="A26" s="168"/>
      <c r="B26" s="174"/>
      <c r="C26" s="174"/>
      <c r="D26" s="182"/>
      <c r="E26" s="153" t="s">
        <v>91</v>
      </c>
      <c r="F26" s="174"/>
      <c r="G26" s="184"/>
      <c r="H26" s="184"/>
      <c r="I26" s="145">
        <f>SUBTOTAL(9,I14:I25)</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Nábytek</vt:lpstr>
      <vt:lpstr>#Figury</vt:lpstr>
      <vt:lpstr>Nábytek!Názvy_tisku</vt:lpstr>
      <vt:lpstr>Rekapitulace!Názvy_tisku</vt:lpstr>
      <vt:lpstr>Nábytek!Oblast_tisku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2025-03-04T06:41:49Z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