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Veverská Bítýška\22DEPRJ00063\PR3_odevzdaná revize 1\Výkazy pro agenturu\"/>
    </mc:Choice>
  </mc:AlternateContent>
  <xr:revisionPtr revIDLastSave="0" documentId="13_ncr:1_{4DC641B9-6A8F-4D9E-891D-2ABB5BF9F93B}" xr6:coauthVersionLast="47" xr6:coauthVersionMax="47" xr10:uidLastSave="{00000000-0000-0000-0000-000000000000}"/>
  <bookViews>
    <workbookView xWindow="-120" yWindow="-120" windowWidth="29040" windowHeight="15720" xr2:uid="{00000000-000D-0000-FFFF-FFFF00000000}"/>
  </bookViews>
  <sheets>
    <sheet name="Krycí list" sheetId="1" r:id="rId1"/>
    <sheet name="Rekapitulace" sheetId="2" r:id="rId2"/>
    <sheet name="Nábytek" sheetId="6" r:id="rId3"/>
    <sheet name="#Figury" sheetId="4" state="hidden" r:id="rId4"/>
  </sheets>
  <definedNames>
    <definedName name="_xlnm.Print_Titles" localSheetId="2">Nábytek!$11:$13</definedName>
    <definedName name="_xlnm.Print_Titles" localSheetId="1">Rekapitulace!$11:$13</definedName>
    <definedName name="_xlnm.Print_Area" localSheetId="2">Nábytek!$A$1:$I$26</definedName>
    <definedName name="Z_65E3123D_ED26_44E3_A414_09EEEF825484_.wvu.Cols" localSheetId="2" hidden="1">Nábytek!#REF!,Nábytek!#REF!,Nábytek!#REF!</definedName>
    <definedName name="Z_65E3123D_ED26_44E3_A414_09EEEF825484_.wvu.Cols" localSheetId="1" hidden="1">Rekapitulace!#REF!</definedName>
    <definedName name="Z_65E3123D_ED26_44E3_A414_09EEEF825484_.wvu.PrintArea" localSheetId="2" hidden="1">Nábytek!$A$1:$I$26</definedName>
    <definedName name="Z_65E3123D_ED26_44E3_A414_09EEEF825484_.wvu.PrintTitles" localSheetId="2" hidden="1">Nábytek!$11:$13</definedName>
    <definedName name="Z_65E3123D_ED26_44E3_A414_09EEEF825484_.wvu.PrintTitles" localSheetId="1" hidden="1">Rekapitulace!$11:$13</definedName>
    <definedName name="Z_65E3123D_ED26_44E3_A414_09EEEF825484_.wvu.Rows" localSheetId="0" hidden="1">'Krycí list'!$1:$1,'Krycí list'!$3:$3,'Krycí list'!$6:$6,'Krycí list'!$8:$8,'Krycí list'!$10:$24</definedName>
    <definedName name="Z_65E3123D_ED26_44E3_A414_09EEEF825484_.wvu.Rows" localSheetId="2" hidden="1">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definedName>
    <definedName name="Z_82B4F4D9_5370_4303_A97E_2A49E01AF629_.wvu.Cols" localSheetId="2" hidden="1">Nábytek!#REF!,Nábytek!#REF!,Nábytek!#REF!</definedName>
    <definedName name="Z_82B4F4D9_5370_4303_A97E_2A49E01AF629_.wvu.Cols" localSheetId="1" hidden="1">Rekapitulace!#REF!</definedName>
    <definedName name="Z_82B4F4D9_5370_4303_A97E_2A49E01AF629_.wvu.PrintArea" localSheetId="2" hidden="1">Nábytek!$A$1:$I$26</definedName>
    <definedName name="Z_82B4F4D9_5370_4303_A97E_2A49E01AF629_.wvu.PrintTitles" localSheetId="2" hidden="1">Nábytek!$11:$13</definedName>
    <definedName name="Z_82B4F4D9_5370_4303_A97E_2A49E01AF629_.wvu.PrintTitles" localSheetId="1" hidden="1">Rekapitulace!$11:$13</definedName>
    <definedName name="Z_82B4F4D9_5370_4303_A97E_2A49E01AF629_.wvu.Rows" localSheetId="0" hidden="1">'Krycí list'!$1:$1,'Krycí list'!$3:$3,'Krycí list'!$6:$6,'Krycí list'!$8:$8,'Krycí list'!$10:$24</definedName>
    <definedName name="Z_82B4F4D9_5370_4303_A97E_2A49E01AF629_.wvu.Rows" localSheetId="2" hidden="1">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definedName>
    <definedName name="Z_D6CFA044_0C8C_4ECE_96A2_AFF3DD5E0425_.wvu.Cols" localSheetId="2" hidden="1">Nábytek!#REF!,Nábytek!#REF!,Nábytek!#REF!</definedName>
    <definedName name="Z_D6CFA044_0C8C_4ECE_96A2_AFF3DD5E0425_.wvu.Cols" localSheetId="1" hidden="1">Rekapitulace!#REF!</definedName>
    <definedName name="Z_D6CFA044_0C8C_4ECE_96A2_AFF3DD5E0425_.wvu.PrintArea" localSheetId="2" hidden="1">Nábytek!$A$1:$I$26</definedName>
    <definedName name="Z_D6CFA044_0C8C_4ECE_96A2_AFF3DD5E0425_.wvu.PrintTitles" localSheetId="2" hidden="1">Nábytek!$11:$13</definedName>
    <definedName name="Z_D6CFA044_0C8C_4ECE_96A2_AFF3DD5E0425_.wvu.PrintTitles" localSheetId="1" hidden="1">Rekapitulace!$11:$13</definedName>
    <definedName name="Z_D6CFA044_0C8C_4ECE_96A2_AFF3DD5E0425_.wvu.Rows" localSheetId="0" hidden="1">'Krycí list'!$1:$1,'Krycí list'!$3:$3,'Krycí list'!$6:$6,'Krycí list'!$8:$8,'Krycí list'!$10:$24</definedName>
    <definedName name="Z_D6CFA044_0C8C_4ECE_96A2_AFF3DD5E0425_.wvu.Rows" localSheetId="2" hidden="1">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Nábytek!#REF!</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6" l="1"/>
  <c r="I24" i="6"/>
  <c r="B14" i="2" l="1"/>
  <c r="B15" i="2"/>
  <c r="A14" i="2"/>
  <c r="C9" i="6" l="1"/>
  <c r="C8" i="6"/>
  <c r="C7" i="6"/>
  <c r="C5" i="6"/>
  <c r="C4" i="6"/>
  <c r="C3" i="6"/>
  <c r="C2" i="6"/>
  <c r="I17" i="6" l="1"/>
  <c r="I20" i="6"/>
  <c r="I16" i="6"/>
  <c r="I22" i="6"/>
  <c r="I19" i="6"/>
  <c r="I21" i="6"/>
  <c r="I18" i="6"/>
  <c r="I23" i="6"/>
  <c r="I15" i="6" l="1"/>
  <c r="I14" i="6" s="1"/>
  <c r="I26" i="6" s="1"/>
  <c r="C15" i="2" l="1"/>
  <c r="C14" i="2" l="1"/>
  <c r="E43" i="1" l="1"/>
  <c r="C16" i="2"/>
  <c r="B2" i="2"/>
  <c r="B3" i="2"/>
  <c r="B4" i="2"/>
  <c r="B5" i="2"/>
  <c r="B7" i="2"/>
  <c r="B8" i="2"/>
  <c r="B9" i="2"/>
  <c r="E35" i="1"/>
  <c r="J35" i="1"/>
  <c r="R35" i="1"/>
  <c r="P38" i="1"/>
  <c r="P39" i="1"/>
  <c r="P40" i="1"/>
  <c r="P41" i="1"/>
  <c r="P42" i="1"/>
  <c r="J46" i="1"/>
  <c r="K47" i="1"/>
  <c r="E46" i="1" l="1"/>
  <c r="J47" i="1" l="1"/>
  <c r="R38" i="1"/>
  <c r="R41" i="1"/>
  <c r="R46" i="1" l="1"/>
  <c r="S49" i="1" s="1"/>
  <c r="R49" i="1" l="1"/>
  <c r="O51" i="1" s="1"/>
  <c r="O50" i="1" s="1"/>
  <c r="S50" i="1" s="1"/>
  <c r="R51" i="1" l="1"/>
  <c r="R50" i="1"/>
  <c r="S51" i="1"/>
  <c r="R52" i="1" l="1"/>
</calcChain>
</file>

<file path=xl/sharedStrings.xml><?xml version="1.0" encoding="utf-8"?>
<sst xmlns="http://schemas.openxmlformats.org/spreadsheetml/2006/main" count="187" uniqueCount="118">
  <si>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</si>
  <si>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</si>
  <si>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</si>
  <si>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</si>
  <si>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</si>
  <si>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</si>
  <si>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</si>
  <si>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</si>
  <si>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</si>
  <si>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</si>
  <si>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</si>
  <si>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</si>
  <si>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</si>
  <si>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</si>
  <si>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</si>
  <si>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</si>
  <si>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</si>
  <si>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</si>
  <si>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</si>
  <si>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</si>
  <si>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</si>
  <si>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</si>
  <si>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</si>
  <si>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</si>
  <si>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</si>
  <si>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</si>
  <si>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</si>
  <si>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</si>
  <si>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</si>
  <si>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</si>
  <si>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</si>
  <si>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</si>
  <si>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</si>
  <si>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</si>
  <si>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</si>
  <si>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</si>
  <si>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</si>
  <si>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</si>
  <si>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</si>
  <si>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</si>
  <si>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</si>
  <si>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</si>
  <si>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</si>
  <si>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</si>
  <si>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</si>
  <si>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</si>
  <si>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</si>
  <si>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</si>
  <si>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</si>
  <si>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</si>
  <si>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</si>
  <si>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</si>
  <si>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</si>
  <si>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</si>
  <si>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15</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</si>
  <si>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</si>
  <si>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</si>
  <si>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</si>
  <si>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</si>
  <si>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</si>
  <si>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</si>
  <si>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</si>
  <si>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</si>
  <si>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</si>
  <si>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</si>
  <si>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</si>
  <si>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</si>
  <si>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</si>
  <si>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</si>
  <si>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</si>
  <si>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</si>
  <si>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</si>
  <si>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</si>
  <si>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</si>
  <si>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</si>
  <si>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</si>
  <si>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</si>
  <si>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 xml:space="preserve">REKAPITULACE </t>
  </si>
  <si>
    <t>KRYCÍ LIST SOUPISU</t>
  </si>
  <si>
    <t>OCENĚNÝ SOUPIS PRACÍ A DODÁVEK A SLUŽEB</t>
  </si>
  <si>
    <t>Nábytek</t>
  </si>
  <si>
    <t>ZRN (ř. 1-8)</t>
  </si>
  <si>
    <t>DN (ř. 10-12)</t>
  </si>
  <si>
    <t>VRN (ř. 14-19)</t>
  </si>
  <si>
    <t>Součet 9, 13, 20-23</t>
  </si>
  <si>
    <t>Projektové práce (DSPS)</t>
  </si>
  <si>
    <t>Cena s DPH (ř. 25-26)</t>
  </si>
  <si>
    <t>Popis / minimální technické parametry</t>
  </si>
  <si>
    <t>Cena jednotková bez DPH</t>
  </si>
  <si>
    <t>Cena celkem bez DPH</t>
  </si>
  <si>
    <t>Kód položky / název</t>
  </si>
  <si>
    <t>Celkem bez DPH</t>
  </si>
  <si>
    <t>vlastní</t>
  </si>
  <si>
    <t>SOUPIS PRACÍ A DODÁVEK A SLUŽEB vč VÝKAZU VÝMĚR</t>
  </si>
  <si>
    <t>Sebastian Fenyk</t>
  </si>
  <si>
    <t>NÁB</t>
  </si>
  <si>
    <t>Základní škola, Veverská Bítýška, okres Brno - venkov, p.o. náměstí Na Městečku 51, 664 71 Veverská Bítýška</t>
  </si>
  <si>
    <t>Jazykoá učebna</t>
  </si>
  <si>
    <t>jednomístný žákovský stůl s elektrickým výsuvem</t>
  </si>
  <si>
    <t>ks</t>
  </si>
  <si>
    <t>dvoumístný žákovský stůl s elektrickým výsuvem</t>
  </si>
  <si>
    <t>žákovská židle</t>
  </si>
  <si>
    <t>učitelská židle</t>
  </si>
  <si>
    <t>textilní nástěnka</t>
  </si>
  <si>
    <t>magnetická nástěnka</t>
  </si>
  <si>
    <t>skříň vysoká s dveřmi</t>
  </si>
  <si>
    <t>skříň vysoká kombinovaná</t>
  </si>
  <si>
    <t>učitelská katedra s výsuvy vč.naklápění monitoru</t>
  </si>
  <si>
    <t xml:space="preserve">Nástěnka s textilním povrchem - kvalitní povrch s krátkým vlasem - výběr z několika barev, umožní vpichování celé délky špendlíků. Rám nástěnky  bude z eloxovaného hliníku. Konstrukce nástěnky bude sendvičová tak, aby bylo zabráněno kroucení nástěnky. Rohy rámu budou plastové zakulacené. Rám umožňí dodatečné přidělání police jednoduchým nacvaknutím. Police není součástí dodávky. Rozměr prvku: 2000 X1200 mm. Cena včetně dopravy a instalace.
</t>
  </si>
  <si>
    <t xml:space="preserve">Nástěnka s textilním povrchem - kvalitní povrch s krátkým vlasem - výběr z několika barev, umožní vpichování celé délky špendlíků. Rám nástěnky  bude z eloxovaného hliníku. Konstrukce nástěnky bude sendvičová tak, aby bylo zabráněno kroucení nástěnky. Rohy rámu budou plastové zakulacené. Rám umožňí dodatečné přidělání police jednoduchým nacvaknutím. Police není součástí dodávky. Rozměr prvku: 2400 X1200 mm. Cena včetně dopravy a instalace.
</t>
  </si>
  <si>
    <r>
      <t>Jednomístný žákovský stůl s elektrickým výsuvným systémem pro monitor. Rozměry: 760x880x700 mm (VxŠxH). Stolová deska LTD tl.min. 25 mm opatřená ABS hranou tl. min. 2 mm lepenou PUR lepidlem. Korpus z LTD min. tl. 18 mm, korpus lepený, všechny hrany olepeny ABS hranou min. tl. 0,8 mm, hrana lepena PUR lepidlem.</t>
    </r>
    <r>
      <rPr>
        <b/>
        <sz val="10"/>
        <color rgb="FFFF0000"/>
        <rFont val="Arial"/>
        <family val="2"/>
        <charset val="238"/>
      </rPr>
      <t xml:space="preserve"> </t>
    </r>
    <r>
      <rPr>
        <sz val="10"/>
        <color theme="1"/>
        <rFont val="Arial"/>
        <family val="2"/>
        <charset val="238"/>
      </rPr>
      <t>1x</t>
    </r>
    <r>
      <rPr>
        <sz val="10"/>
        <rFont val="Arial"/>
        <family val="2"/>
        <charset val="238"/>
      </rPr>
      <t xml:space="preserve"> plastová průchodka umožňující vedení kabeláže mezi jednotlivými stoly.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výklopná deska olepeny ABS hranou tl.min.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monitoru,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 Cena včetně dopravy a instalace, ale bez rozvodů elektra.
</t>
    </r>
  </si>
  <si>
    <r>
      <t>Dvoumístný žákovský stůl s výsuvným systémem. Rozměry: 760x1600x700 mm (VxŠxH). Stolová deska LTD tl. min.25 mm opatřená ABS hranou tl.min. 2 mm, hrana lepena PUR lepidlem. Korpus z LTD min. tl. 18 mm, korpus lepený, všechny hrany olepeny ABS hranou min. tl.min. 0,8 mm, hrana lepena PUR lepidlem.</t>
    </r>
    <r>
      <rPr>
        <b/>
        <sz val="10"/>
        <color rgb="FFFF0000"/>
        <rFont val="Arial"/>
        <family val="2"/>
        <charset val="238"/>
      </rPr>
      <t xml:space="preserve"> </t>
    </r>
    <r>
      <rPr>
        <sz val="10"/>
        <color theme="1"/>
        <rFont val="Arial"/>
        <family val="2"/>
        <charset val="238"/>
      </rPr>
      <t>2x p</t>
    </r>
    <r>
      <rPr>
        <sz val="10"/>
        <rFont val="Arial"/>
        <family val="2"/>
        <charset val="238"/>
      </rPr>
      <t>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tl.min. 2 mm, hrana lepena PUR lepidlem. Výsuv monitorů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zaměstnanců.Možnost výběru z několika základních typů dekorů/barev</t>
    </r>
    <r>
      <rPr>
        <b/>
        <sz val="10"/>
        <color theme="1"/>
        <rFont val="Arial"/>
        <family val="2"/>
        <charset val="238"/>
      </rPr>
      <t>.</t>
    </r>
    <r>
      <rPr>
        <sz val="10"/>
        <color theme="1"/>
        <rFont val="Arial"/>
        <family val="2"/>
        <charset val="238"/>
      </rPr>
      <t xml:space="preserve"> Cena vč. dopravy a instalace, ale bez rozvodů elektra. </t>
    </r>
    <r>
      <rPr>
        <sz val="10"/>
        <rFont val="Arial"/>
        <family val="2"/>
        <charset val="238"/>
      </rPr>
      <t xml:space="preserve">
</t>
    </r>
  </si>
  <si>
    <t>Multimediální katedra učitele s výsuvným systémem. Rozměry: 760x1600x680 mm. Stolová deska LTD tl. 25 mm opatřená ABS hranou tl. 2 mm, hrana lepena PUR lepidlem. V pravé části katedry uzamykatelná skříňka, ve které je umístěno ovládání zvedacích sloupků - 1x tlačítko pro výsuv monitorů v katedře, 3x tlačítko pro nezávislé ovládání příslušného počtu sestav žákovských stolů. Korpusy skříněk vč. zad a polic z LTD min. tl. 18 mm, všechny hrany olepeny ABS hranou min. tl. 0,8 mm. Dno skříňky vyjímatelné, upevněné demontovatelným spojem. V zadní části dno ustoupeno od zad skříňky min. o 100 mm kvůli vedení kabeláže. Ve skříňce umístěna 1x výškově stavitelná police s podpěrami zabraňujícími jejímu vysunutí. Police je od zad skříňky ustoupena min. o 55 mm. Dveře z LTD min. tl. 18 mm s ABS hranou tl. 2 mm. Dveře opatřeny zapuštěnou plastovou lisovanou úchytkou, která je nasazena na vodorovnou hranu dvířek a kopíruje jejich vyfrézovaný tvar včetně radiusu. Úchytka je plná a zakrývá otvor po frézování, aby nedošlo ke zranění prstů při manipulaci s dvířky. Ve spodní části dvířek a vnejším boku skříňky hliníková větrací mřížka pro cirkulaci vzduchu. V levé části otevřená skříňka se třemi výškově stavitenými policemi, podpěry polic zabraňují jejich vysunutí. 5x plastová průchodka umožňující vedení kabeláže ve všech prostorách katedry. Za falešnými zády je přes celou šířku katedry prostor na elektrický výsuvný systém s monitory. Přístup do dutiny s výsuvem pomocí uzamykatelných revizních dvířek z LTD min. tl. 18 mm z vnitřní části stolu. Prostor je z horní části zakrytý víkem z LTD min. tl. 18 mm s funkcí samočinného uzavírání a otevírání. Po uzavření je výklopné víko automaticky zajištěno proti otevření. Dvířka a výklopné víko olepeny ABS hranou tl. 2 mm, hrana lepena PUR lepidlem. Výsuv monitoru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Uchycení pravého monitoru umožňuje jeho naklopení směrem k uživateli. Elektronické jištění zabraňuje aktivaci výsuvného sloupku při vyklopeném monitoru. Součástí je montážní a spojovací materiál. Cena vč. dopravy a instalace, ale bez rozvodů elektra.</t>
  </si>
  <si>
    <t xml:space="preserve">Žákovská židle na kolečkách či kluzácích, otočná, stabilní výškově stavitelná  pomocí plynového pístu, - rám z hliníkové nohy s plynovou pružinou zakončenou 5-ramenným křížem s kluzáky, práškově lakované trubky. Povrchová úprava podnože komaxit stříbrná nebo chrom, bude upřesněno zadavatelem. Konstrukce židle musí umožňovat výškovou stavitelnost v rozptylu 415 - 545 ( 440-570 kolečka) mm. Plastový sedák i opěrák ze 100% strukturovaného polypropylénu - ergonomicky tvarovaná skořepina s efektem vzduchového polštáře v barevné škále min. 2 odstínů, ve skořepině bude kruhový otvor pro snadný úchop v horní části opěradla. (konečná barva bude upřesněna zadavatelem).  Cena vč. dopravy a instalace  </t>
  </si>
  <si>
    <t xml:space="preserve">Žákovská židle na kolečkách či kluzácích, otočná, stabilní výškově stavitelná  pomocí plynového pístu, - rám z hliníkové nohy s plynovou pružinou zakončenou 5-ramenným křížem s kluzáky, práškově lakované trubky. Povrchová úprava podnože komaxit stříbrná nebo chrom, bude upřesněno zadavatelem. Konstrukce židle musí umožňovat výškovou stavitelnost v rozptylu 415 - 545 ( 440-570 kolečka) mm. Plastový sedák i opěrák ze 100% strukturovaného polypropylénu - ergonomicky tvarovaná skořepina s efektem vzduchového polštáře v barevné škále min. 2 odstínů, ve skořepině bude kruhový otvor pro snadný úchop v horní části opěradla. (konečná barva bude upřesněna zadavatelem).Cena vč. dopravy a instalace  </t>
  </si>
  <si>
    <t>Keramická magnetická tabule, povrch tabule tvoří  certifikovaná dvouvrstvá keramika e3vypalovaná nad 800°C, keramický povrch vhodný pro nejvyšší zatížení,tloušťka tabule je minimálně 22mm, sendvičová konstrukce - tabule se nekroutí, rám tabule je z eloxovaného hliníku v přírodním odstínu, šedé plastové rohy,  barva povrchu bílá, lesklá, popisovatelná fixem, včetně odkládací poličky pro popisovače po celé délce tabule, montáž na zeď, hladká úprava usnadňuje mazání za sucha. Rozměr prvku: 2000 X1200 mm. Cena včetně dopravy a instalace.</t>
  </si>
  <si>
    <t xml:space="preserve">Skříň žákovská s dveřmi výšky 5OH. Korpus skříně vč. zad a polic bude vyroben z LTD  tl.min. 18 mm, korpus lepený, všechny hrany olepeny ABS hranou tl.min.2 mm, vyjma bočních hran půdy a dna, zde plastová hrana tl. min.0,8 mm. Půda je naložená na boky skříně. Police musí být výškově stavitelné, podpěry polic zabraňující jejich vysunutí. Korpus lepený na kolíkové spoje. Bezpečnostní panty bez viditelných šroubů včetně tlumičů pro pomalé dovírání dveří. Dveře LTD tl.min. 18 mm, opatřeny zapuštěnou úchytkou, která je osazena v dveřním křídle. Úchytka je plná a zakrývá celý otvor po frézování, aby nedošlo ke zranění prstů při manipulaci s dvířky. Dno skříně opatřeno rektifikacemi pro vyrovnání nerovnosti podlahy. Rozměr skříně : 1803 x 800x480mm. Cena včetně dopravy a instalace.
</t>
  </si>
  <si>
    <t xml:space="preserve">Skříň žákovská 5OH s dveřmi výšky 2OH, 3OH nika. Korpus skříně vč. zad a polic bude vyroben z LTD  tl. min.18 mm, korpus lepený, všechny hrany olepeny ABS hranou tl.min. 2 mm, vyjma bočních hran půdy a dna, zde plastová hrana tl.min. 0,8 mm. Půda je naložená na boky skříně. Police musí být výškově stavitelné, podpěry polic zabraňující jejich vysunutí. Korpus lepený na kolíkové spoje.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Dno skříně opatřeno rektifikacemi pro vyrovnání nerovnosti podlahy. Rozměr skříně : 1803 x 800x480mm. Cena včetně dopravy a instalace.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</si>
</sst>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
    <numFmt numFmtId="165" formatCode="#,##0.000"/>
    <numFmt numFmtId="167" formatCode="#,##0\_x0000_"/>
    <numFmt numFmtId="168" formatCode="#,##0.0000"/>
    <numFmt numFmtId="169" formatCode="\'@\'"/>
  </numFmts>
  <fonts count="2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sz val="8"/>
      <color indexed="20"/>
      <name val="Arial"/>
      <family val="2"/>
      <charset val="238"/>
    </font>
    <font>
      <b/>
      <u/>
      <sz val="8"/>
      <color indexed="10"/>
      <name val="Arial"/>
      <family val="2"/>
      <charset val="238"/>
    </font>
    <font>
      <sz val="10"/>
      <name val="Arial"/>
      <family val="2"/>
      <charset val="238"/>
    </font>
    <font>
      <u/>
      <sz val="10"/>
      <color indexed="12"/>
      <name val="Arial CE"/>
      <family val="2"/>
      <charset val="238"/>
    </font>
    <font>
      <sz val="10"/>
      <color theme="1"/>
      <name val="Arial"/>
      <family val="2"/>
      <charset val="238"/>
    </font>
    <font>
      <b/>
      <sz val="10"/>
      <color rgb="FFFF0000"/>
      <name val="Arial"/>
      <family val="2"/>
      <charset val="238"/>
    </font>
    <font>
      <b/>
      <sz val="10"/>
      <color theme="1"/>
      <name val="Arial"/>
      <family val="2"/>
      <charset val="238"/>
    </font>
  </fonts>
  <fills count="6">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8">
    <xf numFmtId="0" fontId="0" fillId="0" borderId="0"/>
    <xf numFmtId="0" fontId="13" fillId="0" borderId="0"/>
    <xf numFmtId="0" fontId="13" fillId="0" borderId="0"/>
    <xf numFmtId="0" fontId="17" fillId="0" borderId="0"/>
    <xf numFmtId="0" fontId="22" fillId="0" borderId="0" applyNumberFormat="0" applyFill="0" applyBorder="0" applyAlignment="0" applyProtection="0">
      <alignment vertical="top"/>
      <protection locked="0"/>
    </xf>
    <xf numFmtId="44" fontId="21" fillId="0" borderId="0" applyFont="0" applyFill="0" applyBorder="0" applyAlignment="0" applyProtection="0"/>
    <xf numFmtId="0" fontId="1" fillId="0" borderId="0"/>
    <xf numFmtId="0" fontId="1" fillId="0" borderId="0"/>
  </cellStyleXfs>
  <cellXfs count="209">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0" xfId="0" applyFont="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5"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164" fontId="5" fillId="0" borderId="17" xfId="0" applyNumberFormat="1" applyFont="1" applyBorder="1" applyAlignment="1">
      <alignment vertical="center" wrapText="1"/>
    </xf>
    <xf numFmtId="0" fontId="6" fillId="0" borderId="19" xfId="0" applyFont="1" applyBorder="1" applyAlignment="1">
      <alignment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vertical="center"/>
    </xf>
    <xf numFmtId="0" fontId="5" fillId="0" borderId="23" xfId="0" applyFont="1" applyBorder="1" applyAlignment="1">
      <alignment vertical="center"/>
    </xf>
    <xf numFmtId="0" fontId="5" fillId="0" borderId="21" xfId="0" applyFont="1" applyBorder="1" applyAlignment="1">
      <alignment vertical="center"/>
    </xf>
    <xf numFmtId="1" fontId="3" fillId="0" borderId="24" xfId="0" applyNumberFormat="1" applyFont="1" applyBorder="1" applyAlignment="1">
      <alignment horizontal="center" vertical="center"/>
    </xf>
    <xf numFmtId="0" fontId="7" fillId="0" borderId="25" xfId="0" applyFont="1" applyBorder="1" applyAlignment="1">
      <alignment vertical="center"/>
    </xf>
    <xf numFmtId="0" fontId="3" fillId="0" borderId="26" xfId="0" applyFont="1" applyBorder="1" applyAlignment="1">
      <alignment vertical="center"/>
    </xf>
    <xf numFmtId="49" fontId="3" fillId="0" borderId="27" xfId="0"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1" fontId="3" fillId="0" borderId="30" xfId="0" applyNumberFormat="1" applyFont="1" applyBorder="1" applyAlignment="1">
      <alignment horizontal="center" vertical="center"/>
    </xf>
    <xf numFmtId="0" fontId="7" fillId="0" borderId="28" xfId="0" applyFont="1" applyBorder="1" applyAlignment="1">
      <alignment vertical="center"/>
    </xf>
    <xf numFmtId="49" fontId="3" fillId="0" borderId="18" xfId="0" applyNumberFormat="1" applyFont="1" applyBorder="1" applyAlignment="1">
      <alignment vertical="center"/>
    </xf>
    <xf numFmtId="0" fontId="3" fillId="0" borderId="31" xfId="0" applyFont="1" applyBorder="1" applyAlignment="1">
      <alignment vertical="center"/>
    </xf>
    <xf numFmtId="1" fontId="3" fillId="0" borderId="32" xfId="0" applyNumberFormat="1"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49" fontId="3" fillId="0" borderId="15" xfId="0" applyNumberFormat="1" applyFont="1" applyBorder="1" applyAlignment="1">
      <alignment vertical="center"/>
    </xf>
    <xf numFmtId="0" fontId="5" fillId="0" borderId="1" xfId="0" applyFont="1" applyBorder="1" applyAlignment="1">
      <alignment vertical="top"/>
    </xf>
    <xf numFmtId="0" fontId="3" fillId="0" borderId="36" xfId="0" applyFont="1" applyBorder="1" applyAlignment="1">
      <alignment vertical="center"/>
    </xf>
    <xf numFmtId="0" fontId="3" fillId="0" borderId="37" xfId="0" applyFont="1" applyBorder="1" applyAlignment="1">
      <alignment vertical="center"/>
    </xf>
    <xf numFmtId="1" fontId="6" fillId="0" borderId="19" xfId="0" applyNumberFormat="1" applyFont="1" applyBorder="1" applyAlignment="1">
      <alignment vertical="center"/>
    </xf>
    <xf numFmtId="0" fontId="3" fillId="0" borderId="38" xfId="0" applyFont="1" applyBorder="1" applyAlignment="1">
      <alignment vertical="center"/>
    </xf>
    <xf numFmtId="168" fontId="3" fillId="0" borderId="18" xfId="0" applyNumberFormat="1" applyFont="1" applyBorder="1" applyAlignment="1">
      <alignment horizontal="right" vertical="center"/>
    </xf>
    <xf numFmtId="0" fontId="3" fillId="0" borderId="39" xfId="0" applyFont="1" applyBorder="1"/>
    <xf numFmtId="0" fontId="3" fillId="0" borderId="29" xfId="0" applyFont="1" applyBorder="1"/>
    <xf numFmtId="168" fontId="3" fillId="0" borderId="40" xfId="0" applyNumberFormat="1" applyFont="1" applyBorder="1" applyAlignment="1">
      <alignment horizontal="right" vertical="center"/>
    </xf>
    <xf numFmtId="0" fontId="5" fillId="0" borderId="41" xfId="0" applyFont="1" applyBorder="1" applyAlignment="1">
      <alignment vertical="top"/>
    </xf>
    <xf numFmtId="0" fontId="3" fillId="0" borderId="25" xfId="0" applyFont="1" applyBorder="1" applyAlignment="1">
      <alignment vertical="center"/>
    </xf>
    <xf numFmtId="168" fontId="3" fillId="0" borderId="27" xfId="0" applyNumberFormat="1" applyFont="1" applyBorder="1" applyAlignment="1">
      <alignment horizontal="right" vertical="center"/>
    </xf>
    <xf numFmtId="0" fontId="5" fillId="0" borderId="33"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13" xfId="0" applyFont="1" applyBorder="1"/>
    <xf numFmtId="0" fontId="3" fillId="0" borderId="44" xfId="0" applyFont="1" applyBorder="1" applyAlignment="1">
      <alignment vertical="center"/>
    </xf>
    <xf numFmtId="0" fontId="3" fillId="0" borderId="45" xfId="0" applyFont="1" applyBorder="1"/>
    <xf numFmtId="0" fontId="3" fillId="0" borderId="46" xfId="0" applyFont="1" applyBorder="1" applyAlignment="1">
      <alignment vertical="center"/>
    </xf>
    <xf numFmtId="49" fontId="3" fillId="0" borderId="6" xfId="0" applyNumberFormat="1" applyFont="1" applyBorder="1" applyAlignment="1">
      <alignment vertical="center"/>
    </xf>
    <xf numFmtId="49" fontId="3" fillId="3" borderId="47" xfId="0" applyNumberFormat="1" applyFont="1" applyFill="1" applyBorder="1" applyAlignment="1">
      <alignment horizontal="center" vertical="center" wrapText="1"/>
    </xf>
    <xf numFmtId="1" fontId="3" fillId="3" borderId="48" xfId="0" applyNumberFormat="1" applyFont="1" applyFill="1" applyBorder="1" applyAlignment="1">
      <alignment horizontal="center" vertical="center" wrapText="1"/>
    </xf>
    <xf numFmtId="49" fontId="8" fillId="2" borderId="0" xfId="0" applyNumberFormat="1" applyFont="1" applyFill="1"/>
    <xf numFmtId="49" fontId="7" fillId="2" borderId="0" xfId="0" applyNumberFormat="1" applyFont="1" applyFill="1" applyAlignment="1">
      <alignment vertical="center"/>
    </xf>
    <xf numFmtId="49" fontId="3" fillId="2" borderId="0" xfId="0" applyNumberFormat="1" applyFont="1" applyFill="1" applyAlignment="1">
      <alignment vertical="center"/>
    </xf>
    <xf numFmtId="0" fontId="3" fillId="4" borderId="0" xfId="0" applyFont="1" applyFill="1" applyAlignment="1">
      <alignment horizontal="left" vertical="center"/>
    </xf>
    <xf numFmtId="49" fontId="3" fillId="4" borderId="0" xfId="0" applyNumberFormat="1" applyFont="1" applyFill="1" applyAlignment="1">
      <alignment horizontal="left" vertical="center"/>
    </xf>
    <xf numFmtId="49" fontId="3" fillId="3" borderId="49" xfId="0" applyNumberFormat="1" applyFont="1" applyFill="1" applyBorder="1" applyAlignment="1">
      <alignment horizontal="center" vertical="center" wrapText="1"/>
    </xf>
    <xf numFmtId="1" fontId="3" fillId="3" borderId="32" xfId="0" applyNumberFormat="1" applyFont="1" applyFill="1" applyBorder="1" applyAlignment="1">
      <alignment horizontal="center" vertical="center" wrapText="1"/>
    </xf>
    <xf numFmtId="49" fontId="4" fillId="2" borderId="0" xfId="0" applyNumberFormat="1" applyFont="1" applyFill="1"/>
    <xf numFmtId="2" fontId="2" fillId="0" borderId="0" xfId="0" applyNumberFormat="1" applyFont="1" applyProtection="1">
      <protection locked="0"/>
    </xf>
    <xf numFmtId="0" fontId="2" fillId="0" borderId="0" xfId="0" applyFont="1" applyProtection="1">
      <protection locked="0"/>
    </xf>
    <xf numFmtId="49" fontId="4" fillId="2" borderId="0" xfId="0" applyNumberFormat="1" applyFont="1" applyFill="1" applyAlignment="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horizontal="left" vertical="center"/>
    </xf>
    <xf numFmtId="49" fontId="3" fillId="3" borderId="50" xfId="0" applyNumberFormat="1" applyFont="1" applyFill="1" applyBorder="1" applyAlignment="1">
      <alignment horizontal="center" vertical="center" wrapText="1"/>
    </xf>
    <xf numFmtId="1" fontId="3" fillId="3" borderId="51" xfId="0" applyNumberFormat="1" applyFont="1" applyFill="1" applyBorder="1" applyAlignment="1">
      <alignment horizontal="center" vertical="center" wrapText="1"/>
    </xf>
    <xf numFmtId="0" fontId="2" fillId="4" borderId="16" xfId="0" applyFont="1" applyFill="1" applyBorder="1"/>
    <xf numFmtId="0" fontId="2" fillId="4" borderId="17" xfId="0" applyFont="1" applyFill="1" applyBorder="1"/>
    <xf numFmtId="0" fontId="2" fillId="0" borderId="1" xfId="0" applyFont="1" applyBorder="1"/>
    <xf numFmtId="0" fontId="2" fillId="0" borderId="2" xfId="0" applyFont="1" applyBorder="1"/>
    <xf numFmtId="0" fontId="2" fillId="0" borderId="3" xfId="0" applyFont="1" applyBorder="1"/>
    <xf numFmtId="0" fontId="9" fillId="0" borderId="2" xfId="0" applyFont="1" applyBorder="1"/>
    <xf numFmtId="0" fontId="2" fillId="0" borderId="13" xfId="0" applyFont="1" applyBorder="1"/>
    <xf numFmtId="0" fontId="2" fillId="0" borderId="14" xfId="0" applyFont="1" applyBorder="1"/>
    <xf numFmtId="0" fontId="2" fillId="0" borderId="15" xfId="0" applyFont="1" applyBorder="1"/>
    <xf numFmtId="164" fontId="3" fillId="0" borderId="25" xfId="0" applyNumberFormat="1" applyFont="1" applyBorder="1" applyAlignment="1">
      <alignment vertical="center"/>
    </xf>
    <xf numFmtId="164" fontId="3" fillId="0" borderId="8" xfId="0" applyNumberFormat="1" applyFont="1" applyBorder="1" applyAlignment="1">
      <alignment vertical="center"/>
    </xf>
    <xf numFmtId="164" fontId="3" fillId="0" borderId="38" xfId="0" applyNumberFormat="1" applyFont="1" applyBorder="1" applyAlignment="1">
      <alignment vertical="center"/>
    </xf>
    <xf numFmtId="164" fontId="3" fillId="0" borderId="0" xfId="0" applyNumberFormat="1" applyFont="1" applyAlignment="1">
      <alignment vertical="center"/>
    </xf>
    <xf numFmtId="164" fontId="3" fillId="0" borderId="26" xfId="0" applyNumberFormat="1" applyFont="1" applyBorder="1" applyAlignment="1">
      <alignment vertical="center"/>
    </xf>
    <xf numFmtId="164" fontId="3" fillId="0" borderId="28" xfId="0" applyNumberFormat="1" applyFont="1" applyBorder="1" applyAlignment="1">
      <alignment vertical="center"/>
    </xf>
    <xf numFmtId="164" fontId="3" fillId="0" borderId="12" xfId="0" applyNumberFormat="1" applyFont="1" applyBorder="1" applyAlignment="1">
      <alignment vertical="center"/>
    </xf>
    <xf numFmtId="164" fontId="3" fillId="0" borderId="29" xfId="0" applyNumberFormat="1" applyFont="1" applyBorder="1" applyAlignment="1">
      <alignment vertical="center"/>
    </xf>
    <xf numFmtId="164" fontId="3" fillId="0" borderId="9" xfId="0" applyNumberFormat="1" applyFont="1" applyBorder="1" applyAlignment="1">
      <alignment vertical="center"/>
    </xf>
    <xf numFmtId="49" fontId="3" fillId="0" borderId="26" xfId="0" applyNumberFormat="1" applyFont="1" applyBorder="1" applyAlignment="1">
      <alignment vertical="center"/>
    </xf>
    <xf numFmtId="3" fontId="2" fillId="0" borderId="52" xfId="0" applyNumberFormat="1" applyFont="1" applyBorder="1" applyAlignment="1">
      <alignment vertical="center"/>
    </xf>
    <xf numFmtId="3" fontId="2" fillId="0" borderId="34" xfId="0" applyNumberFormat="1" applyFont="1" applyBorder="1" applyAlignment="1">
      <alignment vertical="center"/>
    </xf>
    <xf numFmtId="167" fontId="2" fillId="0" borderId="35" xfId="0" applyNumberFormat="1" applyFont="1" applyBorder="1" applyAlignment="1">
      <alignment horizontal="right" vertical="center" wrapText="1"/>
    </xf>
    <xf numFmtId="4" fontId="2" fillId="0" borderId="33" xfId="0" applyNumberFormat="1" applyFont="1" applyBorder="1" applyAlignment="1">
      <alignment horizontal="right" vertical="center" wrapText="1"/>
    </xf>
    <xf numFmtId="3" fontId="2" fillId="0" borderId="35" xfId="0" applyNumberFormat="1" applyFont="1" applyBorder="1" applyAlignment="1">
      <alignment vertical="center"/>
    </xf>
    <xf numFmtId="3" fontId="2" fillId="0" borderId="33" xfId="0" applyNumberFormat="1" applyFont="1" applyBorder="1" applyAlignment="1">
      <alignment vertical="center"/>
    </xf>
    <xf numFmtId="3" fontId="2" fillId="0" borderId="34" xfId="0" applyNumberFormat="1" applyFont="1" applyBorder="1" applyAlignment="1">
      <alignment vertical="center" wrapText="1"/>
    </xf>
    <xf numFmtId="4" fontId="2" fillId="0" borderId="34" xfId="0" applyNumberFormat="1" applyFont="1" applyBorder="1" applyAlignment="1">
      <alignment horizontal="right" vertical="center" wrapText="1"/>
    </xf>
    <xf numFmtId="3" fontId="2" fillId="0" borderId="46" xfId="0" applyNumberFormat="1" applyFont="1" applyBorder="1" applyAlignment="1">
      <alignment vertical="center"/>
    </xf>
    <xf numFmtId="4" fontId="2" fillId="0" borderId="28" xfId="0" applyNumberFormat="1" applyFont="1" applyBorder="1" applyAlignment="1">
      <alignment horizontal="right" vertical="center" wrapText="1"/>
    </xf>
    <xf numFmtId="4" fontId="2" fillId="0" borderId="28" xfId="0" applyNumberFormat="1" applyFont="1" applyBorder="1" applyAlignment="1">
      <alignment horizontal="right" vertical="center"/>
    </xf>
    <xf numFmtId="3" fontId="2" fillId="0" borderId="12" xfId="0" applyNumberFormat="1" applyFont="1" applyBorder="1" applyAlignment="1">
      <alignment vertical="center"/>
    </xf>
    <xf numFmtId="0" fontId="10" fillId="0" borderId="12" xfId="0" applyFont="1" applyBorder="1" applyAlignment="1">
      <alignment horizontal="right" vertical="center"/>
    </xf>
    <xf numFmtId="0" fontId="10" fillId="0" borderId="9" xfId="0" applyFont="1" applyBorder="1" applyAlignment="1">
      <alignment horizontal="left" vertical="center"/>
    </xf>
    <xf numFmtId="3" fontId="2" fillId="0" borderId="28" xfId="0" applyNumberFormat="1" applyFont="1" applyBorder="1" applyAlignment="1">
      <alignment vertical="center"/>
    </xf>
    <xf numFmtId="3" fontId="2" fillId="0" borderId="0" xfId="0" applyNumberFormat="1" applyFont="1" applyAlignment="1">
      <alignment vertical="center"/>
    </xf>
    <xf numFmtId="4" fontId="2" fillId="0" borderId="16" xfId="0" applyNumberFormat="1" applyFont="1" applyBorder="1" applyAlignment="1">
      <alignment horizontal="right" vertical="center" wrapText="1"/>
    </xf>
    <xf numFmtId="4" fontId="2" fillId="0" borderId="16" xfId="0" applyNumberFormat="1" applyFont="1" applyBorder="1" applyAlignment="1">
      <alignment horizontal="right" vertical="center"/>
    </xf>
    <xf numFmtId="3" fontId="2" fillId="0" borderId="18" xfId="0" applyNumberFormat="1" applyFont="1" applyBorder="1" applyAlignment="1">
      <alignment vertical="center"/>
    </xf>
    <xf numFmtId="4" fontId="2" fillId="0" borderId="45" xfId="0" applyNumberFormat="1" applyFont="1" applyBorder="1" applyAlignment="1">
      <alignment horizontal="right" vertical="center" wrapText="1"/>
    </xf>
    <xf numFmtId="4" fontId="2" fillId="0" borderId="17" xfId="0" applyNumberFormat="1" applyFont="1" applyBorder="1" applyAlignment="1">
      <alignment horizontal="right" vertical="center" wrapText="1"/>
    </xf>
    <xf numFmtId="3" fontId="2" fillId="0" borderId="14" xfId="0" applyNumberFormat="1" applyFont="1" applyBorder="1" applyAlignment="1">
      <alignment vertical="center" wrapText="1"/>
    </xf>
    <xf numFmtId="3" fontId="3" fillId="0" borderId="29" xfId="0" applyNumberFormat="1" applyFont="1" applyBorder="1" applyAlignment="1">
      <alignment horizontal="right" vertical="center" wrapText="1"/>
    </xf>
    <xf numFmtId="4" fontId="3" fillId="0" borderId="28" xfId="0" applyNumberFormat="1" applyFont="1" applyBorder="1" applyAlignment="1">
      <alignment horizontal="right" vertical="center" wrapText="1"/>
    </xf>
    <xf numFmtId="4" fontId="2" fillId="0" borderId="29" xfId="0" applyNumberFormat="1" applyFont="1" applyBorder="1" applyAlignment="1">
      <alignment horizontal="right" vertical="center" wrapText="1"/>
    </xf>
    <xf numFmtId="3" fontId="3" fillId="0" borderId="28" xfId="0" applyNumberFormat="1" applyFont="1" applyBorder="1" applyAlignment="1">
      <alignment horizontal="right" vertical="center" wrapText="1"/>
    </xf>
    <xf numFmtId="4" fontId="5" fillId="0" borderId="53" xfId="0" applyNumberFormat="1" applyFont="1" applyBorder="1" applyAlignment="1">
      <alignment horizontal="right" vertical="center" wrapText="1"/>
    </xf>
    <xf numFmtId="0" fontId="2" fillId="0" borderId="20" xfId="0" applyFont="1" applyBorder="1" applyAlignment="1">
      <alignment vertical="center"/>
    </xf>
    <xf numFmtId="0" fontId="2" fillId="0" borderId="0" xfId="0" applyFont="1" applyAlignment="1">
      <alignment vertical="center"/>
    </xf>
    <xf numFmtId="0" fontId="2" fillId="4" borderId="0" xfId="0" applyFont="1" applyFill="1" applyAlignment="1">
      <alignment horizontal="lef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0" fontId="14" fillId="0" borderId="0" xfId="0" applyFont="1" applyAlignment="1">
      <alignment vertical="center"/>
    </xf>
    <xf numFmtId="4" fontId="15" fillId="0" borderId="0" xfId="0" applyNumberFormat="1" applyFont="1" applyAlignment="1">
      <alignment horizontal="right" vertical="center"/>
    </xf>
    <xf numFmtId="167" fontId="2" fillId="0" borderId="0" xfId="0" applyNumberFormat="1" applyFont="1" applyAlignment="1">
      <alignment horizontal="center" vertical="center"/>
    </xf>
    <xf numFmtId="165" fontId="2" fillId="0" borderId="0" xfId="0" applyNumberFormat="1" applyFont="1" applyAlignment="1">
      <alignment horizontal="right" vertical="center"/>
    </xf>
    <xf numFmtId="4" fontId="2" fillId="0" borderId="0" xfId="0" applyNumberFormat="1" applyFont="1" applyAlignment="1">
      <alignment horizontal="right" vertical="center"/>
    </xf>
    <xf numFmtId="167" fontId="2" fillId="0" borderId="0" xfId="0" applyNumberFormat="1" applyFont="1" applyAlignment="1">
      <alignment horizontal="right" vertical="center"/>
    </xf>
    <xf numFmtId="167" fontId="14" fillId="0" borderId="0" xfId="0" applyNumberFormat="1" applyFont="1" applyAlignment="1">
      <alignment horizontal="center" vertical="center"/>
    </xf>
    <xf numFmtId="4" fontId="14" fillId="0" borderId="0" xfId="0" applyNumberFormat="1" applyFont="1" applyAlignment="1">
      <alignment horizontal="right" vertical="center"/>
    </xf>
    <xf numFmtId="4" fontId="16" fillId="0" borderId="0" xfId="0" applyNumberFormat="1" applyFont="1" applyAlignment="1">
      <alignment horizontal="right" vertical="center"/>
    </xf>
    <xf numFmtId="1" fontId="2" fillId="3" borderId="48" xfId="0" applyNumberFormat="1" applyFont="1" applyFill="1" applyBorder="1" applyAlignment="1">
      <alignment horizontal="center" vertical="center"/>
    </xf>
    <xf numFmtId="0" fontId="3" fillId="0" borderId="0" xfId="0" applyFont="1" applyProtection="1">
      <protection locked="0"/>
    </xf>
    <xf numFmtId="2" fontId="3" fillId="0" borderId="0" xfId="0" applyNumberFormat="1" applyFont="1" applyProtection="1">
      <protection locked="0"/>
    </xf>
    <xf numFmtId="0" fontId="15" fillId="0" borderId="0" xfId="0" applyFont="1" applyAlignment="1">
      <alignment horizontal="left" vertical="top" wrapText="1"/>
    </xf>
    <xf numFmtId="49" fontId="2" fillId="2" borderId="17" xfId="0" applyNumberFormat="1" applyFont="1" applyFill="1" applyBorder="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left" vertical="top" wrapText="1"/>
    </xf>
    <xf numFmtId="0" fontId="16" fillId="0" borderId="0" xfId="0" applyFont="1" applyAlignment="1">
      <alignment horizontal="left" vertical="top" wrapText="1"/>
    </xf>
    <xf numFmtId="0" fontId="2" fillId="0" borderId="0" xfId="0" applyFont="1" applyAlignment="1" applyProtection="1">
      <alignment horizontal="left" vertical="top" wrapText="1"/>
      <protection locked="0"/>
    </xf>
    <xf numFmtId="167" fontId="18" fillId="0" borderId="0" xfId="0" applyNumberFormat="1" applyFont="1" applyAlignment="1">
      <alignment horizontal="center" vertical="center"/>
    </xf>
    <xf numFmtId="0" fontId="18" fillId="0" borderId="0" xfId="0" applyFont="1" applyAlignment="1">
      <alignment vertical="center"/>
    </xf>
    <xf numFmtId="4" fontId="18" fillId="0" borderId="0" xfId="0" applyNumberFormat="1" applyFont="1" applyAlignment="1">
      <alignment horizontal="right" vertical="center"/>
    </xf>
    <xf numFmtId="167" fontId="19" fillId="0" borderId="0" xfId="0" applyNumberFormat="1" applyFont="1" applyAlignment="1">
      <alignment horizontal="center" vertical="center"/>
    </xf>
    <xf numFmtId="0" fontId="19" fillId="0" borderId="0" xfId="0" applyFont="1"/>
    <xf numFmtId="4" fontId="19" fillId="0" borderId="0" xfId="0" applyNumberFormat="1" applyFont="1"/>
    <xf numFmtId="0" fontId="3" fillId="0" borderId="0" xfId="0" applyFont="1"/>
    <xf numFmtId="0" fontId="20" fillId="0" borderId="0" xfId="0" applyFont="1"/>
    <xf numFmtId="4" fontId="20" fillId="0" borderId="0" xfId="0" applyNumberFormat="1" applyFont="1"/>
    <xf numFmtId="0" fontId="2" fillId="0" borderId="0" xfId="0" applyFont="1" applyAlignment="1" applyProtection="1">
      <alignment horizontal="left" vertical="center"/>
      <protection locked="0"/>
    </xf>
    <xf numFmtId="0" fontId="14" fillId="0" borderId="0" xfId="0" applyFont="1" applyAlignment="1">
      <alignment horizontal="right" vertical="center"/>
    </xf>
    <xf numFmtId="0" fontId="15" fillId="0" borderId="0" xfId="0" applyFont="1" applyAlignment="1">
      <alignment horizontal="right" vertical="center"/>
    </xf>
    <xf numFmtId="0" fontId="5" fillId="0" borderId="0" xfId="0" applyFont="1" applyAlignment="1">
      <alignment horizontal="right" vertical="center"/>
    </xf>
    <xf numFmtId="0" fontId="12" fillId="0" borderId="0" xfId="0" applyFont="1" applyAlignment="1">
      <alignment horizontal="righ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xf>
    <xf numFmtId="49" fontId="11" fillId="2" borderId="17" xfId="0" applyNumberFormat="1" applyFont="1" applyFill="1" applyBorder="1" applyAlignment="1">
      <alignment horizontal="right" vertical="center"/>
    </xf>
    <xf numFmtId="0" fontId="2" fillId="0" borderId="0" xfId="0" applyFont="1" applyAlignment="1" applyProtection="1">
      <alignment horizontal="right" vertical="center"/>
      <protection locked="0"/>
    </xf>
    <xf numFmtId="49" fontId="11" fillId="2" borderId="17" xfId="0" applyNumberFormat="1" applyFont="1" applyFill="1" applyBorder="1" applyAlignment="1">
      <alignment horizontal="center" vertical="center"/>
    </xf>
    <xf numFmtId="0" fontId="16" fillId="0" borderId="0" xfId="0" applyFont="1" applyAlignment="1">
      <alignment horizontal="center" vertical="center"/>
    </xf>
    <xf numFmtId="0" fontId="2" fillId="0" borderId="0" xfId="0" applyFont="1" applyAlignment="1" applyProtection="1">
      <alignment horizontal="center" vertical="center"/>
      <protection locked="0"/>
    </xf>
    <xf numFmtId="0" fontId="14" fillId="0" borderId="0" xfId="0" applyFont="1" applyAlignment="1">
      <alignment horizontal="center" vertical="center"/>
    </xf>
    <xf numFmtId="49" fontId="2" fillId="2" borderId="0" xfId="0" applyNumberFormat="1" applyFont="1" applyFill="1" applyAlignment="1">
      <alignment horizontal="left" vertical="center" wrapText="1"/>
    </xf>
    <xf numFmtId="49" fontId="2" fillId="4" borderId="0" xfId="0" applyNumberFormat="1" applyFont="1" applyFill="1" applyAlignment="1">
      <alignment horizontal="left" vertical="center" wrapText="1"/>
    </xf>
    <xf numFmtId="49" fontId="11" fillId="2" borderId="17" xfId="0" applyNumberFormat="1" applyFont="1" applyFill="1" applyBorder="1" applyAlignment="1">
      <alignment horizontal="left" vertical="center" wrapText="1"/>
    </xf>
    <xf numFmtId="0" fontId="14" fillId="0" borderId="0" xfId="0" applyFont="1" applyAlignment="1">
      <alignment horizontal="left" vertical="center" wrapText="1"/>
    </xf>
    <xf numFmtId="49" fontId="2" fillId="0" borderId="0" xfId="0" applyNumberFormat="1" applyFont="1" applyAlignment="1">
      <alignment horizontal="left" vertical="center" wrapText="1"/>
    </xf>
    <xf numFmtId="0" fontId="16"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6"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pplyProtection="1">
      <alignment horizontal="center" vertical="center" wrapText="1"/>
      <protection locked="0"/>
    </xf>
    <xf numFmtId="49" fontId="8"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169" fontId="7" fillId="0" borderId="25" xfId="0" applyNumberFormat="1" applyFont="1" applyBorder="1" applyAlignment="1">
      <alignment vertical="center"/>
    </xf>
    <xf numFmtId="49" fontId="2" fillId="5" borderId="0" xfId="0" applyNumberFormat="1" applyFont="1" applyFill="1" applyAlignment="1">
      <alignment horizontal="left" vertical="center" wrapText="1"/>
    </xf>
    <xf numFmtId="167" fontId="2" fillId="0" borderId="0" xfId="0" applyNumberFormat="1" applyFont="1" applyAlignment="1">
      <alignment horizontal="left" vertical="center" wrapText="1"/>
    </xf>
    <xf numFmtId="164" fontId="3" fillId="0" borderId="25" xfId="0" applyNumberFormat="1" applyFont="1" applyBorder="1" applyAlignment="1">
      <alignment horizontal="left" vertical="center" wrapText="1"/>
    </xf>
    <xf numFmtId="164" fontId="3" fillId="0" borderId="8" xfId="0" applyNumberFormat="1" applyFont="1" applyBorder="1" applyAlignment="1">
      <alignment horizontal="left" vertical="center" wrapText="1"/>
    </xf>
    <xf numFmtId="164" fontId="3" fillId="0" borderId="5" xfId="0" applyNumberFormat="1" applyFont="1" applyBorder="1" applyAlignment="1">
      <alignment horizontal="left" vertical="center" wrapText="1"/>
    </xf>
    <xf numFmtId="164" fontId="3" fillId="0" borderId="38"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3" fillId="0" borderId="7" xfId="0" applyNumberFormat="1" applyFont="1" applyBorder="1" applyAlignment="1">
      <alignment horizontal="left" vertical="center" wrapText="1"/>
    </xf>
    <xf numFmtId="164" fontId="7" fillId="0" borderId="29" xfId="0" applyNumberFormat="1" applyFont="1" applyBorder="1" applyAlignment="1">
      <alignment horizontal="left" vertical="center" wrapText="1"/>
    </xf>
    <xf numFmtId="164" fontId="7" fillId="0" borderId="10" xfId="0" applyNumberFormat="1" applyFont="1" applyBorder="1" applyAlignment="1">
      <alignment horizontal="left" vertical="center" wrapText="1"/>
    </xf>
    <xf numFmtId="164" fontId="7" fillId="0" borderId="11" xfId="0" applyNumberFormat="1" applyFont="1" applyBorder="1" applyAlignment="1">
      <alignment horizontal="left" vertical="center" wrapText="1"/>
    </xf>
    <xf numFmtId="164" fontId="3" fillId="0" borderId="29" xfId="0" applyNumberFormat="1" applyFont="1" applyBorder="1" applyAlignment="1">
      <alignment horizontal="left" vertical="center" wrapText="1"/>
    </xf>
    <xf numFmtId="164" fontId="3" fillId="0" borderId="10" xfId="0" applyNumberFormat="1" applyFont="1" applyBorder="1" applyAlignment="1">
      <alignment horizontal="left" vertical="center" wrapText="1"/>
    </xf>
    <xf numFmtId="164" fontId="3" fillId="0" borderId="11" xfId="0" applyNumberFormat="1" applyFont="1" applyBorder="1" applyAlignment="1">
      <alignment horizontal="left" vertical="center" wrapText="1"/>
    </xf>
    <xf numFmtId="0" fontId="2" fillId="0" borderId="0" xfId="0" applyFont="1" applyAlignment="1" applyProtection="1">
      <alignment horizontal="left" wrapText="1"/>
      <protection locked="0"/>
    </xf>
    <xf numFmtId="0" fontId="2" fillId="4" borderId="0" xfId="0" applyFont="1" applyFill="1" applyAlignment="1">
      <alignment horizontal="left" vertical="center"/>
    </xf>
    <xf numFmtId="0" fontId="2" fillId="0" borderId="0" xfId="0" applyFont="1" applyAlignment="1">
      <alignment horizontal="left" vertical="center"/>
    </xf>
    <xf numFmtId="49" fontId="2" fillId="4" borderId="0" xfId="0" applyNumberFormat="1" applyFont="1" applyFill="1" applyAlignment="1">
      <alignment horizontal="left" vertical="center"/>
    </xf>
  </cellXfs>
  <cellStyles count="8">
    <cellStyle name="Hypertextový odkaz 2" xfId="4" xr:uid="{57810245-6986-45C2-82FC-15BC2A6CA051}"/>
    <cellStyle name="Měna 2" xfId="5" xr:uid="{95AB4765-6A4F-41A8-9D20-701B842C82BA}"/>
    <cellStyle name="Normální" xfId="0" builtinId="0"/>
    <cellStyle name="Normální 14" xfId="1" xr:uid="{00000000-0005-0000-0000-000001000000}"/>
    <cellStyle name="Normální 14 2" xfId="6" xr:uid="{3AD0F7C8-7D3A-4F9D-84F9-37958070CE2D}"/>
    <cellStyle name="Normální 16" xfId="2" xr:uid="{00000000-0005-0000-0000-000002000000}"/>
    <cellStyle name="Normální 16 2" xfId="7" xr:uid="{D5F5419A-8587-467C-B4ED-43AD19285D9F}"/>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abSelected="1" topLeftCell="A38" zoomScaleNormal="100" workbookViewId="0">
      <selection activeCell="O31" sqref="O31"/>
    </sheetView>
  </sheetViews>
  <sheetFormatPr defaultColWidth="9.140625" defaultRowHeight="12.75" x14ac:dyDescent="0.2"/>
  <cols>
    <col min="1" max="1" width="2.42578125" style="80" customWidth="1"/>
    <col min="2" max="2" width="3.140625" style="80" customWidth="1"/>
    <col min="3" max="3" width="2.7109375" style="80" customWidth="1"/>
    <col min="4" max="4" width="6.85546875" style="80" customWidth="1"/>
    <col min="5" max="5" width="13.5703125" style="80" customWidth="1"/>
    <col min="6" max="6" width="0.5703125" style="80" customWidth="1"/>
    <col min="7" max="7" width="2.5703125" style="80" customWidth="1"/>
    <col min="8" max="8" width="2.7109375" style="80" customWidth="1"/>
    <col min="9" max="9" width="9.7109375" style="80" customWidth="1"/>
    <col min="10" max="10" width="13.5703125" style="80" customWidth="1"/>
    <col min="11" max="11" width="0.7109375" style="80" customWidth="1"/>
    <col min="12" max="12" width="2.42578125" style="80" customWidth="1"/>
    <col min="13" max="13" width="2.85546875" style="80" customWidth="1"/>
    <col min="14" max="14" width="2" style="80" customWidth="1"/>
    <col min="15" max="15" width="12.7109375" style="80" customWidth="1"/>
    <col min="16" max="16" width="2.85546875" style="80" customWidth="1"/>
    <col min="17" max="17" width="2" style="80" customWidth="1"/>
    <col min="18" max="18" width="13.5703125" style="80" customWidth="1"/>
    <col min="19" max="19" width="0.5703125" style="80" customWidth="1"/>
    <col min="20" max="16384" width="9.140625" style="80"/>
  </cols>
  <sheetData>
    <row r="1" spans="1:19" ht="12.75" hidden="1" customHeight="1" x14ac:dyDescent="0.2">
      <c r="A1" s="88"/>
      <c r="B1" s="89"/>
      <c r="C1" s="89"/>
      <c r="D1" s="89"/>
      <c r="E1" s="89"/>
      <c r="F1" s="89"/>
      <c r="G1" s="89"/>
      <c r="H1" s="89"/>
      <c r="I1" s="89"/>
      <c r="J1" s="89"/>
      <c r="K1" s="89"/>
      <c r="L1" s="89"/>
      <c r="M1" s="89"/>
      <c r="N1" s="89"/>
      <c r="O1" s="89"/>
      <c r="P1" s="89"/>
      <c r="Q1" s="89"/>
      <c r="R1" s="89"/>
      <c r="S1" s="90"/>
    </row>
    <row r="2" spans="1:19" ht="23.25" customHeight="1" x14ac:dyDescent="0.35">
      <c r="A2" s="88"/>
      <c r="B2" s="89"/>
      <c r="C2" s="89"/>
      <c r="D2" s="89"/>
      <c r="E2" s="89"/>
      <c r="F2" s="89"/>
      <c r="G2" s="91" t="s">
        <v>78</v>
      </c>
      <c r="H2" s="89"/>
      <c r="I2" s="89"/>
      <c r="J2" s="89"/>
      <c r="K2" s="89"/>
      <c r="L2" s="89"/>
      <c r="M2" s="89"/>
      <c r="N2" s="89"/>
      <c r="O2" s="89"/>
      <c r="P2" s="89"/>
      <c r="Q2" s="89"/>
      <c r="R2" s="89"/>
      <c r="S2" s="90"/>
    </row>
    <row r="3" spans="1:19" ht="12" hidden="1" customHeight="1" x14ac:dyDescent="0.2">
      <c r="A3" s="92"/>
      <c r="B3" s="93"/>
      <c r="C3" s="93"/>
      <c r="D3" s="93"/>
      <c r="E3" s="93"/>
      <c r="F3" s="93"/>
      <c r="G3" s="93"/>
      <c r="H3" s="93"/>
      <c r="I3" s="93"/>
      <c r="J3" s="93"/>
      <c r="K3" s="93"/>
      <c r="L3" s="93"/>
      <c r="M3" s="93"/>
      <c r="N3" s="93"/>
      <c r="O3" s="93"/>
      <c r="P3" s="93"/>
      <c r="Q3" s="93"/>
      <c r="R3" s="93"/>
      <c r="S3" s="94"/>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193" t="s">
        <v>97</v>
      </c>
      <c r="F5" s="194"/>
      <c r="G5" s="194"/>
      <c r="H5" s="194"/>
      <c r="I5" s="194"/>
      <c r="J5" s="195"/>
      <c r="K5" s="1"/>
      <c r="L5" s="1"/>
      <c r="M5" s="1"/>
      <c r="N5" s="1"/>
      <c r="O5" s="1" t="s">
        <v>1</v>
      </c>
      <c r="P5" s="95" t="s">
        <v>2</v>
      </c>
      <c r="Q5" s="96"/>
      <c r="R5" s="6"/>
      <c r="S5" s="7"/>
    </row>
    <row r="6" spans="1:19" ht="17.25" hidden="1" customHeight="1" x14ac:dyDescent="0.2">
      <c r="A6" s="5"/>
      <c r="B6" s="1" t="s">
        <v>3</v>
      </c>
      <c r="C6" s="1"/>
      <c r="D6" s="1"/>
      <c r="E6" s="97" t="s">
        <v>4</v>
      </c>
      <c r="F6" s="1"/>
      <c r="G6" s="1"/>
      <c r="H6" s="1"/>
      <c r="I6" s="1"/>
      <c r="J6" s="8"/>
      <c r="K6" s="1"/>
      <c r="L6" s="1"/>
      <c r="M6" s="1"/>
      <c r="N6" s="1"/>
      <c r="O6" s="1"/>
      <c r="P6" s="97"/>
      <c r="Q6" s="98"/>
      <c r="R6" s="8"/>
      <c r="S6" s="7"/>
    </row>
    <row r="7" spans="1:19" ht="24" customHeight="1" x14ac:dyDescent="0.2">
      <c r="A7" s="5"/>
      <c r="B7" s="1" t="s">
        <v>5</v>
      </c>
      <c r="C7" s="1"/>
      <c r="D7" s="1"/>
      <c r="E7" s="196" t="s">
        <v>96</v>
      </c>
      <c r="F7" s="197"/>
      <c r="G7" s="197"/>
      <c r="H7" s="197"/>
      <c r="I7" s="197"/>
      <c r="J7" s="198"/>
      <c r="K7" s="1"/>
      <c r="L7" s="1"/>
      <c r="M7" s="1"/>
      <c r="N7" s="1"/>
      <c r="O7" s="1" t="s">
        <v>6</v>
      </c>
      <c r="P7" s="97" t="s">
        <v>7</v>
      </c>
      <c r="Q7" s="98"/>
      <c r="R7" s="8"/>
      <c r="S7" s="7"/>
    </row>
    <row r="8" spans="1:19" ht="17.25" hidden="1" customHeight="1" x14ac:dyDescent="0.2">
      <c r="A8" s="5"/>
      <c r="B8" s="1" t="s">
        <v>8</v>
      </c>
      <c r="C8" s="1"/>
      <c r="D8" s="1"/>
      <c r="E8" s="97" t="s">
        <v>2</v>
      </c>
      <c r="F8" s="1"/>
      <c r="G8" s="1"/>
      <c r="H8" s="1"/>
      <c r="I8" s="1"/>
      <c r="J8" s="8"/>
      <c r="K8" s="1"/>
      <c r="L8" s="1"/>
      <c r="M8" s="1"/>
      <c r="N8" s="1"/>
      <c r="O8" s="1"/>
      <c r="P8" s="97"/>
      <c r="Q8" s="98"/>
      <c r="R8" s="8"/>
      <c r="S8" s="7"/>
    </row>
    <row r="9" spans="1:19" ht="24" customHeight="1" x14ac:dyDescent="0.2">
      <c r="A9" s="5"/>
      <c r="B9" s="1" t="s">
        <v>9</v>
      </c>
      <c r="C9" s="1"/>
      <c r="D9" s="1"/>
      <c r="E9" s="199" t="s">
        <v>79</v>
      </c>
      <c r="F9" s="200"/>
      <c r="G9" s="200"/>
      <c r="H9" s="200"/>
      <c r="I9" s="200"/>
      <c r="J9" s="201"/>
      <c r="K9" s="1"/>
      <c r="L9" s="1"/>
      <c r="M9" s="1"/>
      <c r="N9" s="1"/>
      <c r="O9" s="1" t="s">
        <v>10</v>
      </c>
      <c r="P9" s="202" t="s">
        <v>7</v>
      </c>
      <c r="Q9" s="203"/>
      <c r="R9" s="204"/>
      <c r="S9" s="7"/>
    </row>
    <row r="10" spans="1:19" ht="17.25" hidden="1" customHeight="1" x14ac:dyDescent="0.2">
      <c r="A10" s="5"/>
      <c r="B10" s="1" t="s">
        <v>11</v>
      </c>
      <c r="C10" s="1"/>
      <c r="D10" s="1"/>
      <c r="E10" s="1" t="s">
        <v>2</v>
      </c>
      <c r="F10" s="1"/>
      <c r="G10" s="1"/>
      <c r="H10" s="1"/>
      <c r="I10" s="1"/>
      <c r="J10" s="1"/>
      <c r="K10" s="1"/>
      <c r="L10" s="1"/>
      <c r="M10" s="1"/>
      <c r="N10" s="1"/>
      <c r="O10" s="1"/>
      <c r="P10" s="98"/>
      <c r="Q10" s="98"/>
      <c r="R10" s="1"/>
      <c r="S10" s="7"/>
    </row>
    <row r="11" spans="1:19" ht="17.25" hidden="1" customHeight="1" x14ac:dyDescent="0.2">
      <c r="A11" s="5"/>
      <c r="B11" s="1" t="s">
        <v>12</v>
      </c>
      <c r="C11" s="1"/>
      <c r="D11" s="1"/>
      <c r="E11" s="1" t="s">
        <v>2</v>
      </c>
      <c r="F11" s="1"/>
      <c r="G11" s="1"/>
      <c r="H11" s="1"/>
      <c r="I11" s="1"/>
      <c r="J11" s="1"/>
      <c r="K11" s="1"/>
      <c r="L11" s="1"/>
      <c r="M11" s="1"/>
      <c r="N11" s="1"/>
      <c r="O11" s="1"/>
      <c r="P11" s="98"/>
      <c r="Q11" s="98"/>
      <c r="R11" s="1"/>
      <c r="S11" s="7"/>
    </row>
    <row r="12" spans="1:19" ht="17.25" hidden="1" customHeight="1" x14ac:dyDescent="0.2">
      <c r="A12" s="5"/>
      <c r="B12" s="1" t="s">
        <v>13</v>
      </c>
      <c r="C12" s="1"/>
      <c r="D12" s="1"/>
      <c r="E12" s="1" t="s">
        <v>2</v>
      </c>
      <c r="F12" s="1"/>
      <c r="G12" s="1"/>
      <c r="H12" s="1"/>
      <c r="I12" s="1"/>
      <c r="J12" s="1"/>
      <c r="K12" s="1"/>
      <c r="L12" s="1"/>
      <c r="M12" s="1"/>
      <c r="N12" s="1"/>
      <c r="O12" s="1"/>
      <c r="P12" s="98"/>
      <c r="Q12" s="98"/>
      <c r="R12" s="1"/>
      <c r="S12" s="7"/>
    </row>
    <row r="13" spans="1:19" ht="17.25" hidden="1" customHeight="1" x14ac:dyDescent="0.2">
      <c r="A13" s="5"/>
      <c r="B13" s="1"/>
      <c r="C13" s="1"/>
      <c r="D13" s="1"/>
      <c r="E13" s="1" t="s">
        <v>2</v>
      </c>
      <c r="F13" s="1"/>
      <c r="G13" s="1"/>
      <c r="H13" s="1"/>
      <c r="I13" s="1"/>
      <c r="J13" s="1"/>
      <c r="K13" s="1"/>
      <c r="L13" s="1"/>
      <c r="M13" s="1"/>
      <c r="N13" s="1"/>
      <c r="O13" s="1"/>
      <c r="P13" s="98"/>
      <c r="Q13" s="98"/>
      <c r="R13" s="1"/>
      <c r="S13" s="7"/>
    </row>
    <row r="14" spans="1:19" ht="17.25" hidden="1" customHeight="1" x14ac:dyDescent="0.2">
      <c r="A14" s="5"/>
      <c r="B14" s="1"/>
      <c r="C14" s="1"/>
      <c r="D14" s="1"/>
      <c r="E14" s="1" t="s">
        <v>2</v>
      </c>
      <c r="F14" s="1"/>
      <c r="G14" s="1"/>
      <c r="H14" s="1"/>
      <c r="I14" s="1"/>
      <c r="J14" s="1"/>
      <c r="K14" s="1"/>
      <c r="L14" s="1"/>
      <c r="M14" s="1"/>
      <c r="N14" s="1"/>
      <c r="O14" s="1"/>
      <c r="P14" s="98"/>
      <c r="Q14" s="98"/>
      <c r="R14" s="1"/>
      <c r="S14" s="7"/>
    </row>
    <row r="15" spans="1:19" ht="17.25" hidden="1" customHeight="1" x14ac:dyDescent="0.2">
      <c r="A15" s="5"/>
      <c r="B15" s="1"/>
      <c r="C15" s="1"/>
      <c r="D15" s="1"/>
      <c r="E15" s="1" t="s">
        <v>2</v>
      </c>
      <c r="F15" s="1"/>
      <c r="G15" s="1"/>
      <c r="H15" s="1"/>
      <c r="I15" s="1"/>
      <c r="J15" s="1"/>
      <c r="K15" s="1"/>
      <c r="L15" s="1"/>
      <c r="M15" s="1"/>
      <c r="N15" s="1"/>
      <c r="O15" s="1"/>
      <c r="P15" s="98"/>
      <c r="Q15" s="98"/>
      <c r="R15" s="1"/>
      <c r="S15" s="7"/>
    </row>
    <row r="16" spans="1:19" ht="17.25" hidden="1" customHeight="1" x14ac:dyDescent="0.2">
      <c r="A16" s="5"/>
      <c r="B16" s="1"/>
      <c r="C16" s="1"/>
      <c r="D16" s="1"/>
      <c r="E16" s="1" t="s">
        <v>2</v>
      </c>
      <c r="F16" s="1"/>
      <c r="G16" s="1"/>
      <c r="H16" s="1"/>
      <c r="I16" s="1"/>
      <c r="J16" s="1"/>
      <c r="K16" s="1"/>
      <c r="L16" s="1"/>
      <c r="M16" s="1"/>
      <c r="N16" s="1"/>
      <c r="O16" s="1"/>
      <c r="P16" s="98"/>
      <c r="Q16" s="98"/>
      <c r="R16" s="1"/>
      <c r="S16" s="7"/>
    </row>
    <row r="17" spans="1:19" ht="17.25" hidden="1" customHeight="1" x14ac:dyDescent="0.2">
      <c r="A17" s="5"/>
      <c r="B17" s="1"/>
      <c r="C17" s="1"/>
      <c r="D17" s="1"/>
      <c r="E17" s="1" t="s">
        <v>2</v>
      </c>
      <c r="F17" s="1"/>
      <c r="G17" s="1"/>
      <c r="H17" s="1"/>
      <c r="I17" s="1"/>
      <c r="J17" s="1"/>
      <c r="K17" s="1"/>
      <c r="L17" s="1"/>
      <c r="M17" s="1"/>
      <c r="N17" s="1"/>
      <c r="O17" s="1"/>
      <c r="P17" s="98"/>
      <c r="Q17" s="98"/>
      <c r="R17" s="1"/>
      <c r="S17" s="7"/>
    </row>
    <row r="18" spans="1:19" ht="17.25" hidden="1" customHeight="1" x14ac:dyDescent="0.2">
      <c r="A18" s="5"/>
      <c r="B18" s="1"/>
      <c r="C18" s="1"/>
      <c r="D18" s="1"/>
      <c r="E18" s="1" t="s">
        <v>2</v>
      </c>
      <c r="F18" s="1"/>
      <c r="G18" s="1"/>
      <c r="H18" s="1"/>
      <c r="I18" s="1"/>
      <c r="J18" s="1"/>
      <c r="K18" s="1"/>
      <c r="L18" s="1"/>
      <c r="M18" s="1"/>
      <c r="N18" s="1"/>
      <c r="O18" s="1"/>
      <c r="P18" s="98"/>
      <c r="Q18" s="98"/>
      <c r="R18" s="1"/>
      <c r="S18" s="7"/>
    </row>
    <row r="19" spans="1:19" ht="17.25" hidden="1" customHeight="1" x14ac:dyDescent="0.2">
      <c r="A19" s="5"/>
      <c r="B19" s="1"/>
      <c r="C19" s="1"/>
      <c r="D19" s="1"/>
      <c r="E19" s="1" t="s">
        <v>2</v>
      </c>
      <c r="F19" s="1"/>
      <c r="G19" s="1"/>
      <c r="H19" s="1"/>
      <c r="I19" s="1"/>
      <c r="J19" s="1"/>
      <c r="K19" s="1"/>
      <c r="L19" s="1"/>
      <c r="M19" s="1"/>
      <c r="N19" s="1"/>
      <c r="O19" s="1"/>
      <c r="P19" s="98"/>
      <c r="Q19" s="98"/>
      <c r="R19" s="1"/>
      <c r="S19" s="7"/>
    </row>
    <row r="20" spans="1:19" ht="17.25" hidden="1" customHeight="1" x14ac:dyDescent="0.2">
      <c r="A20" s="5"/>
      <c r="B20" s="1"/>
      <c r="C20" s="1"/>
      <c r="D20" s="1"/>
      <c r="E20" s="1" t="s">
        <v>2</v>
      </c>
      <c r="F20" s="1"/>
      <c r="G20" s="1"/>
      <c r="H20" s="1"/>
      <c r="I20" s="1"/>
      <c r="J20" s="1"/>
      <c r="K20" s="1"/>
      <c r="L20" s="1"/>
      <c r="M20" s="1"/>
      <c r="N20" s="1"/>
      <c r="O20" s="1"/>
      <c r="P20" s="98"/>
      <c r="Q20" s="98"/>
      <c r="R20" s="1"/>
      <c r="S20" s="7"/>
    </row>
    <row r="21" spans="1:19" ht="17.25" hidden="1" customHeight="1" x14ac:dyDescent="0.2">
      <c r="A21" s="5"/>
      <c r="B21" s="1"/>
      <c r="C21" s="1"/>
      <c r="D21" s="1"/>
      <c r="E21" s="1" t="s">
        <v>2</v>
      </c>
      <c r="F21" s="1"/>
      <c r="G21" s="1"/>
      <c r="H21" s="1"/>
      <c r="I21" s="1"/>
      <c r="J21" s="1"/>
      <c r="K21" s="1"/>
      <c r="L21" s="1"/>
      <c r="M21" s="1"/>
      <c r="N21" s="1"/>
      <c r="O21" s="1"/>
      <c r="P21" s="98"/>
      <c r="Q21" s="98"/>
      <c r="R21" s="1"/>
      <c r="S21" s="7"/>
    </row>
    <row r="22" spans="1:19" ht="17.25" hidden="1" customHeight="1" x14ac:dyDescent="0.2">
      <c r="A22" s="5"/>
      <c r="B22" s="1"/>
      <c r="C22" s="1"/>
      <c r="D22" s="1"/>
      <c r="E22" s="1" t="s">
        <v>2</v>
      </c>
      <c r="F22" s="1"/>
      <c r="G22" s="1"/>
      <c r="H22" s="1"/>
      <c r="I22" s="1"/>
      <c r="J22" s="1"/>
      <c r="K22" s="1"/>
      <c r="L22" s="1"/>
      <c r="M22" s="1"/>
      <c r="N22" s="1"/>
      <c r="O22" s="1"/>
      <c r="P22" s="98"/>
      <c r="Q22" s="98"/>
      <c r="R22" s="1"/>
      <c r="S22" s="7"/>
    </row>
    <row r="23" spans="1:19" ht="17.25" hidden="1" customHeight="1" x14ac:dyDescent="0.2">
      <c r="A23" s="5"/>
      <c r="B23" s="1"/>
      <c r="C23" s="1"/>
      <c r="D23" s="1"/>
      <c r="E23" s="1" t="s">
        <v>2</v>
      </c>
      <c r="F23" s="1"/>
      <c r="G23" s="1"/>
      <c r="H23" s="1"/>
      <c r="I23" s="1"/>
      <c r="J23" s="1"/>
      <c r="K23" s="1"/>
      <c r="L23" s="1"/>
      <c r="M23" s="1"/>
      <c r="N23" s="1"/>
      <c r="O23" s="1"/>
      <c r="P23" s="98"/>
      <c r="Q23" s="98"/>
      <c r="R23" s="1"/>
      <c r="S23" s="7"/>
    </row>
    <row r="24" spans="1:19" ht="17.25" hidden="1" customHeight="1" x14ac:dyDescent="0.2">
      <c r="A24" s="5"/>
      <c r="B24" s="1"/>
      <c r="C24" s="1"/>
      <c r="D24" s="1"/>
      <c r="E24" s="1" t="s">
        <v>2</v>
      </c>
      <c r="F24" s="1"/>
      <c r="G24" s="1"/>
      <c r="H24" s="1"/>
      <c r="I24" s="1"/>
      <c r="J24" s="1"/>
      <c r="K24" s="1"/>
      <c r="L24" s="1"/>
      <c r="M24" s="1"/>
      <c r="N24" s="1"/>
      <c r="O24" s="1"/>
      <c r="P24" s="98"/>
      <c r="Q24" s="98"/>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27.75" customHeight="1" x14ac:dyDescent="0.2">
      <c r="A26" s="5"/>
      <c r="B26" s="1" t="s">
        <v>16</v>
      </c>
      <c r="C26" s="1"/>
      <c r="D26" s="1"/>
      <c r="E26" s="193" t="s">
        <v>96</v>
      </c>
      <c r="F26" s="194"/>
      <c r="G26" s="194"/>
      <c r="H26" s="194"/>
      <c r="I26" s="194"/>
      <c r="J26" s="195"/>
      <c r="K26" s="1"/>
      <c r="L26" s="1"/>
      <c r="M26" s="1"/>
      <c r="N26" s="1"/>
      <c r="O26" s="99" t="s">
        <v>7</v>
      </c>
      <c r="P26" s="100" t="s">
        <v>7</v>
      </c>
      <c r="Q26" s="101"/>
      <c r="R26" s="10"/>
      <c r="S26" s="7"/>
    </row>
    <row r="27" spans="1:19" ht="17.850000000000001" customHeight="1" x14ac:dyDescent="0.2">
      <c r="A27" s="5"/>
      <c r="B27" s="1" t="s">
        <v>17</v>
      </c>
      <c r="C27" s="1"/>
      <c r="D27" s="1"/>
      <c r="E27" s="97" t="s">
        <v>94</v>
      </c>
      <c r="F27" s="1"/>
      <c r="G27" s="1"/>
      <c r="H27" s="1"/>
      <c r="I27" s="1"/>
      <c r="J27" s="8"/>
      <c r="K27" s="1"/>
      <c r="L27" s="1"/>
      <c r="M27" s="1"/>
      <c r="N27" s="1"/>
      <c r="O27" s="99" t="s">
        <v>7</v>
      </c>
      <c r="P27" s="100" t="s">
        <v>7</v>
      </c>
      <c r="Q27" s="101"/>
      <c r="R27" s="10"/>
      <c r="S27" s="7"/>
    </row>
    <row r="28" spans="1:19" ht="17.850000000000001" customHeight="1" x14ac:dyDescent="0.2">
      <c r="A28" s="5"/>
      <c r="B28" s="1" t="s">
        <v>18</v>
      </c>
      <c r="C28" s="1"/>
      <c r="D28" s="1"/>
      <c r="E28" s="97" t="s">
        <v>2</v>
      </c>
      <c r="F28" s="1"/>
      <c r="G28" s="1"/>
      <c r="H28" s="1"/>
      <c r="I28" s="1"/>
      <c r="J28" s="8"/>
      <c r="K28" s="1"/>
      <c r="L28" s="1"/>
      <c r="M28" s="1"/>
      <c r="N28" s="1"/>
      <c r="O28" s="99" t="s">
        <v>7</v>
      </c>
      <c r="P28" s="100" t="s">
        <v>7</v>
      </c>
      <c r="Q28" s="101"/>
      <c r="R28" s="10"/>
      <c r="S28" s="7"/>
    </row>
    <row r="29" spans="1:19" ht="17.850000000000001" customHeight="1" x14ac:dyDescent="0.2">
      <c r="A29" s="5"/>
      <c r="B29" s="1"/>
      <c r="C29" s="1"/>
      <c r="D29" s="1"/>
      <c r="E29" s="102" t="s">
        <v>7</v>
      </c>
      <c r="F29" s="11"/>
      <c r="G29" s="11"/>
      <c r="H29" s="11"/>
      <c r="I29" s="11"/>
      <c r="J29" s="12"/>
      <c r="K29" s="1"/>
      <c r="L29" s="1"/>
      <c r="M29" s="1"/>
      <c r="N29" s="1"/>
      <c r="O29" s="98"/>
      <c r="P29" s="98"/>
      <c r="Q29" s="98"/>
      <c r="R29" s="1"/>
      <c r="S29" s="7"/>
    </row>
    <row r="30" spans="1:19" ht="17.850000000000001" customHeight="1" x14ac:dyDescent="0.2">
      <c r="A30" s="5"/>
      <c r="B30" s="1"/>
      <c r="C30" s="1"/>
      <c r="D30" s="1"/>
      <c r="E30" s="98" t="s">
        <v>19</v>
      </c>
      <c r="F30" s="1"/>
      <c r="G30" s="1" t="s">
        <v>20</v>
      </c>
      <c r="H30" s="1"/>
      <c r="I30" s="1"/>
      <c r="J30" s="1"/>
      <c r="K30" s="1"/>
      <c r="L30" s="1"/>
      <c r="M30" s="1"/>
      <c r="N30" s="1"/>
      <c r="O30" s="98" t="s">
        <v>21</v>
      </c>
      <c r="P30" s="98"/>
      <c r="Q30" s="98"/>
      <c r="R30" s="13"/>
      <c r="S30" s="7"/>
    </row>
    <row r="31" spans="1:19" ht="17.850000000000001" customHeight="1" x14ac:dyDescent="0.2">
      <c r="A31" s="5"/>
      <c r="B31" s="1"/>
      <c r="C31" s="1"/>
      <c r="D31" s="1"/>
      <c r="E31" s="99" t="s">
        <v>7</v>
      </c>
      <c r="F31" s="1"/>
      <c r="G31" s="100"/>
      <c r="H31" s="14"/>
      <c r="I31" s="103"/>
      <c r="J31" s="1"/>
      <c r="K31" s="1"/>
      <c r="L31" s="1"/>
      <c r="M31" s="1"/>
      <c r="N31" s="1"/>
      <c r="O31" s="104"/>
      <c r="P31" s="98"/>
      <c r="Q31" s="98"/>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5"/>
      <c r="B35" s="106"/>
      <c r="C35" s="106"/>
      <c r="D35" s="107">
        <v>0</v>
      </c>
      <c r="E35" s="108">
        <f>IF(D35=0,0,R49/D35)</f>
        <v>0</v>
      </c>
      <c r="F35" s="109"/>
      <c r="G35" s="110"/>
      <c r="H35" s="106"/>
      <c r="I35" s="107">
        <v>0</v>
      </c>
      <c r="J35" s="108">
        <f>IF(I35=0,0,R49/I35)</f>
        <v>0</v>
      </c>
      <c r="K35" s="111"/>
      <c r="L35" s="110"/>
      <c r="M35" s="106"/>
      <c r="N35" s="106"/>
      <c r="O35" s="107">
        <v>0</v>
      </c>
      <c r="P35" s="110"/>
      <c r="Q35" s="106"/>
      <c r="R35" s="112">
        <f>IF(O35=0,0,R49/O35)</f>
        <v>0</v>
      </c>
      <c r="S35" s="113"/>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c r="C38" s="6"/>
      <c r="D38" s="36"/>
      <c r="E38" s="114"/>
      <c r="F38" s="37"/>
      <c r="G38" s="34">
        <v>10</v>
      </c>
      <c r="H38" s="38" t="s">
        <v>37</v>
      </c>
      <c r="I38" s="10"/>
      <c r="J38" s="115">
        <v>0</v>
      </c>
      <c r="K38" s="116"/>
      <c r="L38" s="34">
        <v>14</v>
      </c>
      <c r="M38" s="100" t="s">
        <v>38</v>
      </c>
      <c r="N38" s="14"/>
      <c r="O38" s="14"/>
      <c r="P38" s="117" t="str">
        <f>M51</f>
        <v>21</v>
      </c>
      <c r="Q38" s="118" t="s">
        <v>40</v>
      </c>
      <c r="R38" s="114">
        <f>(E38+E39+E40)*0.025</f>
        <v>0</v>
      </c>
      <c r="S38" s="39"/>
    </row>
    <row r="39" spans="1:19" ht="20.25" customHeight="1" x14ac:dyDescent="0.2">
      <c r="A39" s="34">
        <v>2</v>
      </c>
      <c r="B39" s="35"/>
      <c r="C39" s="6"/>
      <c r="D39" s="36"/>
      <c r="E39" s="114"/>
      <c r="F39" s="37"/>
      <c r="G39" s="34">
        <v>11</v>
      </c>
      <c r="H39" s="1" t="s">
        <v>41</v>
      </c>
      <c r="I39" s="36"/>
      <c r="J39" s="115">
        <v>0</v>
      </c>
      <c r="K39" s="116"/>
      <c r="L39" s="34">
        <v>15</v>
      </c>
      <c r="M39" s="100" t="s">
        <v>85</v>
      </c>
      <c r="N39" s="14"/>
      <c r="O39" s="14"/>
      <c r="P39" s="117" t="str">
        <f>M51</f>
        <v>21</v>
      </c>
      <c r="Q39" s="118" t="s">
        <v>40</v>
      </c>
      <c r="R39" s="114">
        <v>0</v>
      </c>
      <c r="S39" s="39"/>
    </row>
    <row r="40" spans="1:19" ht="20.25" customHeight="1" x14ac:dyDescent="0.2">
      <c r="A40" s="34">
        <v>3</v>
      </c>
      <c r="B40" s="35"/>
      <c r="C40" s="6"/>
      <c r="D40" s="36"/>
      <c r="E40" s="114"/>
      <c r="F40" s="37"/>
      <c r="G40" s="34">
        <v>12</v>
      </c>
      <c r="H40" s="38" t="s">
        <v>42</v>
      </c>
      <c r="I40" s="10"/>
      <c r="J40" s="115">
        <v>0</v>
      </c>
      <c r="K40" s="116"/>
      <c r="L40" s="34">
        <v>16</v>
      </c>
      <c r="M40" s="100" t="s">
        <v>43</v>
      </c>
      <c r="N40" s="14"/>
      <c r="O40" s="14"/>
      <c r="P40" s="117" t="str">
        <f>M51</f>
        <v>21</v>
      </c>
      <c r="Q40" s="118" t="s">
        <v>40</v>
      </c>
      <c r="R40" s="114">
        <v>0</v>
      </c>
      <c r="S40" s="39"/>
    </row>
    <row r="41" spans="1:19" ht="20.25" customHeight="1" x14ac:dyDescent="0.2">
      <c r="A41" s="34">
        <v>4</v>
      </c>
      <c r="B41" s="35"/>
      <c r="C41" s="6"/>
      <c r="D41" s="36"/>
      <c r="E41" s="114"/>
      <c r="F41" s="37"/>
      <c r="G41" s="34"/>
      <c r="H41" s="38"/>
      <c r="I41" s="10"/>
      <c r="J41" s="115"/>
      <c r="K41" s="116"/>
      <c r="L41" s="34">
        <v>17</v>
      </c>
      <c r="M41" s="100" t="s">
        <v>44</v>
      </c>
      <c r="N41" s="14"/>
      <c r="O41" s="14"/>
      <c r="P41" s="117" t="str">
        <f>M51</f>
        <v>21</v>
      </c>
      <c r="Q41" s="118" t="s">
        <v>40</v>
      </c>
      <c r="R41" s="114">
        <f>(E38+E39+E40)*0.04</f>
        <v>0</v>
      </c>
      <c r="S41" s="39"/>
    </row>
    <row r="42" spans="1:19" ht="20.25" customHeight="1" x14ac:dyDescent="0.2">
      <c r="A42" s="34">
        <v>5</v>
      </c>
      <c r="B42" s="190"/>
      <c r="C42" s="6"/>
      <c r="D42" s="36"/>
      <c r="E42" s="114"/>
      <c r="F42" s="68"/>
      <c r="G42" s="40"/>
      <c r="H42" s="14"/>
      <c r="I42" s="10"/>
      <c r="J42" s="119"/>
      <c r="K42" s="120"/>
      <c r="L42" s="34">
        <v>18</v>
      </c>
      <c r="M42" s="100" t="s">
        <v>45</v>
      </c>
      <c r="N42" s="14"/>
      <c r="O42" s="14"/>
      <c r="P42" s="117">
        <f>M53</f>
        <v>0</v>
      </c>
      <c r="Q42" s="118" t="s">
        <v>40</v>
      </c>
      <c r="R42" s="114">
        <v>0</v>
      </c>
      <c r="S42" s="7"/>
    </row>
    <row r="43" spans="1:19" ht="20.25" customHeight="1" x14ac:dyDescent="0.2">
      <c r="A43" s="34">
        <v>6</v>
      </c>
      <c r="B43" s="190" t="s">
        <v>95</v>
      </c>
      <c r="C43" s="6"/>
      <c r="D43" s="36"/>
      <c r="E43" s="114">
        <f>Rekapitulace!C14</f>
        <v>0</v>
      </c>
      <c r="F43" s="68"/>
      <c r="G43" s="40"/>
      <c r="H43" s="14"/>
      <c r="I43" s="10"/>
      <c r="J43" s="119"/>
      <c r="K43" s="120"/>
      <c r="L43" s="34">
        <v>19</v>
      </c>
      <c r="M43" s="38" t="s">
        <v>46</v>
      </c>
      <c r="N43" s="14"/>
      <c r="O43" s="14"/>
      <c r="P43" s="14"/>
      <c r="Q43" s="10"/>
      <c r="R43" s="114">
        <v>0</v>
      </c>
      <c r="S43" s="7"/>
    </row>
    <row r="44" spans="1:19" ht="20.25" customHeight="1" x14ac:dyDescent="0.2">
      <c r="A44" s="34">
        <v>7</v>
      </c>
      <c r="B44" s="190"/>
      <c r="C44" s="6"/>
      <c r="D44" s="36"/>
      <c r="E44" s="114"/>
      <c r="F44" s="68"/>
      <c r="G44" s="40"/>
      <c r="H44" s="14"/>
      <c r="I44" s="10"/>
      <c r="J44" s="119"/>
      <c r="K44" s="120"/>
      <c r="L44" s="34"/>
      <c r="M44" s="38"/>
      <c r="N44" s="14"/>
      <c r="O44" s="14"/>
      <c r="P44" s="14"/>
      <c r="Q44" s="10"/>
      <c r="R44" s="114"/>
      <c r="S44" s="7"/>
    </row>
    <row r="45" spans="1:19" ht="20.25" customHeight="1" x14ac:dyDescent="0.2">
      <c r="A45" s="34">
        <v>8</v>
      </c>
      <c r="B45" s="35"/>
      <c r="C45" s="6"/>
      <c r="D45" s="36"/>
      <c r="E45" s="114"/>
      <c r="F45" s="68"/>
      <c r="G45" s="40"/>
      <c r="H45" s="14"/>
      <c r="I45" s="10"/>
      <c r="J45" s="120"/>
      <c r="K45" s="120"/>
      <c r="L45" s="34"/>
      <c r="M45" s="38"/>
      <c r="N45" s="14"/>
      <c r="O45" s="14"/>
      <c r="P45" s="14"/>
      <c r="Q45" s="10"/>
      <c r="R45" s="114"/>
      <c r="S45" s="7"/>
    </row>
    <row r="46" spans="1:19" ht="20.25" customHeight="1" x14ac:dyDescent="0.2">
      <c r="A46" s="34">
        <v>9</v>
      </c>
      <c r="B46" s="41" t="s">
        <v>81</v>
      </c>
      <c r="C46" s="14"/>
      <c r="D46" s="10"/>
      <c r="E46" s="121">
        <f>SUM(E38:E45)</f>
        <v>0</v>
      </c>
      <c r="F46" s="42"/>
      <c r="G46" s="34">
        <v>13</v>
      </c>
      <c r="H46" s="41" t="s">
        <v>82</v>
      </c>
      <c r="I46" s="10"/>
      <c r="J46" s="122">
        <f>SUM(J38:J41)</f>
        <v>0</v>
      </c>
      <c r="K46" s="123"/>
      <c r="L46" s="34">
        <v>20</v>
      </c>
      <c r="M46" s="35" t="s">
        <v>83</v>
      </c>
      <c r="N46" s="9"/>
      <c r="O46" s="9"/>
      <c r="P46" s="9"/>
      <c r="Q46" s="43"/>
      <c r="R46" s="121">
        <f>SUM(R38:R43)</f>
        <v>0</v>
      </c>
      <c r="S46" s="21"/>
    </row>
    <row r="47" spans="1:19" ht="20.25" customHeight="1" x14ac:dyDescent="0.2">
      <c r="A47" s="44">
        <v>21</v>
      </c>
      <c r="B47" s="45" t="s">
        <v>47</v>
      </c>
      <c r="C47" s="46"/>
      <c r="D47" s="47"/>
      <c r="E47" s="124">
        <v>0</v>
      </c>
      <c r="F47" s="48"/>
      <c r="G47" s="44">
        <v>22</v>
      </c>
      <c r="H47" s="45" t="s">
        <v>48</v>
      </c>
      <c r="I47" s="47"/>
      <c r="J47" s="125">
        <f>(E38+E39+E40)*0.03</f>
        <v>0</v>
      </c>
      <c r="K47" s="126" t="str">
        <f>M51</f>
        <v>21</v>
      </c>
      <c r="L47" s="44">
        <v>23</v>
      </c>
      <c r="M47" s="45" t="s">
        <v>49</v>
      </c>
      <c r="N47" s="46"/>
      <c r="O47" s="46"/>
      <c r="P47" s="46"/>
      <c r="Q47" s="47"/>
      <c r="R47" s="124">
        <v>0</v>
      </c>
      <c r="S47" s="17"/>
    </row>
    <row r="48" spans="1:19" ht="20.25" customHeight="1" x14ac:dyDescent="0.2">
      <c r="A48" s="49" t="s">
        <v>17</v>
      </c>
      <c r="B48" s="3"/>
      <c r="C48" s="3"/>
      <c r="D48" s="3"/>
      <c r="E48" s="3"/>
      <c r="F48" s="50"/>
      <c r="G48" s="51"/>
      <c r="H48" s="3"/>
      <c r="I48" s="3"/>
      <c r="J48" s="3"/>
      <c r="K48" s="3"/>
      <c r="L48" s="52" t="s">
        <v>50</v>
      </c>
      <c r="M48" s="24"/>
      <c r="N48" s="30" t="s">
        <v>51</v>
      </c>
      <c r="O48" s="23"/>
      <c r="P48" s="23"/>
      <c r="Q48" s="23"/>
      <c r="R48" s="23"/>
      <c r="S48" s="26"/>
    </row>
    <row r="49" spans="1:19" ht="20.25" customHeight="1" x14ac:dyDescent="0.2">
      <c r="A49" s="5"/>
      <c r="B49" s="1"/>
      <c r="C49" s="1"/>
      <c r="D49" s="1"/>
      <c r="E49" s="1"/>
      <c r="F49" s="8"/>
      <c r="G49" s="53"/>
      <c r="H49" s="1"/>
      <c r="I49" s="1"/>
      <c r="J49" s="1"/>
      <c r="K49" s="1"/>
      <c r="L49" s="34">
        <v>24</v>
      </c>
      <c r="M49" s="38" t="s">
        <v>84</v>
      </c>
      <c r="N49" s="14"/>
      <c r="O49" s="14"/>
      <c r="P49" s="14"/>
      <c r="Q49" s="39"/>
      <c r="R49" s="121">
        <f>ROUND(E46+J46+R46+E47+J47+R47,2)</f>
        <v>0</v>
      </c>
      <c r="S49" s="54">
        <f>E46+J46+R46+E47+J47+R47</f>
        <v>0</v>
      </c>
    </row>
    <row r="50" spans="1:19" ht="20.25" customHeight="1" x14ac:dyDescent="0.2">
      <c r="A50" s="55" t="s">
        <v>52</v>
      </c>
      <c r="B50" s="11"/>
      <c r="C50" s="11"/>
      <c r="D50" s="11"/>
      <c r="E50" s="11"/>
      <c r="F50" s="12"/>
      <c r="G50" s="56" t="s">
        <v>53</v>
      </c>
      <c r="H50" s="11"/>
      <c r="I50" s="11"/>
      <c r="J50" s="11"/>
      <c r="K50" s="11"/>
      <c r="L50" s="34">
        <v>25</v>
      </c>
      <c r="M50" s="127" t="s">
        <v>54</v>
      </c>
      <c r="N50" s="12" t="s">
        <v>40</v>
      </c>
      <c r="O50" s="128">
        <f>ROUND(R49-O51,2)</f>
        <v>0</v>
      </c>
      <c r="P50" s="14" t="s">
        <v>55</v>
      </c>
      <c r="Q50" s="10"/>
      <c r="R50" s="129">
        <f>ROUND(O50*M50/100,2)</f>
        <v>0</v>
      </c>
      <c r="S50" s="57">
        <f>O50*M50/100</f>
        <v>0</v>
      </c>
    </row>
    <row r="51" spans="1:19" ht="20.25" customHeight="1" thickBot="1" x14ac:dyDescent="0.25">
      <c r="A51" s="58" t="s">
        <v>16</v>
      </c>
      <c r="B51" s="9"/>
      <c r="C51" s="9"/>
      <c r="D51" s="9"/>
      <c r="E51" s="9"/>
      <c r="F51" s="6"/>
      <c r="G51" s="59"/>
      <c r="H51" s="9"/>
      <c r="I51" s="9"/>
      <c r="J51" s="9"/>
      <c r="K51" s="9"/>
      <c r="L51" s="34">
        <v>26</v>
      </c>
      <c r="M51" s="130" t="s">
        <v>39</v>
      </c>
      <c r="N51" s="10" t="s">
        <v>40</v>
      </c>
      <c r="O51" s="128">
        <f>R49</f>
        <v>0</v>
      </c>
      <c r="P51" s="14" t="s">
        <v>55</v>
      </c>
      <c r="Q51" s="10"/>
      <c r="R51" s="114">
        <f>ROUND(O51*M51/100,2)</f>
        <v>0</v>
      </c>
      <c r="S51" s="60">
        <f>O51*M51/100</f>
        <v>0</v>
      </c>
    </row>
    <row r="52" spans="1:19" ht="20.25" customHeight="1" thickBot="1" x14ac:dyDescent="0.25">
      <c r="A52" s="5"/>
      <c r="B52" s="1"/>
      <c r="C52" s="1"/>
      <c r="D52" s="1"/>
      <c r="E52" s="1"/>
      <c r="F52" s="8"/>
      <c r="G52" s="53"/>
      <c r="H52" s="1"/>
      <c r="I52" s="1"/>
      <c r="J52" s="1"/>
      <c r="K52" s="1"/>
      <c r="L52" s="44">
        <v>27</v>
      </c>
      <c r="M52" s="61" t="s">
        <v>86</v>
      </c>
      <c r="N52" s="46"/>
      <c r="O52" s="46"/>
      <c r="P52" s="46"/>
      <c r="Q52" s="62"/>
      <c r="R52" s="131">
        <f>R49+R50+R51</f>
        <v>0</v>
      </c>
      <c r="S52" s="63"/>
    </row>
    <row r="53" spans="1:19" ht="20.25" customHeight="1" x14ac:dyDescent="0.2">
      <c r="A53" s="55" t="s">
        <v>52</v>
      </c>
      <c r="B53" s="11"/>
      <c r="C53" s="11"/>
      <c r="D53" s="11"/>
      <c r="E53" s="11"/>
      <c r="F53" s="12"/>
      <c r="G53" s="56" t="s">
        <v>53</v>
      </c>
      <c r="H53" s="11"/>
      <c r="I53" s="11"/>
      <c r="J53" s="11"/>
      <c r="K53" s="11"/>
      <c r="L53" s="52" t="s">
        <v>56</v>
      </c>
      <c r="M53" s="24"/>
      <c r="N53" s="30" t="s">
        <v>57</v>
      </c>
      <c r="O53" s="23"/>
      <c r="P53" s="23"/>
      <c r="Q53" s="23"/>
      <c r="R53" s="132"/>
      <c r="S53" s="26"/>
    </row>
    <row r="54" spans="1:19" ht="20.25" customHeight="1" x14ac:dyDescent="0.2">
      <c r="A54" s="58" t="s">
        <v>18</v>
      </c>
      <c r="B54" s="9"/>
      <c r="C54" s="9"/>
      <c r="D54" s="9"/>
      <c r="E54" s="9"/>
      <c r="F54" s="6"/>
      <c r="G54" s="59"/>
      <c r="H54" s="9"/>
      <c r="I54" s="9"/>
      <c r="J54" s="9"/>
      <c r="K54" s="9"/>
      <c r="L54" s="34">
        <v>28</v>
      </c>
      <c r="M54" s="38" t="s">
        <v>58</v>
      </c>
      <c r="N54" s="14"/>
      <c r="O54" s="14"/>
      <c r="P54" s="14"/>
      <c r="Q54" s="10"/>
      <c r="R54" s="114">
        <v>0</v>
      </c>
      <c r="S54" s="39"/>
    </row>
    <row r="55" spans="1:19" ht="20.25" customHeight="1" x14ac:dyDescent="0.2">
      <c r="A55" s="5"/>
      <c r="B55" s="1"/>
      <c r="C55" s="1"/>
      <c r="D55" s="1"/>
      <c r="E55" s="1"/>
      <c r="F55" s="8"/>
      <c r="G55" s="53"/>
      <c r="H55" s="1"/>
      <c r="I55" s="1"/>
      <c r="J55" s="1"/>
      <c r="K55" s="1"/>
      <c r="L55" s="34">
        <v>29</v>
      </c>
      <c r="M55" s="38" t="s">
        <v>59</v>
      </c>
      <c r="N55" s="14"/>
      <c r="O55" s="14"/>
      <c r="P55" s="14"/>
      <c r="Q55" s="10"/>
      <c r="R55" s="114">
        <v>0</v>
      </c>
      <c r="S55" s="39"/>
    </row>
    <row r="56" spans="1:19" ht="20.25" customHeight="1" x14ac:dyDescent="0.2">
      <c r="A56" s="64" t="s">
        <v>52</v>
      </c>
      <c r="B56" s="16"/>
      <c r="C56" s="16"/>
      <c r="D56" s="16"/>
      <c r="E56" s="16"/>
      <c r="F56" s="65"/>
      <c r="G56" s="66" t="s">
        <v>53</v>
      </c>
      <c r="H56" s="16"/>
      <c r="I56" s="16"/>
      <c r="J56" s="16"/>
      <c r="K56" s="16"/>
      <c r="L56" s="44">
        <v>30</v>
      </c>
      <c r="M56" s="45" t="s">
        <v>60</v>
      </c>
      <c r="N56" s="46"/>
      <c r="O56" s="46"/>
      <c r="P56" s="46"/>
      <c r="Q56" s="47"/>
      <c r="R56" s="108">
        <v>0</v>
      </c>
      <c r="S56" s="67"/>
    </row>
    <row r="59" spans="1:19" ht="27" customHeight="1" x14ac:dyDescent="0.2">
      <c r="A59" s="205"/>
      <c r="B59" s="205"/>
      <c r="C59" s="205"/>
      <c r="D59" s="205"/>
      <c r="E59" s="205"/>
      <c r="F59" s="205"/>
      <c r="G59" s="205"/>
      <c r="H59" s="205"/>
      <c r="I59" s="205"/>
      <c r="J59" s="205"/>
      <c r="K59" s="205"/>
      <c r="L59" s="205"/>
      <c r="M59" s="205"/>
      <c r="N59" s="205"/>
      <c r="O59" s="205"/>
      <c r="P59" s="205"/>
      <c r="Q59" s="205"/>
      <c r="R59" s="205"/>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6">
    <mergeCell ref="E5:J5"/>
    <mergeCell ref="E7:J7"/>
    <mergeCell ref="E9:J9"/>
    <mergeCell ref="P9:R9"/>
    <mergeCell ref="A59:R59"/>
    <mergeCell ref="E26:J26"/>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6"/>
  <sheetViews>
    <sheetView showGridLines="0" workbookViewId="0">
      <selection activeCell="C17" sqref="C17"/>
    </sheetView>
  </sheetViews>
  <sheetFormatPr defaultColWidth="9.140625" defaultRowHeight="11.25" x14ac:dyDescent="0.2"/>
  <cols>
    <col min="1" max="1" width="11.7109375" style="147" customWidth="1"/>
    <col min="2" max="2" width="62.85546875" style="147" customWidth="1"/>
    <col min="3" max="3" width="13.5703125" style="147" customWidth="1"/>
    <col min="4" max="4" width="9.140625" style="148"/>
    <col min="5" max="16384" width="9.140625" style="147"/>
  </cols>
  <sheetData>
    <row r="1" spans="1:4" s="80" customFormat="1" ht="18" x14ac:dyDescent="0.25">
      <c r="A1" s="71" t="s">
        <v>77</v>
      </c>
      <c r="B1" s="78"/>
      <c r="C1" s="78"/>
      <c r="D1" s="79"/>
    </row>
    <row r="2" spans="1:4" s="80" customFormat="1" ht="12.75" x14ac:dyDescent="0.2">
      <c r="A2" s="72" t="s">
        <v>61</v>
      </c>
      <c r="B2" s="74" t="str">
        <f>'Krycí list'!E5</f>
        <v>Jazykoá učebna</v>
      </c>
      <c r="C2" s="81"/>
      <c r="D2" s="79"/>
    </row>
    <row r="3" spans="1:4" s="80" customFormat="1" ht="12.75" x14ac:dyDescent="0.2">
      <c r="A3" s="72" t="s">
        <v>62</v>
      </c>
      <c r="B3" s="74" t="str">
        <f>'Krycí list'!E7</f>
        <v>Základní škola, Veverská Bítýška, okres Brno - venkov, p.o. náměstí Na Městečku 51, 664 71 Veverská Bítýška</v>
      </c>
      <c r="C3" s="82"/>
      <c r="D3" s="79"/>
    </row>
    <row r="4" spans="1:4" s="80" customFormat="1" ht="12.75" x14ac:dyDescent="0.2">
      <c r="A4" s="72" t="s">
        <v>63</v>
      </c>
      <c r="B4" s="74" t="str">
        <f>'Krycí list'!E9</f>
        <v>OCENĚNÝ SOUPIS PRACÍ A DODÁVEK A SLUŽEB</v>
      </c>
      <c r="C4" s="82"/>
      <c r="D4" s="79"/>
    </row>
    <row r="5" spans="1:4" s="80" customFormat="1" ht="12.75" x14ac:dyDescent="0.2">
      <c r="A5" s="73" t="s">
        <v>64</v>
      </c>
      <c r="B5" s="74" t="str">
        <f>'Krycí list'!P5</f>
        <v xml:space="preserve"> </v>
      </c>
      <c r="C5" s="82"/>
      <c r="D5" s="79"/>
    </row>
    <row r="6" spans="1:4" s="80" customFormat="1" ht="6" customHeight="1" x14ac:dyDescent="0.2">
      <c r="A6" s="73"/>
      <c r="B6" s="74"/>
      <c r="C6" s="82"/>
      <c r="D6" s="79"/>
    </row>
    <row r="7" spans="1:4" s="80" customFormat="1" ht="12.75" x14ac:dyDescent="0.2">
      <c r="A7" s="83" t="s">
        <v>65</v>
      </c>
      <c r="B7" s="74" t="str">
        <f>'Krycí list'!E26</f>
        <v>Základní škola, Veverská Bítýška, okres Brno - venkov, p.o. náměstí Na Městečku 51, 664 71 Veverská Bítýška</v>
      </c>
      <c r="C7" s="82"/>
      <c r="D7" s="79"/>
    </row>
    <row r="8" spans="1:4" s="80" customFormat="1" ht="12.75" x14ac:dyDescent="0.2">
      <c r="A8" s="83" t="s">
        <v>66</v>
      </c>
      <c r="B8" s="74" t="str">
        <f>'Krycí list'!E28</f>
        <v xml:space="preserve"> </v>
      </c>
      <c r="C8" s="82"/>
      <c r="D8" s="79"/>
    </row>
    <row r="9" spans="1:4" s="80" customFormat="1" ht="12.75" x14ac:dyDescent="0.2">
      <c r="A9" s="83" t="s">
        <v>67</v>
      </c>
      <c r="B9" s="75">
        <f>'Krycí list'!O31</f>
        <v>0</v>
      </c>
      <c r="C9" s="82"/>
      <c r="D9" s="79"/>
    </row>
    <row r="10" spans="1:4" s="80" customFormat="1" ht="6.75" customHeight="1" x14ac:dyDescent="0.2">
      <c r="A10" s="78"/>
      <c r="B10" s="78"/>
      <c r="C10" s="78"/>
      <c r="D10" s="79"/>
    </row>
    <row r="11" spans="1:4" s="80" customFormat="1" ht="12.75" x14ac:dyDescent="0.2">
      <c r="A11" s="76" t="s">
        <v>68</v>
      </c>
      <c r="B11" s="69" t="s">
        <v>69</v>
      </c>
      <c r="C11" s="84" t="s">
        <v>70</v>
      </c>
      <c r="D11" s="79"/>
    </row>
    <row r="12" spans="1:4" s="80" customFormat="1" ht="12.75" x14ac:dyDescent="0.2">
      <c r="A12" s="77">
        <v>1</v>
      </c>
      <c r="B12" s="70">
        <v>2</v>
      </c>
      <c r="C12" s="85">
        <v>3</v>
      </c>
      <c r="D12" s="79"/>
    </row>
    <row r="13" spans="1:4" s="80" customFormat="1" ht="4.5" customHeight="1" x14ac:dyDescent="0.2">
      <c r="A13" s="86"/>
      <c r="B13" s="87"/>
      <c r="C13" s="87"/>
      <c r="D13" s="79"/>
    </row>
    <row r="14" spans="1:4" x14ac:dyDescent="0.2">
      <c r="A14" s="155" t="str">
        <f>Nábytek!D14</f>
        <v>NÁB</v>
      </c>
      <c r="B14" s="156" t="str">
        <f>Nábytek!E14</f>
        <v>Nábytek</v>
      </c>
      <c r="C14" s="157">
        <f>Nábytek!I14</f>
        <v>0</v>
      </c>
    </row>
    <row r="15" spans="1:4" x14ac:dyDescent="0.2">
      <c r="A15" s="158"/>
      <c r="B15" s="159" t="str">
        <f>Nábytek!E15</f>
        <v>Nábytek</v>
      </c>
      <c r="C15" s="160">
        <f>Nábytek!I15</f>
        <v>0</v>
      </c>
    </row>
    <row r="16" spans="1:4" x14ac:dyDescent="0.2">
      <c r="A16" s="161"/>
      <c r="B16" s="162" t="s">
        <v>91</v>
      </c>
      <c r="C16" s="163">
        <f>C14</f>
        <v>0</v>
      </c>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54DCD-72CB-4F14-A5EB-7545FD619326}">
  <sheetPr>
    <pageSetUpPr fitToPage="1"/>
  </sheetPr>
  <dimension ref="A1:J26"/>
  <sheetViews>
    <sheetView showGridLines="0" topLeftCell="A25" zoomScaleNormal="100" workbookViewId="0">
      <selection activeCell="E16" sqref="E16"/>
    </sheetView>
  </sheetViews>
  <sheetFormatPr defaultColWidth="9.140625" defaultRowHeight="12.75" x14ac:dyDescent="0.2"/>
  <cols>
    <col min="1" max="1" width="5.5703125" style="172" customWidth="1"/>
    <col min="2" max="2" width="4.42578125" style="175" customWidth="1"/>
    <col min="3" max="3" width="6" style="175" customWidth="1"/>
    <col min="4" max="4" width="12.7109375" style="183" customWidth="1"/>
    <col min="5" max="5" width="94.28515625" style="154" customWidth="1"/>
    <col min="6" max="6" width="7.7109375" style="175" customWidth="1"/>
    <col min="7" max="7" width="9.85546875" style="172" customWidth="1"/>
    <col min="8" max="8" width="13.140625" style="172" customWidth="1"/>
    <col min="9" max="9" width="15.5703125" style="172" customWidth="1"/>
    <col min="10" max="10" width="9.140625" style="172"/>
    <col min="11" max="16384" width="9.140625" style="80"/>
  </cols>
  <sheetData>
    <row r="1" spans="1:10" s="164" customFormat="1" ht="18" x14ac:dyDescent="0.2">
      <c r="A1" s="187" t="s">
        <v>93</v>
      </c>
      <c r="B1" s="188"/>
      <c r="C1" s="188"/>
      <c r="D1" s="177"/>
      <c r="E1" s="177"/>
      <c r="F1" s="188"/>
      <c r="G1" s="188"/>
      <c r="H1" s="188"/>
      <c r="I1" s="188"/>
    </row>
    <row r="2" spans="1:10" s="164" customFormat="1" x14ac:dyDescent="0.2">
      <c r="A2" s="189" t="s">
        <v>61</v>
      </c>
      <c r="B2" s="188"/>
      <c r="C2" s="134" t="str">
        <f>'Krycí list'!E5</f>
        <v>Jazykoá učebna</v>
      </c>
      <c r="D2" s="178"/>
      <c r="E2" s="178"/>
      <c r="F2" s="188"/>
      <c r="G2" s="188"/>
      <c r="H2" s="188"/>
      <c r="I2" s="188"/>
    </row>
    <row r="3" spans="1:10" s="164" customFormat="1" x14ac:dyDescent="0.2">
      <c r="A3" s="189" t="s">
        <v>62</v>
      </c>
      <c r="B3" s="188"/>
      <c r="C3" s="206" t="str">
        <f>'Krycí list'!E7</f>
        <v>Základní škola, Veverská Bítýška, okres Brno - venkov, p.o. náměstí Na Městečku 51, 664 71 Veverská Bítýška</v>
      </c>
      <c r="D3" s="207"/>
      <c r="E3" s="207"/>
      <c r="F3" s="188"/>
      <c r="G3" s="188"/>
      <c r="H3" s="188"/>
      <c r="I3" s="134"/>
    </row>
    <row r="4" spans="1:10" s="164" customFormat="1" x14ac:dyDescent="0.2">
      <c r="A4" s="189" t="s">
        <v>63</v>
      </c>
      <c r="B4" s="188"/>
      <c r="C4" s="134" t="str">
        <f>'Krycí list'!E9</f>
        <v>OCENĚNÝ SOUPIS PRACÍ A DODÁVEK A SLUŽEB</v>
      </c>
      <c r="D4" s="178"/>
      <c r="E4" s="178"/>
      <c r="F4" s="188"/>
      <c r="G4" s="188"/>
      <c r="H4" s="188"/>
      <c r="I4" s="134"/>
    </row>
    <row r="5" spans="1:10" s="164" customFormat="1" x14ac:dyDescent="0.2">
      <c r="A5" s="188" t="s">
        <v>71</v>
      </c>
      <c r="B5" s="188"/>
      <c r="C5" s="134" t="str">
        <f>'Krycí list'!P5</f>
        <v xml:space="preserve"> </v>
      </c>
      <c r="D5" s="178"/>
      <c r="E5" s="178"/>
      <c r="F5" s="188"/>
      <c r="G5" s="188"/>
      <c r="H5" s="188"/>
      <c r="I5" s="134"/>
    </row>
    <row r="6" spans="1:10" s="164" customFormat="1" x14ac:dyDescent="0.2">
      <c r="A6" s="188"/>
      <c r="B6" s="188"/>
      <c r="C6" s="134"/>
      <c r="D6" s="178"/>
      <c r="E6" s="178"/>
      <c r="F6" s="188"/>
      <c r="G6" s="188"/>
      <c r="H6" s="188"/>
      <c r="I6" s="134"/>
    </row>
    <row r="7" spans="1:10" s="164" customFormat="1" x14ac:dyDescent="0.2">
      <c r="A7" s="188" t="s">
        <v>65</v>
      </c>
      <c r="B7" s="188"/>
      <c r="C7" s="206" t="str">
        <f>'Krycí list'!E26</f>
        <v>Základní škola, Veverská Bítýška, okres Brno - venkov, p.o. náměstí Na Městečku 51, 664 71 Veverská Bítýška</v>
      </c>
      <c r="D7" s="207"/>
      <c r="E7" s="207"/>
      <c r="F7" s="188"/>
      <c r="G7" s="188"/>
      <c r="H7" s="188"/>
      <c r="I7" s="134"/>
    </row>
    <row r="8" spans="1:10" s="164" customFormat="1" x14ac:dyDescent="0.2">
      <c r="A8" s="188" t="s">
        <v>66</v>
      </c>
      <c r="B8" s="188"/>
      <c r="C8" s="206" t="str">
        <f>'Krycí list'!E28</f>
        <v xml:space="preserve"> </v>
      </c>
      <c r="D8" s="207"/>
      <c r="E8" s="178"/>
      <c r="F8" s="188"/>
      <c r="G8" s="188"/>
      <c r="H8" s="188"/>
      <c r="I8" s="134"/>
    </row>
    <row r="9" spans="1:10" s="164" customFormat="1" x14ac:dyDescent="0.2">
      <c r="A9" s="188" t="s">
        <v>67</v>
      </c>
      <c r="B9" s="188"/>
      <c r="C9" s="208">
        <f>'Krycí list'!O31</f>
        <v>0</v>
      </c>
      <c r="D9" s="207"/>
      <c r="E9" s="178"/>
      <c r="F9" s="188"/>
      <c r="G9" s="188"/>
      <c r="H9" s="188"/>
      <c r="I9" s="134"/>
    </row>
    <row r="10" spans="1:10" s="164" customFormat="1" x14ac:dyDescent="0.2">
      <c r="A10" s="188"/>
      <c r="B10" s="188"/>
      <c r="C10" s="188"/>
      <c r="D10" s="177"/>
      <c r="E10" s="177"/>
      <c r="F10" s="188"/>
      <c r="G10" s="188"/>
      <c r="H10" s="188"/>
      <c r="I10" s="188"/>
    </row>
    <row r="11" spans="1:10" s="186" customFormat="1" ht="50.25" customHeight="1" x14ac:dyDescent="0.2">
      <c r="A11" s="169" t="s">
        <v>72</v>
      </c>
      <c r="B11" s="135" t="s">
        <v>73</v>
      </c>
      <c r="C11" s="135" t="s">
        <v>74</v>
      </c>
      <c r="D11" s="135" t="s">
        <v>90</v>
      </c>
      <c r="E11" s="135" t="s">
        <v>87</v>
      </c>
      <c r="F11" s="135" t="s">
        <v>75</v>
      </c>
      <c r="G11" s="135" t="s">
        <v>76</v>
      </c>
      <c r="H11" s="135" t="s">
        <v>88</v>
      </c>
      <c r="I11" s="135" t="s">
        <v>89</v>
      </c>
    </row>
    <row r="12" spans="1:10" s="175" customFormat="1" x14ac:dyDescent="0.2">
      <c r="A12" s="170">
        <v>1</v>
      </c>
      <c r="B12" s="146">
        <v>2</v>
      </c>
      <c r="C12" s="146">
        <v>3</v>
      </c>
      <c r="D12" s="136">
        <v>4</v>
      </c>
      <c r="E12" s="136">
        <v>5</v>
      </c>
      <c r="F12" s="146">
        <v>6</v>
      </c>
      <c r="G12" s="146">
        <v>7</v>
      </c>
      <c r="H12" s="146">
        <v>8</v>
      </c>
      <c r="I12" s="146">
        <v>9</v>
      </c>
    </row>
    <row r="13" spans="1:10" x14ac:dyDescent="0.2">
      <c r="A13" s="171"/>
      <c r="B13" s="173"/>
      <c r="C13" s="173"/>
      <c r="D13" s="179"/>
      <c r="E13" s="150"/>
      <c r="F13" s="173"/>
      <c r="G13" s="171"/>
      <c r="H13" s="171"/>
      <c r="I13" s="171"/>
    </row>
    <row r="14" spans="1:10" s="137" customFormat="1" x14ac:dyDescent="0.2">
      <c r="A14" s="167"/>
      <c r="B14" s="143"/>
      <c r="C14" s="176"/>
      <c r="D14" s="180" t="s">
        <v>95</v>
      </c>
      <c r="E14" s="151" t="s">
        <v>80</v>
      </c>
      <c r="F14" s="176"/>
      <c r="G14" s="165"/>
      <c r="H14" s="165"/>
      <c r="I14" s="144">
        <f>SUBTOTAL(9,I15:I25)</f>
        <v>0</v>
      </c>
      <c r="J14" s="165"/>
    </row>
    <row r="15" spans="1:10" s="133" customFormat="1" x14ac:dyDescent="0.2">
      <c r="A15" s="142"/>
      <c r="B15" s="139"/>
      <c r="C15" s="139"/>
      <c r="D15" s="181"/>
      <c r="E15" s="149" t="s">
        <v>80</v>
      </c>
      <c r="F15" s="139"/>
      <c r="G15" s="166"/>
      <c r="H15" s="166"/>
      <c r="I15" s="138">
        <f>SUBTOTAL(9,I16:I25)</f>
        <v>0</v>
      </c>
      <c r="J15" s="185"/>
    </row>
    <row r="16" spans="1:10" s="133" customFormat="1" ht="216.75" x14ac:dyDescent="0.2">
      <c r="A16" s="142">
        <v>1</v>
      </c>
      <c r="B16" s="139"/>
      <c r="C16" s="139" t="s">
        <v>92</v>
      </c>
      <c r="D16" s="191" t="s">
        <v>98</v>
      </c>
      <c r="E16" s="152" t="s">
        <v>110</v>
      </c>
      <c r="F16" s="139" t="s">
        <v>99</v>
      </c>
      <c r="G16" s="140">
        <v>2</v>
      </c>
      <c r="H16" s="141"/>
      <c r="I16" s="141">
        <f t="shared" ref="I16:I23" si="0">ROUND(G16*H16,2)</f>
        <v>0</v>
      </c>
      <c r="J16" s="185"/>
    </row>
    <row r="17" spans="1:10" s="133" customFormat="1" ht="229.5" x14ac:dyDescent="0.2">
      <c r="A17" s="142">
        <v>2</v>
      </c>
      <c r="B17" s="139"/>
      <c r="C17" s="139" t="s">
        <v>92</v>
      </c>
      <c r="D17" s="191" t="s">
        <v>100</v>
      </c>
      <c r="E17" s="152" t="s">
        <v>111</v>
      </c>
      <c r="F17" s="139" t="s">
        <v>99</v>
      </c>
      <c r="G17" s="140">
        <v>11</v>
      </c>
      <c r="H17" s="141"/>
      <c r="I17" s="141">
        <f t="shared" si="0"/>
        <v>0</v>
      </c>
      <c r="J17" s="185"/>
    </row>
    <row r="18" spans="1:10" s="133" customFormat="1" ht="331.5" x14ac:dyDescent="0.2">
      <c r="A18" s="142">
        <v>3</v>
      </c>
      <c r="B18" s="139"/>
      <c r="C18" s="139" t="s">
        <v>92</v>
      </c>
      <c r="D18" s="191" t="s">
        <v>107</v>
      </c>
      <c r="E18" s="152" t="s">
        <v>112</v>
      </c>
      <c r="F18" s="139" t="s">
        <v>99</v>
      </c>
      <c r="G18" s="140">
        <v>1</v>
      </c>
      <c r="H18" s="141"/>
      <c r="I18" s="141">
        <f t="shared" si="0"/>
        <v>0</v>
      </c>
      <c r="J18" s="185"/>
    </row>
    <row r="19" spans="1:10" s="133" customFormat="1" ht="89.25" x14ac:dyDescent="0.2">
      <c r="A19" s="142">
        <v>4</v>
      </c>
      <c r="B19" s="139"/>
      <c r="C19" s="139" t="s">
        <v>92</v>
      </c>
      <c r="D19" s="181" t="s">
        <v>101</v>
      </c>
      <c r="E19" s="152" t="s">
        <v>113</v>
      </c>
      <c r="F19" s="139" t="s">
        <v>99</v>
      </c>
      <c r="G19" s="140">
        <v>24</v>
      </c>
      <c r="H19" s="141"/>
      <c r="I19" s="141">
        <f t="shared" si="0"/>
        <v>0</v>
      </c>
      <c r="J19" s="185"/>
    </row>
    <row r="20" spans="1:10" s="133" customFormat="1" ht="89.25" x14ac:dyDescent="0.2">
      <c r="A20" s="142">
        <v>5</v>
      </c>
      <c r="B20" s="139"/>
      <c r="C20" s="139" t="s">
        <v>92</v>
      </c>
      <c r="D20" s="181" t="s">
        <v>102</v>
      </c>
      <c r="E20" s="152" t="s">
        <v>114</v>
      </c>
      <c r="F20" s="139" t="s">
        <v>99</v>
      </c>
      <c r="G20" s="140">
        <v>1</v>
      </c>
      <c r="H20" s="141"/>
      <c r="I20" s="141">
        <f t="shared" si="0"/>
        <v>0</v>
      </c>
      <c r="J20" s="185"/>
    </row>
    <row r="21" spans="1:10" s="133" customFormat="1" ht="76.5" x14ac:dyDescent="0.2">
      <c r="A21" s="142">
        <v>6</v>
      </c>
      <c r="B21" s="139"/>
      <c r="C21" s="139" t="s">
        <v>92</v>
      </c>
      <c r="D21" s="192" t="s">
        <v>103</v>
      </c>
      <c r="E21" s="152" t="s">
        <v>108</v>
      </c>
      <c r="F21" s="139" t="s">
        <v>99</v>
      </c>
      <c r="G21" s="140">
        <v>1</v>
      </c>
      <c r="H21" s="141"/>
      <c r="I21" s="141">
        <f t="shared" si="0"/>
        <v>0</v>
      </c>
      <c r="J21" s="185"/>
    </row>
    <row r="22" spans="1:10" s="133" customFormat="1" ht="76.5" x14ac:dyDescent="0.2">
      <c r="A22" s="142">
        <v>7</v>
      </c>
      <c r="B22" s="139"/>
      <c r="C22" s="139" t="s">
        <v>92</v>
      </c>
      <c r="D22" s="192" t="s">
        <v>103</v>
      </c>
      <c r="E22" s="152" t="s">
        <v>109</v>
      </c>
      <c r="F22" s="139" t="s">
        <v>99</v>
      </c>
      <c r="G22" s="140">
        <v>2</v>
      </c>
      <c r="H22" s="141"/>
      <c r="I22" s="141">
        <f t="shared" si="0"/>
        <v>0</v>
      </c>
      <c r="J22" s="185"/>
    </row>
    <row r="23" spans="1:10" s="133" customFormat="1" ht="76.5" x14ac:dyDescent="0.2">
      <c r="A23" s="142">
        <v>8</v>
      </c>
      <c r="B23" s="139"/>
      <c r="C23" s="139" t="s">
        <v>92</v>
      </c>
      <c r="D23" s="192" t="s">
        <v>104</v>
      </c>
      <c r="E23" s="152" t="s">
        <v>115</v>
      </c>
      <c r="F23" s="139" t="s">
        <v>99</v>
      </c>
      <c r="G23" s="140">
        <v>1</v>
      </c>
      <c r="H23" s="141"/>
      <c r="I23" s="141">
        <f t="shared" si="0"/>
        <v>0</v>
      </c>
      <c r="J23" s="185"/>
    </row>
    <row r="24" spans="1:10" s="133" customFormat="1" ht="114.75" x14ac:dyDescent="0.2">
      <c r="A24" s="142">
        <v>9</v>
      </c>
      <c r="B24" s="139"/>
      <c r="C24" s="139" t="s">
        <v>92</v>
      </c>
      <c r="D24" s="192" t="s">
        <v>105</v>
      </c>
      <c r="E24" s="152" t="s">
        <v>116</v>
      </c>
      <c r="F24" s="139" t="s">
        <v>99</v>
      </c>
      <c r="G24" s="140">
        <v>3</v>
      </c>
      <c r="H24" s="141"/>
      <c r="I24" s="141">
        <f t="shared" ref="I24:I25" si="1">ROUND(G24*H24,2)</f>
        <v>0</v>
      </c>
      <c r="J24" s="185"/>
    </row>
    <row r="25" spans="1:10" s="133" customFormat="1" ht="114.75" x14ac:dyDescent="0.2">
      <c r="A25" s="142">
        <v>10</v>
      </c>
      <c r="B25" s="139"/>
      <c r="C25" s="139" t="s">
        <v>92</v>
      </c>
      <c r="D25" s="192" t="s">
        <v>106</v>
      </c>
      <c r="E25" s="152" t="s">
        <v>117</v>
      </c>
      <c r="F25" s="139" t="s">
        <v>99</v>
      </c>
      <c r="G25" s="140">
        <v>2</v>
      </c>
      <c r="H25" s="141"/>
      <c r="I25" s="141">
        <f t="shared" si="1"/>
        <v>0</v>
      </c>
      <c r="J25" s="185"/>
    </row>
    <row r="26" spans="1:10" x14ac:dyDescent="0.2">
      <c r="A26" s="168"/>
      <c r="B26" s="174"/>
      <c r="C26" s="174"/>
      <c r="D26" s="182"/>
      <c r="E26" s="153" t="s">
        <v>91</v>
      </c>
      <c r="F26" s="174"/>
      <c r="G26" s="184"/>
      <c r="H26" s="184"/>
      <c r="I26" s="145">
        <f>SUBTOTAL(9,I14:I25)</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vt:lpstr>
      <vt:lpstr>Rekapitulace</vt:lpstr>
      <vt:lpstr>Nábytek</vt:lpstr>
      <vt:lpstr>#Figury</vt:lpstr>
      <vt:lpstr>Nábytek!Názvy_tisku</vt:lpstr>
      <vt:lpstr>Rekapitulace!Názvy_tisku</vt:lpstr>
      <vt:lpstr>Nábytek!Oblast_tisku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2025-03-04T06:41:49Z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