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S:\Technicka dokumentace\Technická řešení\Projekty PASCO a ROBOTEL\Vzorové projekty škol\ZŠ Ivanovice na Hané\21DEPRJ00198\PR3_odevzdaná - revize 5\Výkazy pro agenturu\"/>
    </mc:Choice>
  </mc:AlternateContent>
  <xr:revisionPtr revIDLastSave="0" documentId="13_ncr:1_{3ACF305A-D229-4E56-97F4-FAE19700BBE6}" xr6:coauthVersionLast="47" xr6:coauthVersionMax="47" xr10:uidLastSave="{00000000-0000-0000-0000-000000000000}"/>
  <bookViews>
    <workbookView xWindow="-105" yWindow="0" windowWidth="26010" windowHeight="20985" tabRatio="956" xr2:uid="{00000000-000D-0000-FFFF-FFFF00000000}"/>
  </bookViews>
  <sheets>
    <sheet name="Krycí list" sheetId="1" r:id="rId1"/>
    <sheet name="Rekapitulace" sheetId="2" r:id="rId2"/>
    <sheet name="Učebna informatiky 0.27a" sheetId="25" r:id="rId3"/>
    <sheet name="Cvičná kuchyň 0.36" sheetId="26" r:id="rId4"/>
    <sheet name="Jazyková učebna 0.39" sheetId="8" r:id="rId5"/>
    <sheet name="Kabinet 0.42" sheetId="20" r:id="rId6"/>
    <sheet name="Učebna přírodopisu 1.10" sheetId="23" r:id="rId7"/>
    <sheet name="Kabinet přírodopisu 1.11" sheetId="19" r:id="rId8"/>
    <sheet name="Kabinet cizích jazyků 1.12" sheetId="5" r:id="rId9"/>
    <sheet name="Jazyková učebna 1.14" sheetId="24" r:id="rId10"/>
    <sheet name="Kabinet informatiky 1.16" sheetId="17" r:id="rId11"/>
    <sheet name="Učebna fyziky 2.6" sheetId="16" r:id="rId12"/>
    <sheet name="Kabinet fyziky 2.7" sheetId="21" r:id="rId13"/>
    <sheet name="Učebna chemie 2.10" sheetId="22" r:id="rId14"/>
    <sheet name="Kabinet chemie 2.11" sheetId="18" r:id="rId15"/>
    <sheet name="Konektivita" sheetId="27" r:id="rId16"/>
    <sheet name="#Figury" sheetId="4" state="hidden" r:id="rId17"/>
  </sheets>
  <definedNames>
    <definedName name="_xlnm.Print_Titles" localSheetId="3">'Cvičná kuchyň 0.36'!$11:$13</definedName>
    <definedName name="_xlnm.Print_Titles" localSheetId="4">'Jazyková učebna 0.39'!$11:$13</definedName>
    <definedName name="_xlnm.Print_Titles" localSheetId="9">'Jazyková učebna 1.14'!$11:$13</definedName>
    <definedName name="_xlnm.Print_Titles" localSheetId="5">'Kabinet 0.42'!$11:$13</definedName>
    <definedName name="_xlnm.Print_Titles" localSheetId="8">'Kabinet cizích jazyků 1.12'!$11:$13</definedName>
    <definedName name="_xlnm.Print_Titles" localSheetId="12">'Kabinet fyziky 2.7'!$11:$13</definedName>
    <definedName name="_xlnm.Print_Titles" localSheetId="14">'Kabinet chemie 2.11'!$11:$13</definedName>
    <definedName name="_xlnm.Print_Titles" localSheetId="10">'Kabinet informatiky 1.16'!$11:$13</definedName>
    <definedName name="_xlnm.Print_Titles" localSheetId="7">'Kabinet přírodopisu 1.11'!$11:$13</definedName>
    <definedName name="_xlnm.Print_Titles" localSheetId="15">Konektivita!$11:$13</definedName>
    <definedName name="_xlnm.Print_Titles" localSheetId="1">Rekapitulace!$11:$13</definedName>
    <definedName name="_xlnm.Print_Titles" localSheetId="11">'Učebna fyziky 2.6'!$11:$13</definedName>
    <definedName name="_xlnm.Print_Titles" localSheetId="13">'Učebna chemie 2.10'!$11:$13</definedName>
    <definedName name="_xlnm.Print_Titles" localSheetId="2">'Učebna informatiky 0.27a'!$11:$13</definedName>
    <definedName name="_xlnm.Print_Titles" localSheetId="6">'Učebna přírodopisu 1.10'!$11:$13</definedName>
    <definedName name="_xlnm.Print_Area" localSheetId="3">'Cvičná kuchyň 0.36'!$A$1:$I$17</definedName>
    <definedName name="_xlnm.Print_Area" localSheetId="4">'Jazyková učebna 0.39'!$A$1:$I$75</definedName>
    <definedName name="_xlnm.Print_Area" localSheetId="9">'Jazyková učebna 1.14'!$A$1:$I$66</definedName>
    <definedName name="_xlnm.Print_Area" localSheetId="5">'Kabinet 0.42'!$A$1:$I$21</definedName>
    <definedName name="_xlnm.Print_Area" localSheetId="8">'Kabinet cizích jazyků 1.12'!$A$1:$I$21</definedName>
    <definedName name="_xlnm.Print_Area" localSheetId="12">'Kabinet fyziky 2.7'!$A$1:$I$21</definedName>
    <definedName name="_xlnm.Print_Area" localSheetId="14">'Kabinet chemie 2.11'!$A$1:$I$21</definedName>
    <definedName name="_xlnm.Print_Area" localSheetId="10">'Kabinet informatiky 1.16'!$A$1:$I$21</definedName>
    <definedName name="_xlnm.Print_Area" localSheetId="7">'Kabinet přírodopisu 1.11'!$A$1:$I$21</definedName>
    <definedName name="_xlnm.Print_Area" localSheetId="15">Konektivita!$A$1:$I$45</definedName>
    <definedName name="_xlnm.Print_Area" localSheetId="11">'Učebna fyziky 2.6'!$A$1:$I$53</definedName>
    <definedName name="_xlnm.Print_Area" localSheetId="13">'Učebna chemie 2.10'!$A$1:$I$53</definedName>
    <definedName name="_xlnm.Print_Area" localSheetId="2">'Učebna informatiky 0.27a'!$A$1:$I$49</definedName>
    <definedName name="_xlnm.Print_Area" localSheetId="6">'Učebna přírodopisu 1.10'!$A$1:$I$52</definedName>
    <definedName name="Z_65E3123D_ED26_44E3_A414_09EEEF825484_.wvu.Cols" localSheetId="3" hidden="1">'Cvičná kuchyň 0.36'!#REF!,'Cvičná kuchyň 0.36'!#REF!,'Cvičná kuchyň 0.36'!#REF!</definedName>
    <definedName name="Z_65E3123D_ED26_44E3_A414_09EEEF825484_.wvu.Cols" localSheetId="4" hidden="1">'Jazyková učebna 0.39'!#REF!,'Jazyková učebna 0.39'!#REF!,'Jazyková učebna 0.39'!#REF!</definedName>
    <definedName name="Z_65E3123D_ED26_44E3_A414_09EEEF825484_.wvu.Cols" localSheetId="9" hidden="1">'Jazyková učebna 1.14'!#REF!,'Jazyková učebna 1.14'!#REF!,'Jazyková učebna 1.14'!#REF!</definedName>
    <definedName name="Z_65E3123D_ED26_44E3_A414_09EEEF825484_.wvu.Cols" localSheetId="5" hidden="1">'Kabinet 0.42'!#REF!,'Kabinet 0.42'!#REF!,'Kabinet 0.42'!#REF!</definedName>
    <definedName name="Z_65E3123D_ED26_44E3_A414_09EEEF825484_.wvu.Cols" localSheetId="8" hidden="1">'Kabinet cizích jazyků 1.12'!#REF!,'Kabinet cizích jazyků 1.12'!#REF!,'Kabinet cizích jazyků 1.12'!#REF!</definedName>
    <definedName name="Z_65E3123D_ED26_44E3_A414_09EEEF825484_.wvu.Cols" localSheetId="12" hidden="1">'Kabinet fyziky 2.7'!#REF!,'Kabinet fyziky 2.7'!#REF!,'Kabinet fyziky 2.7'!#REF!</definedName>
    <definedName name="Z_65E3123D_ED26_44E3_A414_09EEEF825484_.wvu.Cols" localSheetId="14" hidden="1">'Kabinet chemie 2.11'!#REF!,'Kabinet chemie 2.11'!#REF!,'Kabinet chemie 2.11'!#REF!</definedName>
    <definedName name="Z_65E3123D_ED26_44E3_A414_09EEEF825484_.wvu.Cols" localSheetId="10" hidden="1">'Kabinet informatiky 1.16'!#REF!,'Kabinet informatiky 1.16'!#REF!,'Kabinet informatiky 1.16'!#REF!</definedName>
    <definedName name="Z_65E3123D_ED26_44E3_A414_09EEEF825484_.wvu.Cols" localSheetId="7" hidden="1">'Kabinet přírodopisu 1.11'!#REF!,'Kabinet přírodopisu 1.11'!#REF!,'Kabinet přírodopisu 1.11'!#REF!</definedName>
    <definedName name="Z_65E3123D_ED26_44E3_A414_09EEEF825484_.wvu.Cols" localSheetId="15" hidden="1">Konektivita!#REF!,Konektivita!#REF!,Konektivita!#REF!</definedName>
    <definedName name="Z_65E3123D_ED26_44E3_A414_09EEEF825484_.wvu.Cols" localSheetId="1" hidden="1">Rekapitulace!#REF!</definedName>
    <definedName name="Z_65E3123D_ED26_44E3_A414_09EEEF825484_.wvu.Cols" localSheetId="11" hidden="1">'Učebna fyziky 2.6'!#REF!,'Učebna fyziky 2.6'!#REF!,'Učebna fyziky 2.6'!#REF!</definedName>
    <definedName name="Z_65E3123D_ED26_44E3_A414_09EEEF825484_.wvu.Cols" localSheetId="13" hidden="1">'Učebna chemie 2.10'!#REF!,'Učebna chemie 2.10'!#REF!,'Učebna chemie 2.10'!#REF!</definedName>
    <definedName name="Z_65E3123D_ED26_44E3_A414_09EEEF825484_.wvu.Cols" localSheetId="2" hidden="1">'Učebna informatiky 0.27a'!#REF!,'Učebna informatiky 0.27a'!#REF!,'Učebna informatiky 0.27a'!#REF!</definedName>
    <definedName name="Z_65E3123D_ED26_44E3_A414_09EEEF825484_.wvu.Cols" localSheetId="6" hidden="1">'Učebna přírodopisu 1.10'!#REF!,'Učebna přírodopisu 1.10'!#REF!,'Učebna přírodopisu 1.10'!#REF!</definedName>
    <definedName name="Z_65E3123D_ED26_44E3_A414_09EEEF825484_.wvu.PrintArea" localSheetId="3" hidden="1">'Cvičná kuchyň 0.36'!$A$1:$I$17</definedName>
    <definedName name="Z_65E3123D_ED26_44E3_A414_09EEEF825484_.wvu.PrintArea" localSheetId="4" hidden="1">'Jazyková učebna 0.39'!$A$1:$I$75</definedName>
    <definedName name="Z_65E3123D_ED26_44E3_A414_09EEEF825484_.wvu.PrintArea" localSheetId="9" hidden="1">'Jazyková učebna 1.14'!$A$1:$I$66</definedName>
    <definedName name="Z_65E3123D_ED26_44E3_A414_09EEEF825484_.wvu.PrintArea" localSheetId="5" hidden="1">'Kabinet 0.42'!$A$1:$I$21</definedName>
    <definedName name="Z_65E3123D_ED26_44E3_A414_09EEEF825484_.wvu.PrintArea" localSheetId="8" hidden="1">'Kabinet cizích jazyků 1.12'!$A$1:$I$21</definedName>
    <definedName name="Z_65E3123D_ED26_44E3_A414_09EEEF825484_.wvu.PrintArea" localSheetId="12" hidden="1">'Kabinet fyziky 2.7'!$A$1:$I$21</definedName>
    <definedName name="Z_65E3123D_ED26_44E3_A414_09EEEF825484_.wvu.PrintArea" localSheetId="14" hidden="1">'Kabinet chemie 2.11'!$A$1:$I$21</definedName>
    <definedName name="Z_65E3123D_ED26_44E3_A414_09EEEF825484_.wvu.PrintArea" localSheetId="10" hidden="1">'Kabinet informatiky 1.16'!$A$1:$I$21</definedName>
    <definedName name="Z_65E3123D_ED26_44E3_A414_09EEEF825484_.wvu.PrintArea" localSheetId="7" hidden="1">'Kabinet přírodopisu 1.11'!$A$1:$I$21</definedName>
    <definedName name="Z_65E3123D_ED26_44E3_A414_09EEEF825484_.wvu.PrintArea" localSheetId="15" hidden="1">Konektivita!$A$1:$I$45</definedName>
    <definedName name="Z_65E3123D_ED26_44E3_A414_09EEEF825484_.wvu.PrintArea" localSheetId="11" hidden="1">'Učebna fyziky 2.6'!$A$1:$I$53</definedName>
    <definedName name="Z_65E3123D_ED26_44E3_A414_09EEEF825484_.wvu.PrintArea" localSheetId="13" hidden="1">'Učebna chemie 2.10'!$A$1:$I$53</definedName>
    <definedName name="Z_65E3123D_ED26_44E3_A414_09EEEF825484_.wvu.PrintArea" localSheetId="2" hidden="1">'Učebna informatiky 0.27a'!$A$1:$I$49</definedName>
    <definedName name="Z_65E3123D_ED26_44E3_A414_09EEEF825484_.wvu.PrintArea" localSheetId="6" hidden="1">'Učebna přírodopisu 1.10'!$A$1:$I$52</definedName>
    <definedName name="Z_65E3123D_ED26_44E3_A414_09EEEF825484_.wvu.PrintTitles" localSheetId="3" hidden="1">'Cvičná kuchyň 0.36'!$11:$13</definedName>
    <definedName name="Z_65E3123D_ED26_44E3_A414_09EEEF825484_.wvu.PrintTitles" localSheetId="4" hidden="1">'Jazyková učebna 0.39'!$11:$13</definedName>
    <definedName name="Z_65E3123D_ED26_44E3_A414_09EEEF825484_.wvu.PrintTitles" localSheetId="9" hidden="1">'Jazyková učebna 1.14'!$11:$13</definedName>
    <definedName name="Z_65E3123D_ED26_44E3_A414_09EEEF825484_.wvu.PrintTitles" localSheetId="5" hidden="1">'Kabinet 0.42'!$11:$13</definedName>
    <definedName name="Z_65E3123D_ED26_44E3_A414_09EEEF825484_.wvu.PrintTitles" localSheetId="8" hidden="1">'Kabinet cizích jazyků 1.12'!$11:$13</definedName>
    <definedName name="Z_65E3123D_ED26_44E3_A414_09EEEF825484_.wvu.PrintTitles" localSheetId="12" hidden="1">'Kabinet fyziky 2.7'!$11:$13</definedName>
    <definedName name="Z_65E3123D_ED26_44E3_A414_09EEEF825484_.wvu.PrintTitles" localSheetId="14" hidden="1">'Kabinet chemie 2.11'!$11:$13</definedName>
    <definedName name="Z_65E3123D_ED26_44E3_A414_09EEEF825484_.wvu.PrintTitles" localSheetId="10" hidden="1">'Kabinet informatiky 1.16'!$11:$13</definedName>
    <definedName name="Z_65E3123D_ED26_44E3_A414_09EEEF825484_.wvu.PrintTitles" localSheetId="7" hidden="1">'Kabinet přírodopisu 1.11'!$11:$13</definedName>
    <definedName name="Z_65E3123D_ED26_44E3_A414_09EEEF825484_.wvu.PrintTitles" localSheetId="15" hidden="1">Konektivita!$11:$13</definedName>
    <definedName name="Z_65E3123D_ED26_44E3_A414_09EEEF825484_.wvu.PrintTitles" localSheetId="1" hidden="1">Rekapitulace!$11:$13</definedName>
    <definedName name="Z_65E3123D_ED26_44E3_A414_09EEEF825484_.wvu.PrintTitles" localSheetId="11" hidden="1">'Učebna fyziky 2.6'!$11:$13</definedName>
    <definedName name="Z_65E3123D_ED26_44E3_A414_09EEEF825484_.wvu.PrintTitles" localSheetId="13" hidden="1">'Učebna chemie 2.10'!$11:$13</definedName>
    <definedName name="Z_65E3123D_ED26_44E3_A414_09EEEF825484_.wvu.PrintTitles" localSheetId="2" hidden="1">'Učebna informatiky 0.27a'!$11:$13</definedName>
    <definedName name="Z_65E3123D_ED26_44E3_A414_09EEEF825484_.wvu.PrintTitles" localSheetId="6" hidden="1">'Učebna přírodopisu 1.10'!$11:$13</definedName>
    <definedName name="Z_65E3123D_ED26_44E3_A414_09EEEF825484_.wvu.Rows" localSheetId="3" hidden="1">'Cvičná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definedName>
    <definedName name="Z_65E3123D_ED26_44E3_A414_09EEEF825484_.wvu.Rows" localSheetId="4" hidden="1">'Jazyková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definedName>
    <definedName name="Z_65E3123D_ED26_44E3_A414_09EEEF825484_.wvu.Rows" localSheetId="9" hidden="1">'Jazyková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definedName>
    <definedName name="Z_65E3123D_ED26_44E3_A414_09EEEF825484_.wvu.Rows" localSheetId="5" hidden="1">'Kabinet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definedName>
    <definedName name="Z_65E3123D_ED26_44E3_A414_09EEEF825484_.wvu.Rows" localSheetId="8" hidden="1">'Kabinet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definedName>
    <definedName name="Z_65E3123D_ED26_44E3_A414_09EEEF825484_.wvu.Rows" localSheetId="12" hidden="1">'Kabinet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definedName>
    <definedName name="Z_65E3123D_ED26_44E3_A414_09EEEF825484_.wvu.Rows" localSheetId="14" hidden="1">'Kabinet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definedName>
    <definedName name="Z_65E3123D_ED26_44E3_A414_09EEEF825484_.wvu.Rows" localSheetId="10" hidden="1">'Kabinet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definedName>
    <definedName name="Z_65E3123D_ED26_44E3_A414_09EEEF825484_.wvu.Rows" localSheetId="7" hidden="1">'Kabinet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definedName>
    <definedName name="Z_65E3123D_ED26_44E3_A414_09EEEF825484_.wvu.Rows" localSheetId="15" hidden="1">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definedName>
    <definedName name="Z_65E3123D_ED26_44E3_A414_09EEEF825484_.wvu.Rows" localSheetId="0" hidden="1">'Krycí list'!$1:$1,'Krycí list'!$3:$3,'Krycí list'!$6:$6,'Krycí list'!$8:$8,'Krycí list'!$10:$24</definedName>
    <definedName name="Z_65E3123D_ED26_44E3_A414_09EEEF825484_.wvu.Rows" localSheetId="11" hidden="1">'Učebna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definedName>
    <definedName name="Z_65E3123D_ED26_44E3_A414_09EEEF825484_.wvu.Rows" localSheetId="13" hidden="1">'Učebna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definedName>
    <definedName name="Z_65E3123D_ED26_44E3_A414_09EEEF825484_.wvu.Rows" localSheetId="2" hidden="1">'Učebna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definedName>
    <definedName name="Z_65E3123D_ED26_44E3_A414_09EEEF825484_.wvu.Rows" localSheetId="6" hidden="1">'Učebna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definedName>
    <definedName name="Z_82B4F4D9_5370_4303_A97E_2A49E01AF629_.wvu.Cols" localSheetId="3" hidden="1">'Cvičná kuchyň 0.36'!#REF!,'Cvičná kuchyň 0.36'!#REF!,'Cvičná kuchyň 0.36'!#REF!</definedName>
    <definedName name="Z_82B4F4D9_5370_4303_A97E_2A49E01AF629_.wvu.Cols" localSheetId="4" hidden="1">'Jazyková učebna 0.39'!#REF!,'Jazyková učebna 0.39'!#REF!,'Jazyková učebna 0.39'!#REF!</definedName>
    <definedName name="Z_82B4F4D9_5370_4303_A97E_2A49E01AF629_.wvu.Cols" localSheetId="9" hidden="1">'Jazyková učebna 1.14'!#REF!,'Jazyková učebna 1.14'!#REF!,'Jazyková učebna 1.14'!#REF!</definedName>
    <definedName name="Z_82B4F4D9_5370_4303_A97E_2A49E01AF629_.wvu.Cols" localSheetId="5" hidden="1">'Kabinet 0.42'!#REF!,'Kabinet 0.42'!#REF!,'Kabinet 0.42'!#REF!</definedName>
    <definedName name="Z_82B4F4D9_5370_4303_A97E_2A49E01AF629_.wvu.Cols" localSheetId="8" hidden="1">'Kabinet cizích jazyků 1.12'!#REF!,'Kabinet cizích jazyků 1.12'!#REF!,'Kabinet cizích jazyků 1.12'!#REF!</definedName>
    <definedName name="Z_82B4F4D9_5370_4303_A97E_2A49E01AF629_.wvu.Cols" localSheetId="12" hidden="1">'Kabinet fyziky 2.7'!#REF!,'Kabinet fyziky 2.7'!#REF!,'Kabinet fyziky 2.7'!#REF!</definedName>
    <definedName name="Z_82B4F4D9_5370_4303_A97E_2A49E01AF629_.wvu.Cols" localSheetId="14" hidden="1">'Kabinet chemie 2.11'!#REF!,'Kabinet chemie 2.11'!#REF!,'Kabinet chemie 2.11'!#REF!</definedName>
    <definedName name="Z_82B4F4D9_5370_4303_A97E_2A49E01AF629_.wvu.Cols" localSheetId="10" hidden="1">'Kabinet informatiky 1.16'!#REF!,'Kabinet informatiky 1.16'!#REF!,'Kabinet informatiky 1.16'!#REF!</definedName>
    <definedName name="Z_82B4F4D9_5370_4303_A97E_2A49E01AF629_.wvu.Cols" localSheetId="7" hidden="1">'Kabinet přírodopisu 1.11'!#REF!,'Kabinet přírodopisu 1.11'!#REF!,'Kabinet přírodopisu 1.11'!#REF!</definedName>
    <definedName name="Z_82B4F4D9_5370_4303_A97E_2A49E01AF629_.wvu.Cols" localSheetId="15" hidden="1">Konektivita!#REF!,Konektivita!#REF!,Konektivita!#REF!</definedName>
    <definedName name="Z_82B4F4D9_5370_4303_A97E_2A49E01AF629_.wvu.Cols" localSheetId="1" hidden="1">Rekapitulace!#REF!</definedName>
    <definedName name="Z_82B4F4D9_5370_4303_A97E_2A49E01AF629_.wvu.Cols" localSheetId="11" hidden="1">'Učebna fyziky 2.6'!#REF!,'Učebna fyziky 2.6'!#REF!,'Učebna fyziky 2.6'!#REF!</definedName>
    <definedName name="Z_82B4F4D9_5370_4303_A97E_2A49E01AF629_.wvu.Cols" localSheetId="13" hidden="1">'Učebna chemie 2.10'!#REF!,'Učebna chemie 2.10'!#REF!,'Učebna chemie 2.10'!#REF!</definedName>
    <definedName name="Z_82B4F4D9_5370_4303_A97E_2A49E01AF629_.wvu.Cols" localSheetId="2" hidden="1">'Učebna informatiky 0.27a'!#REF!,'Učebna informatiky 0.27a'!#REF!,'Učebna informatiky 0.27a'!#REF!</definedName>
    <definedName name="Z_82B4F4D9_5370_4303_A97E_2A49E01AF629_.wvu.Cols" localSheetId="6" hidden="1">'Učebna přírodopisu 1.10'!#REF!,'Učebna přírodopisu 1.10'!#REF!,'Učebna přírodopisu 1.10'!#REF!</definedName>
    <definedName name="Z_82B4F4D9_5370_4303_A97E_2A49E01AF629_.wvu.PrintArea" localSheetId="3" hidden="1">'Cvičná kuchyň 0.36'!$A$1:$I$17</definedName>
    <definedName name="Z_82B4F4D9_5370_4303_A97E_2A49E01AF629_.wvu.PrintArea" localSheetId="4" hidden="1">'Jazyková učebna 0.39'!$A$1:$I$75</definedName>
    <definedName name="Z_82B4F4D9_5370_4303_A97E_2A49E01AF629_.wvu.PrintArea" localSheetId="9" hidden="1">'Jazyková učebna 1.14'!$A$1:$I$66</definedName>
    <definedName name="Z_82B4F4D9_5370_4303_A97E_2A49E01AF629_.wvu.PrintArea" localSheetId="5" hidden="1">'Kabinet 0.42'!$A$1:$I$21</definedName>
    <definedName name="Z_82B4F4D9_5370_4303_A97E_2A49E01AF629_.wvu.PrintArea" localSheetId="8" hidden="1">'Kabinet cizích jazyků 1.12'!$A$1:$I$21</definedName>
    <definedName name="Z_82B4F4D9_5370_4303_A97E_2A49E01AF629_.wvu.PrintArea" localSheetId="12" hidden="1">'Kabinet fyziky 2.7'!$A$1:$I$21</definedName>
    <definedName name="Z_82B4F4D9_5370_4303_A97E_2A49E01AF629_.wvu.PrintArea" localSheetId="14" hidden="1">'Kabinet chemie 2.11'!$A$1:$I$21</definedName>
    <definedName name="Z_82B4F4D9_5370_4303_A97E_2A49E01AF629_.wvu.PrintArea" localSheetId="10" hidden="1">'Kabinet informatiky 1.16'!$A$1:$I$21</definedName>
    <definedName name="Z_82B4F4D9_5370_4303_A97E_2A49E01AF629_.wvu.PrintArea" localSheetId="7" hidden="1">'Kabinet přírodopisu 1.11'!$A$1:$I$21</definedName>
    <definedName name="Z_82B4F4D9_5370_4303_A97E_2A49E01AF629_.wvu.PrintArea" localSheetId="15" hidden="1">Konektivita!$A$1:$I$45</definedName>
    <definedName name="Z_82B4F4D9_5370_4303_A97E_2A49E01AF629_.wvu.PrintArea" localSheetId="11" hidden="1">'Učebna fyziky 2.6'!$A$1:$I$53</definedName>
    <definedName name="Z_82B4F4D9_5370_4303_A97E_2A49E01AF629_.wvu.PrintArea" localSheetId="13" hidden="1">'Učebna chemie 2.10'!$A$1:$I$53</definedName>
    <definedName name="Z_82B4F4D9_5370_4303_A97E_2A49E01AF629_.wvu.PrintArea" localSheetId="2" hidden="1">'Učebna informatiky 0.27a'!$A$1:$I$49</definedName>
    <definedName name="Z_82B4F4D9_5370_4303_A97E_2A49E01AF629_.wvu.PrintArea" localSheetId="6" hidden="1">'Učebna přírodopisu 1.10'!$A$1:$I$52</definedName>
    <definedName name="Z_82B4F4D9_5370_4303_A97E_2A49E01AF629_.wvu.PrintTitles" localSheetId="3" hidden="1">'Cvičná kuchyň 0.36'!$11:$13</definedName>
    <definedName name="Z_82B4F4D9_5370_4303_A97E_2A49E01AF629_.wvu.PrintTitles" localSheetId="4" hidden="1">'Jazyková učebna 0.39'!$11:$13</definedName>
    <definedName name="Z_82B4F4D9_5370_4303_A97E_2A49E01AF629_.wvu.PrintTitles" localSheetId="9" hidden="1">'Jazyková učebna 1.14'!$11:$13</definedName>
    <definedName name="Z_82B4F4D9_5370_4303_A97E_2A49E01AF629_.wvu.PrintTitles" localSheetId="5" hidden="1">'Kabinet 0.42'!$11:$13</definedName>
    <definedName name="Z_82B4F4D9_5370_4303_A97E_2A49E01AF629_.wvu.PrintTitles" localSheetId="8" hidden="1">'Kabinet cizích jazyků 1.12'!$11:$13</definedName>
    <definedName name="Z_82B4F4D9_5370_4303_A97E_2A49E01AF629_.wvu.PrintTitles" localSheetId="12" hidden="1">'Kabinet fyziky 2.7'!$11:$13</definedName>
    <definedName name="Z_82B4F4D9_5370_4303_A97E_2A49E01AF629_.wvu.PrintTitles" localSheetId="14" hidden="1">'Kabinet chemie 2.11'!$11:$13</definedName>
    <definedName name="Z_82B4F4D9_5370_4303_A97E_2A49E01AF629_.wvu.PrintTitles" localSheetId="10" hidden="1">'Kabinet informatiky 1.16'!$11:$13</definedName>
    <definedName name="Z_82B4F4D9_5370_4303_A97E_2A49E01AF629_.wvu.PrintTitles" localSheetId="7" hidden="1">'Kabinet přírodopisu 1.11'!$11:$13</definedName>
    <definedName name="Z_82B4F4D9_5370_4303_A97E_2A49E01AF629_.wvu.PrintTitles" localSheetId="15" hidden="1">Konektivita!$11:$13</definedName>
    <definedName name="Z_82B4F4D9_5370_4303_A97E_2A49E01AF629_.wvu.PrintTitles" localSheetId="1" hidden="1">Rekapitulace!$11:$13</definedName>
    <definedName name="Z_82B4F4D9_5370_4303_A97E_2A49E01AF629_.wvu.PrintTitles" localSheetId="11" hidden="1">'Učebna fyziky 2.6'!$11:$13</definedName>
    <definedName name="Z_82B4F4D9_5370_4303_A97E_2A49E01AF629_.wvu.PrintTitles" localSheetId="13" hidden="1">'Učebna chemie 2.10'!$11:$13</definedName>
    <definedName name="Z_82B4F4D9_5370_4303_A97E_2A49E01AF629_.wvu.PrintTitles" localSheetId="2" hidden="1">'Učebna informatiky 0.27a'!$11:$13</definedName>
    <definedName name="Z_82B4F4D9_5370_4303_A97E_2A49E01AF629_.wvu.PrintTitles" localSheetId="6" hidden="1">'Učebna přírodopisu 1.10'!$11:$13</definedName>
    <definedName name="Z_82B4F4D9_5370_4303_A97E_2A49E01AF629_.wvu.Rows" localSheetId="3" hidden="1">'Cvičná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definedName>
    <definedName name="Z_82B4F4D9_5370_4303_A97E_2A49E01AF629_.wvu.Rows" localSheetId="4" hidden="1">'Jazyková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definedName>
    <definedName name="Z_82B4F4D9_5370_4303_A97E_2A49E01AF629_.wvu.Rows" localSheetId="9" hidden="1">'Jazyková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definedName>
    <definedName name="Z_82B4F4D9_5370_4303_A97E_2A49E01AF629_.wvu.Rows" localSheetId="5" hidden="1">'Kabinet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definedName>
    <definedName name="Z_82B4F4D9_5370_4303_A97E_2A49E01AF629_.wvu.Rows" localSheetId="8" hidden="1">'Kabinet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definedName>
    <definedName name="Z_82B4F4D9_5370_4303_A97E_2A49E01AF629_.wvu.Rows" localSheetId="12" hidden="1">'Kabinet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definedName>
    <definedName name="Z_82B4F4D9_5370_4303_A97E_2A49E01AF629_.wvu.Rows" localSheetId="14" hidden="1">'Kabinet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definedName>
    <definedName name="Z_82B4F4D9_5370_4303_A97E_2A49E01AF629_.wvu.Rows" localSheetId="10" hidden="1">'Kabinet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definedName>
    <definedName name="Z_82B4F4D9_5370_4303_A97E_2A49E01AF629_.wvu.Rows" localSheetId="7" hidden="1">'Kabinet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definedName>
    <definedName name="Z_82B4F4D9_5370_4303_A97E_2A49E01AF629_.wvu.Rows" localSheetId="15" hidden="1">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definedName>
    <definedName name="Z_82B4F4D9_5370_4303_A97E_2A49E01AF629_.wvu.Rows" localSheetId="0" hidden="1">'Krycí list'!$1:$1,'Krycí list'!$3:$3,'Krycí list'!$6:$6,'Krycí list'!$8:$8,'Krycí list'!$10:$24</definedName>
    <definedName name="Z_82B4F4D9_5370_4303_A97E_2A49E01AF629_.wvu.Rows" localSheetId="11" hidden="1">'Učebna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definedName>
    <definedName name="Z_82B4F4D9_5370_4303_A97E_2A49E01AF629_.wvu.Rows" localSheetId="13" hidden="1">'Učebna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definedName>
    <definedName name="Z_82B4F4D9_5370_4303_A97E_2A49E01AF629_.wvu.Rows" localSheetId="2" hidden="1">'Učebna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definedName>
    <definedName name="Z_82B4F4D9_5370_4303_A97E_2A49E01AF629_.wvu.Rows" localSheetId="6" hidden="1">'Učebna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definedName>
    <definedName name="Z_D6CFA044_0C8C_4ECE_96A2_AFF3DD5E0425_.wvu.Cols" localSheetId="3" hidden="1">'Cvičná kuchyň 0.36'!#REF!,'Cvičná kuchyň 0.36'!#REF!,'Cvičná kuchyň 0.36'!#REF!</definedName>
    <definedName name="Z_D6CFA044_0C8C_4ECE_96A2_AFF3DD5E0425_.wvu.Cols" localSheetId="4" hidden="1">'Jazyková učebna 0.39'!#REF!,'Jazyková učebna 0.39'!#REF!,'Jazyková učebna 0.39'!#REF!</definedName>
    <definedName name="Z_D6CFA044_0C8C_4ECE_96A2_AFF3DD5E0425_.wvu.Cols" localSheetId="9" hidden="1">'Jazyková učebna 1.14'!#REF!,'Jazyková učebna 1.14'!#REF!,'Jazyková učebna 1.14'!#REF!</definedName>
    <definedName name="Z_D6CFA044_0C8C_4ECE_96A2_AFF3DD5E0425_.wvu.Cols" localSheetId="5" hidden="1">'Kabinet 0.42'!#REF!,'Kabinet 0.42'!#REF!,'Kabinet 0.42'!#REF!</definedName>
    <definedName name="Z_D6CFA044_0C8C_4ECE_96A2_AFF3DD5E0425_.wvu.Cols" localSheetId="8" hidden="1">'Kabinet cizích jazyků 1.12'!#REF!,'Kabinet cizích jazyků 1.12'!#REF!,'Kabinet cizích jazyků 1.12'!#REF!</definedName>
    <definedName name="Z_D6CFA044_0C8C_4ECE_96A2_AFF3DD5E0425_.wvu.Cols" localSheetId="12" hidden="1">'Kabinet fyziky 2.7'!#REF!,'Kabinet fyziky 2.7'!#REF!,'Kabinet fyziky 2.7'!#REF!</definedName>
    <definedName name="Z_D6CFA044_0C8C_4ECE_96A2_AFF3DD5E0425_.wvu.Cols" localSheetId="14" hidden="1">'Kabinet chemie 2.11'!#REF!,'Kabinet chemie 2.11'!#REF!,'Kabinet chemie 2.11'!#REF!</definedName>
    <definedName name="Z_D6CFA044_0C8C_4ECE_96A2_AFF3DD5E0425_.wvu.Cols" localSheetId="10" hidden="1">'Kabinet informatiky 1.16'!#REF!,'Kabinet informatiky 1.16'!#REF!,'Kabinet informatiky 1.16'!#REF!</definedName>
    <definedName name="Z_D6CFA044_0C8C_4ECE_96A2_AFF3DD5E0425_.wvu.Cols" localSheetId="7" hidden="1">'Kabinet přírodopisu 1.11'!#REF!,'Kabinet přírodopisu 1.11'!#REF!,'Kabinet přírodopisu 1.11'!#REF!</definedName>
    <definedName name="Z_D6CFA044_0C8C_4ECE_96A2_AFF3DD5E0425_.wvu.Cols" localSheetId="15" hidden="1">Konektivita!#REF!,Konektivita!#REF!,Konektivita!#REF!</definedName>
    <definedName name="Z_D6CFA044_0C8C_4ECE_96A2_AFF3DD5E0425_.wvu.Cols" localSheetId="1" hidden="1">Rekapitulace!#REF!</definedName>
    <definedName name="Z_D6CFA044_0C8C_4ECE_96A2_AFF3DD5E0425_.wvu.Cols" localSheetId="11" hidden="1">'Učebna fyziky 2.6'!#REF!,'Učebna fyziky 2.6'!#REF!,'Učebna fyziky 2.6'!#REF!</definedName>
    <definedName name="Z_D6CFA044_0C8C_4ECE_96A2_AFF3DD5E0425_.wvu.Cols" localSheetId="13" hidden="1">'Učebna chemie 2.10'!#REF!,'Učebna chemie 2.10'!#REF!,'Učebna chemie 2.10'!#REF!</definedName>
    <definedName name="Z_D6CFA044_0C8C_4ECE_96A2_AFF3DD5E0425_.wvu.Cols" localSheetId="2" hidden="1">'Učebna informatiky 0.27a'!#REF!,'Učebna informatiky 0.27a'!#REF!,'Učebna informatiky 0.27a'!#REF!</definedName>
    <definedName name="Z_D6CFA044_0C8C_4ECE_96A2_AFF3DD5E0425_.wvu.Cols" localSheetId="6" hidden="1">'Učebna přírodopisu 1.10'!#REF!,'Učebna přírodopisu 1.10'!#REF!,'Učebna přírodopisu 1.10'!#REF!</definedName>
    <definedName name="Z_D6CFA044_0C8C_4ECE_96A2_AFF3DD5E0425_.wvu.PrintArea" localSheetId="3" hidden="1">'Cvičná kuchyň 0.36'!$A$1:$I$17</definedName>
    <definedName name="Z_D6CFA044_0C8C_4ECE_96A2_AFF3DD5E0425_.wvu.PrintArea" localSheetId="4" hidden="1">'Jazyková učebna 0.39'!$A$1:$I$75</definedName>
    <definedName name="Z_D6CFA044_0C8C_4ECE_96A2_AFF3DD5E0425_.wvu.PrintArea" localSheetId="9" hidden="1">'Jazyková učebna 1.14'!$A$1:$I$66</definedName>
    <definedName name="Z_D6CFA044_0C8C_4ECE_96A2_AFF3DD5E0425_.wvu.PrintArea" localSheetId="5" hidden="1">'Kabinet 0.42'!$A$1:$I$21</definedName>
    <definedName name="Z_D6CFA044_0C8C_4ECE_96A2_AFF3DD5E0425_.wvu.PrintArea" localSheetId="8" hidden="1">'Kabinet cizích jazyků 1.12'!$A$1:$I$21</definedName>
    <definedName name="Z_D6CFA044_0C8C_4ECE_96A2_AFF3DD5E0425_.wvu.PrintArea" localSheetId="12" hidden="1">'Kabinet fyziky 2.7'!$A$1:$I$21</definedName>
    <definedName name="Z_D6CFA044_0C8C_4ECE_96A2_AFF3DD5E0425_.wvu.PrintArea" localSheetId="14" hidden="1">'Kabinet chemie 2.11'!$A$1:$I$21</definedName>
    <definedName name="Z_D6CFA044_0C8C_4ECE_96A2_AFF3DD5E0425_.wvu.PrintArea" localSheetId="10" hidden="1">'Kabinet informatiky 1.16'!$A$1:$I$21</definedName>
    <definedName name="Z_D6CFA044_0C8C_4ECE_96A2_AFF3DD5E0425_.wvu.PrintArea" localSheetId="7" hidden="1">'Kabinet přírodopisu 1.11'!$A$1:$I$21</definedName>
    <definedName name="Z_D6CFA044_0C8C_4ECE_96A2_AFF3DD5E0425_.wvu.PrintArea" localSheetId="15" hidden="1">Konektivita!$A$1:$I$45</definedName>
    <definedName name="Z_D6CFA044_0C8C_4ECE_96A2_AFF3DD5E0425_.wvu.PrintArea" localSheetId="11" hidden="1">'Učebna fyziky 2.6'!$A$1:$I$53</definedName>
    <definedName name="Z_D6CFA044_0C8C_4ECE_96A2_AFF3DD5E0425_.wvu.PrintArea" localSheetId="13" hidden="1">'Učebna chemie 2.10'!$A$1:$I$53</definedName>
    <definedName name="Z_D6CFA044_0C8C_4ECE_96A2_AFF3DD5E0425_.wvu.PrintArea" localSheetId="2" hidden="1">'Učebna informatiky 0.27a'!$A$1:$I$49</definedName>
    <definedName name="Z_D6CFA044_0C8C_4ECE_96A2_AFF3DD5E0425_.wvu.PrintArea" localSheetId="6" hidden="1">'Učebna přírodopisu 1.10'!$A$1:$I$52</definedName>
    <definedName name="Z_D6CFA044_0C8C_4ECE_96A2_AFF3DD5E0425_.wvu.PrintTitles" localSheetId="3" hidden="1">'Cvičná kuchyň 0.36'!$11:$13</definedName>
    <definedName name="Z_D6CFA044_0C8C_4ECE_96A2_AFF3DD5E0425_.wvu.PrintTitles" localSheetId="4" hidden="1">'Jazyková učebna 0.39'!$11:$13</definedName>
    <definedName name="Z_D6CFA044_0C8C_4ECE_96A2_AFF3DD5E0425_.wvu.PrintTitles" localSheetId="9" hidden="1">'Jazyková učebna 1.14'!$11:$13</definedName>
    <definedName name="Z_D6CFA044_0C8C_4ECE_96A2_AFF3DD5E0425_.wvu.PrintTitles" localSheetId="5" hidden="1">'Kabinet 0.42'!$11:$13</definedName>
    <definedName name="Z_D6CFA044_0C8C_4ECE_96A2_AFF3DD5E0425_.wvu.PrintTitles" localSheetId="8" hidden="1">'Kabinet cizích jazyků 1.12'!$11:$13</definedName>
    <definedName name="Z_D6CFA044_0C8C_4ECE_96A2_AFF3DD5E0425_.wvu.PrintTitles" localSheetId="12" hidden="1">'Kabinet fyziky 2.7'!$11:$13</definedName>
    <definedName name="Z_D6CFA044_0C8C_4ECE_96A2_AFF3DD5E0425_.wvu.PrintTitles" localSheetId="14" hidden="1">'Kabinet chemie 2.11'!$11:$13</definedName>
    <definedName name="Z_D6CFA044_0C8C_4ECE_96A2_AFF3DD5E0425_.wvu.PrintTitles" localSheetId="10" hidden="1">'Kabinet informatiky 1.16'!$11:$13</definedName>
    <definedName name="Z_D6CFA044_0C8C_4ECE_96A2_AFF3DD5E0425_.wvu.PrintTitles" localSheetId="7" hidden="1">'Kabinet přírodopisu 1.11'!$11:$13</definedName>
    <definedName name="Z_D6CFA044_0C8C_4ECE_96A2_AFF3DD5E0425_.wvu.PrintTitles" localSheetId="15" hidden="1">Konektivita!$11:$13</definedName>
    <definedName name="Z_D6CFA044_0C8C_4ECE_96A2_AFF3DD5E0425_.wvu.PrintTitles" localSheetId="1" hidden="1">Rekapitulace!$11:$13</definedName>
    <definedName name="Z_D6CFA044_0C8C_4ECE_96A2_AFF3DD5E0425_.wvu.PrintTitles" localSheetId="11" hidden="1">'Učebna fyziky 2.6'!$11:$13</definedName>
    <definedName name="Z_D6CFA044_0C8C_4ECE_96A2_AFF3DD5E0425_.wvu.PrintTitles" localSheetId="13" hidden="1">'Učebna chemie 2.10'!$11:$13</definedName>
    <definedName name="Z_D6CFA044_0C8C_4ECE_96A2_AFF3DD5E0425_.wvu.PrintTitles" localSheetId="2" hidden="1">'Učebna informatiky 0.27a'!$11:$13</definedName>
    <definedName name="Z_D6CFA044_0C8C_4ECE_96A2_AFF3DD5E0425_.wvu.PrintTitles" localSheetId="6" hidden="1">'Učebna přírodopisu 1.10'!$11:$13</definedName>
    <definedName name="Z_D6CFA044_0C8C_4ECE_96A2_AFF3DD5E0425_.wvu.Rows" localSheetId="3" hidden="1">'Cvičná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definedName>
    <definedName name="Z_D6CFA044_0C8C_4ECE_96A2_AFF3DD5E0425_.wvu.Rows" localSheetId="4" hidden="1">'Jazyková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definedName>
    <definedName name="Z_D6CFA044_0C8C_4ECE_96A2_AFF3DD5E0425_.wvu.Rows" localSheetId="9" hidden="1">'Jazyková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definedName>
    <definedName name="Z_D6CFA044_0C8C_4ECE_96A2_AFF3DD5E0425_.wvu.Rows" localSheetId="5" hidden="1">'Kabinet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definedName>
    <definedName name="Z_D6CFA044_0C8C_4ECE_96A2_AFF3DD5E0425_.wvu.Rows" localSheetId="8" hidden="1">'Kabinet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definedName>
    <definedName name="Z_D6CFA044_0C8C_4ECE_96A2_AFF3DD5E0425_.wvu.Rows" localSheetId="12" hidden="1">'Kabinet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definedName>
    <definedName name="Z_D6CFA044_0C8C_4ECE_96A2_AFF3DD5E0425_.wvu.Rows" localSheetId="14" hidden="1">'Kabinet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definedName>
    <definedName name="Z_D6CFA044_0C8C_4ECE_96A2_AFF3DD5E0425_.wvu.Rows" localSheetId="10" hidden="1">'Kabinet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definedName>
    <definedName name="Z_D6CFA044_0C8C_4ECE_96A2_AFF3DD5E0425_.wvu.Rows" localSheetId="7" hidden="1">'Kabinet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definedName>
    <definedName name="Z_D6CFA044_0C8C_4ECE_96A2_AFF3DD5E0425_.wvu.Rows" localSheetId="15" hidden="1">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Konektivita!#REF!</definedName>
    <definedName name="Z_D6CFA044_0C8C_4ECE_96A2_AFF3DD5E0425_.wvu.Rows" localSheetId="0" hidden="1">'Krycí list'!$1:$1,'Krycí list'!$3:$3,'Krycí list'!$6:$6,'Krycí list'!$8:$8,'Krycí list'!$10:$24</definedName>
    <definedName name="Z_D6CFA044_0C8C_4ECE_96A2_AFF3DD5E0425_.wvu.Rows" localSheetId="11" hidden="1">'Učebna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definedName>
    <definedName name="Z_D6CFA044_0C8C_4ECE_96A2_AFF3DD5E0425_.wvu.Rows" localSheetId="13" hidden="1">'Učebna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definedName>
    <definedName name="Z_D6CFA044_0C8C_4ECE_96A2_AFF3DD5E0425_.wvu.Rows" localSheetId="2" hidden="1">'Učebna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definedName>
    <definedName name="Z_D6CFA044_0C8C_4ECE_96A2_AFF3DD5E0425_.wvu.Rows" localSheetId="6" hidden="1">'Učebna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definedName>
  </definedNames>
  <calcPr calcId="191029"/>
  <customWorkbookViews>
    <customWorkbookView name="Sebastian Fenyk – osobní zobrazení" guid="{65E3123D-ED26-44E3-A414-09EEEF825484}" mergeInterval="0" personalView="1" maximized="1" xWindow="-8" yWindow="-8" windowWidth="1936" windowHeight="1056" activeSheetId="3"/>
    <customWorkbookView name="Vladimír Lazárek – osobní zobrazení" guid="{82B4F4D9-5370-4303-A97E-2A49E01AF629}" mergeInterval="0" personalView="1" maximized="1" xWindow="-8" yWindow="-8" windowWidth="1936" windowHeight="1056" activeSheetId="3"/>
    <customWorkbookView name="Petr Smolík – osobní zobrazení" guid="{D6CFA044-0C8C-4ECE-96A2-AFF3DD5E0425}" mergeInterval="0" personalView="1" maximized="1" xWindow="1911" yWindow="-9" windowWidth="1938" windowHeight="104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8" l="1"/>
  <c r="G18" i="18"/>
  <c r="I17" i="18"/>
  <c r="I16" i="18"/>
  <c r="I47" i="22"/>
  <c r="I46" i="22"/>
  <c r="I44" i="22"/>
  <c r="G36" i="22"/>
  <c r="I32" i="22"/>
  <c r="I28" i="22"/>
  <c r="I25" i="22"/>
  <c r="I24" i="22"/>
  <c r="G17" i="22"/>
  <c r="G19" i="21"/>
  <c r="G18" i="21"/>
  <c r="I17" i="21"/>
  <c r="I16" i="21"/>
  <c r="I47" i="16"/>
  <c r="I46" i="16"/>
  <c r="I45" i="16"/>
  <c r="I44" i="16"/>
  <c r="I41" i="16"/>
  <c r="I37" i="16"/>
  <c r="G36" i="16"/>
  <c r="I32" i="16"/>
  <c r="I31" i="16"/>
  <c r="I28" i="16"/>
  <c r="I25" i="16"/>
  <c r="I24" i="16"/>
  <c r="G17" i="16"/>
  <c r="I16" i="16"/>
  <c r="G19" i="17"/>
  <c r="I19" i="17"/>
  <c r="G18" i="17"/>
  <c r="I18" i="17" s="1"/>
  <c r="I17" i="17"/>
  <c r="I16" i="17"/>
  <c r="I51" i="24"/>
  <c r="I50" i="24"/>
  <c r="I49" i="24"/>
  <c r="G48" i="24"/>
  <c r="G46" i="24"/>
  <c r="I46" i="24"/>
  <c r="G43" i="24"/>
  <c r="G44" i="24" s="1"/>
  <c r="I42" i="24"/>
  <c r="I41" i="24"/>
  <c r="I40" i="24"/>
  <c r="I39" i="24"/>
  <c r="I38" i="24"/>
  <c r="G37" i="24"/>
  <c r="I36" i="24"/>
  <c r="I35" i="24"/>
  <c r="G34" i="24"/>
  <c r="G32" i="24"/>
  <c r="G31" i="24"/>
  <c r="G29" i="24"/>
  <c r="G27" i="24"/>
  <c r="I24" i="24"/>
  <c r="I23" i="24"/>
  <c r="G17" i="24"/>
  <c r="I16" i="24"/>
  <c r="G19" i="5"/>
  <c r="G18" i="5"/>
  <c r="G17" i="5"/>
  <c r="I16" i="5"/>
  <c r="G19" i="19"/>
  <c r="G18" i="19"/>
  <c r="G17" i="19"/>
  <c r="I17" i="19"/>
  <c r="I16" i="19"/>
  <c r="I46" i="23"/>
  <c r="I45" i="23"/>
  <c r="I44" i="23"/>
  <c r="I43" i="23"/>
  <c r="G37" i="23"/>
  <c r="I33" i="23"/>
  <c r="I28" i="23"/>
  <c r="I19" i="18" l="1"/>
  <c r="I18" i="18"/>
  <c r="I42" i="22"/>
  <c r="I31" i="22"/>
  <c r="I37" i="22"/>
  <c r="I45" i="22"/>
  <c r="I16" i="22"/>
  <c r="I36" i="22"/>
  <c r="I17" i="22"/>
  <c r="I20" i="21"/>
  <c r="I19" i="21"/>
  <c r="I18" i="21"/>
  <c r="I42" i="16"/>
  <c r="I36" i="16"/>
  <c r="I29" i="16"/>
  <c r="I17" i="16"/>
  <c r="I43" i="24"/>
  <c r="I48" i="24"/>
  <c r="G33" i="24"/>
  <c r="I33" i="24" s="1"/>
  <c r="I44" i="24"/>
  <c r="I37" i="24"/>
  <c r="I34" i="24"/>
  <c r="I32" i="24"/>
  <c r="I31" i="24"/>
  <c r="I29" i="24"/>
  <c r="I27" i="24"/>
  <c r="I17" i="24"/>
  <c r="I19" i="5"/>
  <c r="I18" i="5"/>
  <c r="I17" i="5"/>
  <c r="I19" i="19"/>
  <c r="I18" i="19"/>
  <c r="I37" i="23"/>
  <c r="I32" i="23"/>
  <c r="I38" i="23"/>
  <c r="I35" i="22" l="1"/>
  <c r="I29" i="22"/>
  <c r="I35" i="16"/>
  <c r="I28" i="24"/>
  <c r="I30" i="24"/>
  <c r="I26" i="24"/>
  <c r="I29" i="23"/>
  <c r="I36" i="23"/>
  <c r="I30" i="23"/>
  <c r="I26" i="23" l="1"/>
  <c r="G17" i="23"/>
  <c r="I16" i="23"/>
  <c r="G19" i="20"/>
  <c r="I19" i="20"/>
  <c r="G18" i="20"/>
  <c r="I18" i="20" s="1"/>
  <c r="I17" i="20"/>
  <c r="I16" i="20"/>
  <c r="I69" i="8"/>
  <c r="I68" i="8"/>
  <c r="I67" i="8"/>
  <c r="I66" i="8"/>
  <c r="G63" i="8"/>
  <c r="G62" i="8"/>
  <c r="G61" i="8"/>
  <c r="I60" i="8"/>
  <c r="I57" i="8"/>
  <c r="I51" i="8"/>
  <c r="I50" i="8"/>
  <c r="G49" i="8"/>
  <c r="I49" i="8"/>
  <c r="G44" i="8"/>
  <c r="I44" i="8" s="1"/>
  <c r="I43" i="8"/>
  <c r="I42" i="8"/>
  <c r="I41" i="8"/>
  <c r="I40" i="8"/>
  <c r="I39" i="8"/>
  <c r="G38" i="8"/>
  <c r="G35" i="8"/>
  <c r="G33" i="8"/>
  <c r="I33" i="8"/>
  <c r="G32" i="8"/>
  <c r="I32" i="8"/>
  <c r="G30" i="8"/>
  <c r="G28" i="8"/>
  <c r="I25" i="8"/>
  <c r="I24" i="8"/>
  <c r="I19" i="8"/>
  <c r="I16" i="8"/>
  <c r="I16" i="26"/>
  <c r="G48" i="25"/>
  <c r="I47" i="25"/>
  <c r="G45" i="25"/>
  <c r="I45" i="25"/>
  <c r="I44" i="25"/>
  <c r="I43" i="25"/>
  <c r="I42" i="25"/>
  <c r="I41" i="25"/>
  <c r="I40" i="25"/>
  <c r="I38" i="25"/>
  <c r="I37" i="25"/>
  <c r="I36" i="25"/>
  <c r="G35" i="25"/>
  <c r="G32" i="25"/>
  <c r="I30" i="25"/>
  <c r="I28" i="25"/>
  <c r="I29" i="25"/>
  <c r="I27" i="25"/>
  <c r="I24" i="25"/>
  <c r="G20" i="25"/>
  <c r="I20" i="25"/>
  <c r="I22" i="25"/>
  <c r="I19" i="25"/>
  <c r="G17" i="25"/>
  <c r="I16" i="25"/>
  <c r="G45" i="8" l="1"/>
  <c r="I17" i="23"/>
  <c r="I24" i="23"/>
  <c r="I25" i="23"/>
  <c r="I52" i="8"/>
  <c r="I59" i="8"/>
  <c r="G34" i="8"/>
  <c r="I64" i="8"/>
  <c r="I37" i="8"/>
  <c r="I58" i="8"/>
  <c r="I30" i="8"/>
  <c r="I36" i="8"/>
  <c r="I62" i="8"/>
  <c r="I63" i="8"/>
  <c r="I61" i="8"/>
  <c r="I45" i="8"/>
  <c r="I38" i="8"/>
  <c r="I35" i="8"/>
  <c r="I31" i="8"/>
  <c r="I28" i="8"/>
  <c r="I48" i="25"/>
  <c r="I31" i="25"/>
  <c r="I35" i="25"/>
  <c r="I32" i="25"/>
  <c r="I26" i="25"/>
  <c r="I23" i="25"/>
  <c r="I17" i="25"/>
  <c r="I34" i="8" l="1"/>
  <c r="I29" i="8"/>
  <c r="I27" i="8"/>
  <c r="C9" i="27" l="1"/>
  <c r="C8" i="27"/>
  <c r="C7" i="27"/>
  <c r="C5" i="27"/>
  <c r="C4" i="27"/>
  <c r="C3" i="27"/>
  <c r="B34" i="2"/>
  <c r="B33" i="2"/>
  <c r="B32" i="2"/>
  <c r="B31" i="2"/>
  <c r="B30" i="2"/>
  <c r="B29" i="2"/>
  <c r="B28" i="2"/>
  <c r="I44" i="27"/>
  <c r="I43" i="27"/>
  <c r="I41" i="27"/>
  <c r="I40" i="27"/>
  <c r="I39" i="27"/>
  <c r="I38" i="27"/>
  <c r="I37" i="27"/>
  <c r="I36" i="27"/>
  <c r="I35" i="27"/>
  <c r="I34" i="27"/>
  <c r="I32" i="27"/>
  <c r="I31" i="27"/>
  <c r="I30" i="27"/>
  <c r="I29" i="27"/>
  <c r="I28" i="27"/>
  <c r="I27" i="27"/>
  <c r="I26" i="27"/>
  <c r="I24" i="27"/>
  <c r="I23" i="27"/>
  <c r="I22" i="27"/>
  <c r="C31" i="2" s="1"/>
  <c r="I21" i="27"/>
  <c r="I20" i="27"/>
  <c r="I19" i="27"/>
  <c r="I17" i="27"/>
  <c r="I16" i="27"/>
  <c r="I18" i="27" l="1"/>
  <c r="C30" i="2" s="1"/>
  <c r="I42" i="27"/>
  <c r="C34" i="2" s="1"/>
  <c r="I25" i="27"/>
  <c r="C32" i="2" s="1"/>
  <c r="I33" i="27"/>
  <c r="C33" i="2" s="1"/>
  <c r="I15" i="27"/>
  <c r="C29" i="2" s="1"/>
  <c r="I14" i="27" l="1"/>
  <c r="I45" i="27" s="1"/>
  <c r="C28" i="2" l="1"/>
  <c r="E43" i="1" s="1"/>
  <c r="C9" i="25" l="1"/>
  <c r="C8" i="25"/>
  <c r="C7" i="25"/>
  <c r="C5" i="25"/>
  <c r="C4" i="25"/>
  <c r="C3" i="25"/>
  <c r="C9" i="26"/>
  <c r="C8" i="26"/>
  <c r="C7" i="26"/>
  <c r="C5" i="26"/>
  <c r="C4" i="26"/>
  <c r="C3" i="26"/>
  <c r="C9" i="8"/>
  <c r="C8" i="8"/>
  <c r="C7" i="8"/>
  <c r="C5" i="8"/>
  <c r="C4" i="8"/>
  <c r="C3" i="8"/>
  <c r="C9" i="20"/>
  <c r="C8" i="20"/>
  <c r="C7" i="20"/>
  <c r="C5" i="20"/>
  <c r="C4" i="20"/>
  <c r="C3" i="20"/>
  <c r="C9" i="23"/>
  <c r="C8" i="23"/>
  <c r="C7" i="23"/>
  <c r="C5" i="23"/>
  <c r="C4" i="23"/>
  <c r="C3" i="23"/>
  <c r="C9" i="19"/>
  <c r="C8" i="19"/>
  <c r="C7" i="19"/>
  <c r="C5" i="19"/>
  <c r="C4" i="19"/>
  <c r="C3" i="19"/>
  <c r="C9" i="5"/>
  <c r="C8" i="5"/>
  <c r="C7" i="5"/>
  <c r="C5" i="5"/>
  <c r="C4" i="5"/>
  <c r="C3" i="5"/>
  <c r="C9" i="24"/>
  <c r="C8" i="24"/>
  <c r="C7" i="24"/>
  <c r="C5" i="24"/>
  <c r="C4" i="24"/>
  <c r="C3" i="24"/>
  <c r="C9" i="21"/>
  <c r="C8" i="21"/>
  <c r="C7" i="21"/>
  <c r="C5" i="21"/>
  <c r="C4" i="21"/>
  <c r="C3" i="21"/>
  <c r="C9" i="18"/>
  <c r="C8" i="18"/>
  <c r="C7" i="18"/>
  <c r="C5" i="18"/>
  <c r="C4" i="18"/>
  <c r="C3" i="18"/>
  <c r="C9" i="22"/>
  <c r="C8" i="22"/>
  <c r="C7" i="22"/>
  <c r="C5" i="22"/>
  <c r="C4" i="22"/>
  <c r="C3" i="22"/>
  <c r="C9" i="16"/>
  <c r="C8" i="16"/>
  <c r="C7" i="16"/>
  <c r="C5" i="16"/>
  <c r="C4" i="16"/>
  <c r="C3" i="16"/>
  <c r="B27" i="2"/>
  <c r="B26" i="2"/>
  <c r="B25" i="2"/>
  <c r="B24" i="2"/>
  <c r="B23" i="2"/>
  <c r="B22" i="2"/>
  <c r="B21" i="2"/>
  <c r="B20" i="2"/>
  <c r="B19" i="2"/>
  <c r="B18" i="2"/>
  <c r="B17" i="2"/>
  <c r="B16" i="2"/>
  <c r="B15" i="2"/>
  <c r="I15" i="26" l="1"/>
  <c r="I14" i="26" s="1"/>
  <c r="I19" i="23"/>
  <c r="I19" i="16"/>
  <c r="I19" i="22" l="1"/>
  <c r="I17" i="26" l="1"/>
  <c r="C16" i="2"/>
  <c r="G46" i="25"/>
  <c r="G21" i="25"/>
  <c r="G65" i="24"/>
  <c r="I64" i="24"/>
  <c r="G63" i="24"/>
  <c r="G62" i="24"/>
  <c r="I61" i="24"/>
  <c r="I60" i="24"/>
  <c r="I59" i="24"/>
  <c r="I53" i="24"/>
  <c r="I52" i="24"/>
  <c r="G45" i="24"/>
  <c r="I22" i="24"/>
  <c r="G20" i="24"/>
  <c r="I19" i="24"/>
  <c r="I58" i="24" l="1"/>
  <c r="I57" i="24"/>
  <c r="I56" i="24"/>
  <c r="I18" i="24"/>
  <c r="I18" i="25"/>
  <c r="I33" i="25"/>
  <c r="I21" i="25"/>
  <c r="I46" i="25"/>
  <c r="G21" i="24"/>
  <c r="I62" i="24"/>
  <c r="I54" i="24"/>
  <c r="I45" i="24"/>
  <c r="I65" i="24"/>
  <c r="I20" i="24"/>
  <c r="I63" i="24"/>
  <c r="I39" i="25" l="1"/>
  <c r="I15" i="25"/>
  <c r="I34" i="25"/>
  <c r="I25" i="25" s="1"/>
  <c r="I47" i="24"/>
  <c r="I21" i="24"/>
  <c r="I15" i="24"/>
  <c r="I55" i="24"/>
  <c r="I17" i="8"/>
  <c r="G51" i="23"/>
  <c r="I50" i="23"/>
  <c r="G49" i="23"/>
  <c r="G48" i="23"/>
  <c r="I47" i="23"/>
  <c r="I41" i="23"/>
  <c r="I40" i="23"/>
  <c r="I23" i="23"/>
  <c r="G22" i="23"/>
  <c r="I34" i="23" l="1"/>
  <c r="I18" i="23"/>
  <c r="I14" i="25"/>
  <c r="I25" i="24"/>
  <c r="I14" i="24" s="1"/>
  <c r="I39" i="23"/>
  <c r="I31" i="23"/>
  <c r="I22" i="23"/>
  <c r="I21" i="23"/>
  <c r="I20" i="23"/>
  <c r="I48" i="23"/>
  <c r="I35" i="23"/>
  <c r="I51" i="23"/>
  <c r="I49" i="23"/>
  <c r="I66" i="24" l="1"/>
  <c r="C22" i="2"/>
  <c r="I49" i="25"/>
  <c r="C15" i="2"/>
  <c r="I15" i="23"/>
  <c r="I42" i="23"/>
  <c r="I27" i="23" l="1"/>
  <c r="I14" i="23" s="1"/>
  <c r="I52" i="23" l="1"/>
  <c r="C19" i="2"/>
  <c r="G52" i="22"/>
  <c r="G50" i="22"/>
  <c r="G49" i="22"/>
  <c r="I48" i="22"/>
  <c r="I40" i="22"/>
  <c r="I39" i="22"/>
  <c r="I33" i="22"/>
  <c r="I26" i="22"/>
  <c r="I23" i="22"/>
  <c r="G22" i="22"/>
  <c r="I21" i="22"/>
  <c r="I20" i="22"/>
  <c r="I18" i="22"/>
  <c r="I41" i="22" l="1"/>
  <c r="I50" i="22"/>
  <c r="I34" i="22"/>
  <c r="I51" i="22"/>
  <c r="I49" i="22"/>
  <c r="I38" i="22"/>
  <c r="I52" i="22"/>
  <c r="I22" i="22"/>
  <c r="I43" i="22" l="1"/>
  <c r="I15" i="22"/>
  <c r="I30" i="22"/>
  <c r="I18" i="16"/>
  <c r="I27" i="22" l="1"/>
  <c r="I14" i="22" s="1"/>
  <c r="I20" i="20"/>
  <c r="I53" i="22" l="1"/>
  <c r="C26" i="2"/>
  <c r="I15" i="20"/>
  <c r="I14" i="20" s="1"/>
  <c r="I20" i="19"/>
  <c r="I15" i="19" s="1"/>
  <c r="I14" i="19" s="1"/>
  <c r="I20" i="18"/>
  <c r="I20" i="17"/>
  <c r="C9" i="17"/>
  <c r="C8" i="17"/>
  <c r="C7" i="17"/>
  <c r="C5" i="17"/>
  <c r="C4" i="17"/>
  <c r="C3" i="17"/>
  <c r="I15" i="21" l="1"/>
  <c r="I14" i="21" s="1"/>
  <c r="I21" i="21" s="1"/>
  <c r="I21" i="19"/>
  <c r="C20" i="2"/>
  <c r="I21" i="20"/>
  <c r="C18" i="2"/>
  <c r="I15" i="18"/>
  <c r="I14" i="18" s="1"/>
  <c r="C25" i="2" l="1"/>
  <c r="I21" i="18"/>
  <c r="C27" i="2"/>
  <c r="I15" i="17"/>
  <c r="I14" i="17" s="1"/>
  <c r="I21" i="17" l="1"/>
  <c r="C23" i="2"/>
  <c r="G52" i="16"/>
  <c r="I51" i="16"/>
  <c r="G50" i="16"/>
  <c r="G49" i="16"/>
  <c r="I48" i="16"/>
  <c r="I40" i="16"/>
  <c r="I39" i="16"/>
  <c r="I38" i="16"/>
  <c r="I34" i="16"/>
  <c r="I33" i="16"/>
  <c r="I26" i="16"/>
  <c r="I23" i="16"/>
  <c r="I20" i="16"/>
  <c r="I52" i="16" l="1"/>
  <c r="G22" i="16"/>
  <c r="I50" i="16"/>
  <c r="I49" i="16"/>
  <c r="I21" i="16"/>
  <c r="I30" i="16"/>
  <c r="I22" i="16" l="1"/>
  <c r="I15" i="16" s="1"/>
  <c r="I43" i="16"/>
  <c r="I27" i="16" l="1"/>
  <c r="I14" i="16" l="1"/>
  <c r="G74" i="8"/>
  <c r="I74" i="8" s="1"/>
  <c r="I73" i="8"/>
  <c r="G72" i="8"/>
  <c r="G71" i="8"/>
  <c r="I70" i="8"/>
  <c r="I55" i="8"/>
  <c r="G47" i="8"/>
  <c r="I23" i="8"/>
  <c r="G21" i="8"/>
  <c r="I20" i="8"/>
  <c r="I53" i="16" l="1"/>
  <c r="C24" i="2"/>
  <c r="I20" i="5"/>
  <c r="I72" i="8"/>
  <c r="I48" i="8"/>
  <c r="I18" i="8"/>
  <c r="I53" i="8"/>
  <c r="G22" i="8"/>
  <c r="I71" i="8"/>
  <c r="I21" i="8"/>
  <c r="I54" i="8"/>
  <c r="G46" i="8"/>
  <c r="I47" i="8"/>
  <c r="I65" i="8" l="1"/>
  <c r="I56" i="8"/>
  <c r="I22" i="8"/>
  <c r="I15" i="8" s="1"/>
  <c r="I46" i="8"/>
  <c r="I26" i="8" l="1"/>
  <c r="I14" i="8" s="1"/>
  <c r="I75" i="8" l="1"/>
  <c r="C17" i="2"/>
  <c r="A14" i="2"/>
  <c r="I15" i="5" l="1"/>
  <c r="I14" i="5" s="1"/>
  <c r="I21" i="5" l="1"/>
  <c r="C21" i="2"/>
  <c r="C35" i="2" s="1"/>
  <c r="C14" i="2"/>
  <c r="E42" i="1" s="1"/>
  <c r="B2" i="2" l="1"/>
  <c r="B3" i="2"/>
  <c r="B4" i="2"/>
  <c r="B5" i="2"/>
  <c r="B7" i="2"/>
  <c r="B8" i="2"/>
  <c r="B9" i="2"/>
  <c r="E35" i="1"/>
  <c r="J35" i="1"/>
  <c r="R35" i="1"/>
  <c r="P38" i="1"/>
  <c r="P39" i="1"/>
  <c r="P40" i="1"/>
  <c r="P41" i="1"/>
  <c r="P42" i="1"/>
  <c r="J46" i="1"/>
  <c r="K47" i="1"/>
  <c r="E46" i="1" l="1"/>
  <c r="J47" i="1" l="1"/>
  <c r="R38" i="1"/>
  <c r="R41" i="1"/>
  <c r="R46" i="1" l="1"/>
  <c r="S49" i="1" s="1"/>
  <c r="R49" i="1" l="1"/>
  <c r="O51" i="1" s="1"/>
  <c r="O50" i="1" s="1"/>
  <c r="S50" i="1" s="1"/>
  <c r="R51" i="1" l="1"/>
  <c r="R50" i="1"/>
  <c r="S51" i="1"/>
  <c r="R52" i="1" l="1"/>
</calcChain>
</file>

<file path=xl/sharedStrings.xml><?xml version="1.0" encoding="utf-8"?>
<sst xmlns="http://schemas.openxmlformats.org/spreadsheetml/2006/main" count="1659" uniqueCount="321">
  <si>
    <t>Název stavby</t>
  </si>
  <si>
    <t>JKSO</t>
  </si>
  <si>
    <t xml:space="preserve"> </t>
  </si>
  <si>
    <t>Kód stavby</t>
  </si>
  <si>
    <t>ucebny</t>
  </si>
  <si>
    <t>Název objektu</t>
  </si>
  <si>
    <t>EČO</t>
  </si>
  <si>
    <t/>
  </si>
  <si>
    <t>Kód objektu</t>
  </si>
  <si>
    <t>Název části</t>
  </si>
  <si>
    <t>Místo</t>
  </si>
  <si>
    <t>Kód části</t>
  </si>
  <si>
    <t>Název podčásti</t>
  </si>
  <si>
    <t>Kód podčásti</t>
  </si>
  <si>
    <t>IČ</t>
  </si>
  <si>
    <t>DIČ</t>
  </si>
  <si>
    <t>Objednatel</t>
  </si>
  <si>
    <t>Projektant</t>
  </si>
  <si>
    <t>Zhotovitel</t>
  </si>
  <si>
    <t>Rozpočet číslo</t>
  </si>
  <si>
    <t>Zpracoval</t>
  </si>
  <si>
    <t>Dne</t>
  </si>
  <si>
    <t xml:space="preserve">               Měrné a účelové jednotky</t>
  </si>
  <si>
    <t xml:space="preserve">            Počet</t>
  </si>
  <si>
    <t xml:space="preserve">    Náklady / 1 m.j.</t>
  </si>
  <si>
    <t xml:space="preserve">             Počet</t>
  </si>
  <si>
    <t xml:space="preserve">     Náklady / 1 m.j.</t>
  </si>
  <si>
    <t xml:space="preserve">                Počet</t>
  </si>
  <si>
    <t xml:space="preserve">        Náklady / 1 m.j.</t>
  </si>
  <si>
    <t xml:space="preserve">               Rozpočtové náklady v</t>
  </si>
  <si>
    <t>CZK</t>
  </si>
  <si>
    <t>A</t>
  </si>
  <si>
    <t>Základní rozp. náklady</t>
  </si>
  <si>
    <t>B</t>
  </si>
  <si>
    <t>Doplňkové náklady</t>
  </si>
  <si>
    <t>C</t>
  </si>
  <si>
    <t>Vedlejší rozpočtové náklady</t>
  </si>
  <si>
    <t>HSV</t>
  </si>
  <si>
    <t>Práce přesčas</t>
  </si>
  <si>
    <t>Zařízení staveniště</t>
  </si>
  <si>
    <t>21</t>
  </si>
  <si>
    <t>%</t>
  </si>
  <si>
    <t>Bez pevné podl.</t>
  </si>
  <si>
    <t>PSV</t>
  </si>
  <si>
    <t>Kulturní památka</t>
  </si>
  <si>
    <t>Územní vlivy</t>
  </si>
  <si>
    <t>Provozní vlivy</t>
  </si>
  <si>
    <t>Ostatní</t>
  </si>
  <si>
    <t>VRN z rozpočtu</t>
  </si>
  <si>
    <t>HZS</t>
  </si>
  <si>
    <t>Kompl. činnost</t>
  </si>
  <si>
    <t>Ostatní náklady</t>
  </si>
  <si>
    <t>D</t>
  </si>
  <si>
    <t>Celkové náklady</t>
  </si>
  <si>
    <t>Datum a podpis</t>
  </si>
  <si>
    <t>Razítko</t>
  </si>
  <si>
    <t>DPH</t>
  </si>
  <si>
    <t>E</t>
  </si>
  <si>
    <t>Přípočty a odpočty</t>
  </si>
  <si>
    <t>Dodávky objednatele</t>
  </si>
  <si>
    <t>Klouzavá doložka</t>
  </si>
  <si>
    <t>Zvýhodnění + -</t>
  </si>
  <si>
    <t>Stavba:</t>
  </si>
  <si>
    <t>Objekt:</t>
  </si>
  <si>
    <t>Část:</t>
  </si>
  <si>
    <t xml:space="preserve">JKSO: </t>
  </si>
  <si>
    <t>Objednatel:</t>
  </si>
  <si>
    <t>Zhotovitel:</t>
  </si>
  <si>
    <t>Datum:</t>
  </si>
  <si>
    <t>Kód</t>
  </si>
  <si>
    <t>Popis</t>
  </si>
  <si>
    <t>Cena celkem</t>
  </si>
  <si>
    <t>JKSO:</t>
  </si>
  <si>
    <t>P.Č.</t>
  </si>
  <si>
    <t>TV</t>
  </si>
  <si>
    <t>KCN</t>
  </si>
  <si>
    <t>MJ</t>
  </si>
  <si>
    <t>Množství celkem</t>
  </si>
  <si>
    <t>kus</t>
  </si>
  <si>
    <t xml:space="preserve">REKAPITULACE </t>
  </si>
  <si>
    <t>KRYCÍ LIST SOUPISU</t>
  </si>
  <si>
    <t>OCENĚNÝ SOUPIS PRACÍ A DODÁVEK A SLUŽEB</t>
  </si>
  <si>
    <t>Stolní vizualizér</t>
  </si>
  <si>
    <t>Ovládací SW jazykové laboratoře pro mediální aktivity</t>
  </si>
  <si>
    <t>Učitelský SW</t>
  </si>
  <si>
    <t>Audio matice pro interkom</t>
  </si>
  <si>
    <t>Audio mixer a sluchátkový zesilovač - učitel</t>
  </si>
  <si>
    <t>Audio mixer a sluchátkový zesilovač - student</t>
  </si>
  <si>
    <t>Systémový náhlavní set - sluchátka/mikrofon</t>
  </si>
  <si>
    <t>PC ovládací a prezentační stanice pro učitele</t>
  </si>
  <si>
    <t>Kontrolní a prezentační monitor</t>
  </si>
  <si>
    <t>PC stanice pro studenty</t>
  </si>
  <si>
    <t>Datový switch</t>
  </si>
  <si>
    <t>PC Media server</t>
  </si>
  <si>
    <t>NAS úložiště</t>
  </si>
  <si>
    <t>HDD pro úložiště</t>
  </si>
  <si>
    <t>19" rozvaděč</t>
  </si>
  <si>
    <t>SW modul pro internetový přístup</t>
  </si>
  <si>
    <t>AVT</t>
  </si>
  <si>
    <t>ZRN (ř. 1-8)</t>
  </si>
  <si>
    <t>DN (ř. 10-12)</t>
  </si>
  <si>
    <t>VRN (ř. 14-19)</t>
  </si>
  <si>
    <t>Součet 9, 13, 20-23</t>
  </si>
  <si>
    <t>EL</t>
  </si>
  <si>
    <t>Projektové práce (DSPS)</t>
  </si>
  <si>
    <t>Cena s DPH (ř. 25-26)</t>
  </si>
  <si>
    <t>Webová kamera učitel</t>
  </si>
  <si>
    <t>Webová kamera studenti</t>
  </si>
  <si>
    <t>Popis / minimální technické parametry</t>
  </si>
  <si>
    <t>Cena jednotková bez DPH</t>
  </si>
  <si>
    <t>Cena celkem bez DPH</t>
  </si>
  <si>
    <t>Kód položky / název</t>
  </si>
  <si>
    <t>Celkem bez DPH</t>
  </si>
  <si>
    <t>Zvuková karta</t>
  </si>
  <si>
    <t>USB HUB</t>
  </si>
  <si>
    <t>vlastní</t>
  </si>
  <si>
    <t>Nástěnná tabule</t>
  </si>
  <si>
    <t>SOUPIS PRACÍ A DODÁVEK A SLUŽEB vč VÝKAZU VÝMĚR</t>
  </si>
  <si>
    <t>Pylonový pojezd s křídly</t>
  </si>
  <si>
    <t xml:space="preserve">Centrála pro hlasovou komunikaci po odděleném okruhu UTP kabeláže, min. freq. rozsah 120 Hz - 12 kHz,  možnost pro rozšíření o další pracoviště studentů. Cena včetně dopravy, instalace, nastavení.
</t>
  </si>
  <si>
    <t xml:space="preserve">Audio mixer a sluchátkový zesilovač pro učitele, nastavení hlasitosti sluchátek, vypnutí mikrofonu, freq. rozsah min. 120 Hz - 12 kHz, pro dynamický i kondenzátorový typ mikrofonu, impedance sluchátek 32 - 600 Ω, linkový vstup/výstup, funkce automatického donastavení hlasitosti vstupů, konektory min.: 1x 3,5mm jack - mikrofon, 1x 3,5mm stereo jack - sluchátka, napájení po UTP kabeláži. Včetně potřebné kabeláže. Cena včetně dopravy, instalace, nastavení.
</t>
  </si>
  <si>
    <t xml:space="preserve">Audio mixer a sluchátkový zesilovač, nastavení hlasitosti sluchátek, vypnutí mikrofonu, freq. rozsah min. 120 Hz - 12 kHz, pro dynamický i kondenzátorový typ mikrofonu, impedance sluchátek 32 - 600 Ω, linkový vstup/výstup, konektory min.: 1x 3,5mm jack - mikrofon, 1x 3,5mm stereo jack - sluchátka, napájení po UTP kabeláži. Včetně potřebné kabeláže. Včetně ochranné krytky audio jednotek zabraňující rozpojení kabeláže. Cena včetně dopravy, instalace, nastavení.
</t>
  </si>
  <si>
    <t xml:space="preserve">Systémový náhlavní set sluchátek s mikrofonem, aktivní systém potlačení okolních ruchů, provedení  z pružného materiálu odolnému hrubému zacházení, uzavřená stereofonní sluchátka, kondenzátorový mikrofon, polstrovaný a nastavitelný náhlavní most, Min. parametry: Sluchátka: freq. rozsah 120 Hz - 12 kHz, Mikrofon: freq. rozsah 120 Hz - 12 kHz, konektory: 1x 3,5mm stereo jack -  mikrofon, 1x 3,5mm stereo jack -  sluchátka, kabel min. 1,3 m, váha max. 0,5 kg. Cena včetně dopravy, instalace, nastavení.
</t>
  </si>
  <si>
    <t>Sebastian Fenyk</t>
  </si>
  <si>
    <t>Repeater aktivní USB</t>
  </si>
  <si>
    <t>Záložní zdroj - UPS</t>
  </si>
  <si>
    <t>Kabel DisplayPort</t>
  </si>
  <si>
    <t>Kabel DP - HDMI</t>
  </si>
  <si>
    <t>Kabel HDMI</t>
  </si>
  <si>
    <t xml:space="preserve">Datový switch s min. 5 porty 10/100/1000Mbit, s pasivním chlazením, s napájecím zdrojem, cena včetně dopravy, instalace, nastavení
</t>
  </si>
  <si>
    <t>HDMI rozbočovač</t>
  </si>
  <si>
    <t>Ovládací SW pro organizaci aktivit v laboratoři</t>
  </si>
  <si>
    <t>Tištěná cvičebnice AJ</t>
  </si>
  <si>
    <t xml:space="preserve">Webkamera pro videohovory v rozlišení FHD 1080p s podporovanými klienty přes USB, záznam videa min. ve FHD 1080p, zoom, komprese videa H.264, min. 90° zorné pole, vestavěné duální stereofonní mikrofony, univerzální klip pro přichycení k notebookům, monitorům LCD. Cena včetně dopravy, instalace.
</t>
  </si>
  <si>
    <t xml:space="preserve">Uložiště dat, min. dvoudiskové, dvoujádrový procesor s taktem min. 2GHz, rychlosti šifrovaného čtení až 113MB/s, rychlost šifrovaného zápisu až 112 MB/s, jedno Gbit síťové rozhraní, 2x USB 3.0, hardwarové šifrování AES-NI, možnost výměny disků za provozu, přihlášení uživatelů domény, 2x LAN, USB 3.0, včetně softwarového vybavení pro zálohování dat. Cena včetně dopravy, instalace, nastavení.
</t>
  </si>
  <si>
    <t xml:space="preserve">7-portový Hi-speed USB 2.0 Hub, 6x USB portů typu A, 1x USB port typu B. Cena včetně dopravy, instalace.
</t>
  </si>
  <si>
    <t xml:space="preserve">Kabel DisplayPort (M/M), min. rozlišení 4K*2K@60Hz, 2 m. Cena včetně dopravy, instalace.
</t>
  </si>
  <si>
    <t xml:space="preserve">Tištěné učebnice A1, A2, B1 s návody aktivního obsahu pro učitele, každá učebnice min. 250 stránek. Cena včetně dopravy.
</t>
  </si>
  <si>
    <t xml:space="preserve">USB repeater pro prodlužování USB kabelů, délka min. 5 m. Cena včetně dopravy, instalace.
</t>
  </si>
  <si>
    <t>Videokamera</t>
  </si>
  <si>
    <t>Soundbar</t>
  </si>
  <si>
    <t>Profesionální LCD monitor</t>
  </si>
  <si>
    <t>Sestava mobilního stojanu</t>
  </si>
  <si>
    <t xml:space="preserve">Pojízdná základna pro stojany s 1 stojinou. Možnost protáhnout kabely ze stojin základnou dolů. 4 velká kolečka s brzdou, nosnost s 1 stojnou 80 kg. Stojina k montáži stojanů o délce 180 cm. Kanály pro vedení kabelů. Madlo pro pojízdný stojan. Vodorovná část adaptéru pro displej s VESA až 1110 mm, nosnost až 80 kg. Svislá ramena s náklonem pro uchycení monitoru na vodorovnou část adaptéru (VESA až 420). Držák na videokonferenční kameru / reproduktor pro uchycení na adaptéry pro displeje 55-90", nosnost min. 8 kg. Polička pro AV/IT příslušenství, nosnost min. 8 kg, libovolná výška montáže. Lišta pro uchycení soundbaru. Cena včetně dopravy a instalace.
</t>
  </si>
  <si>
    <t xml:space="preserve">Konferenční USB kamera. Využití pro videokonference typu MS Teams, Google Meet, Webex apod. k připojení přes USB k laptopu nebo počítači. Minimální parametry kamery: objektiv F4,7 mm-42,3 mm s 10x optickým a 16x digitálním zoomem se záběrem 58,5° horizontálně, obrazový CMOS čip 2,07 MP, rozlišení fullHD, rozsah motorického ovládání minimálně P&amp;T +/- 170°, 90° nahoru, 30° dolů, 64 pozic předvoleb. Ovládání kamery přes dálkový ovladač. Vstupy: minimálně 1x USB 2.0 typ B, 1x RS232 (8-pin DIN). Rozměry a hmotnost: maximálně 145 x 155 x 165 mm (V x Š x H), 1,5 kg. Cena včetně dopravy a instalace.
</t>
  </si>
  <si>
    <t>Standard smíšené výuky</t>
  </si>
  <si>
    <t xml:space="preserve">Záložní zdroj napájení s výstupním výkonem 720W / 1200VA, 3x CEE zásuvka s ochranným kolíkem zajišťující napájení v případě výpadku proudu, 3x CEE zásuvka s ochranným kolíkem s přepěťovou ochranou, s přepěťovou ochranou datové linky RJ45. Cena včetně dopravy, instalace, nastavení.
</t>
  </si>
  <si>
    <t xml:space="preserve">Kabel DisplayPort (M/M), min. rozlišení 4K*2K@60Hz, 3 m. Cena včetně dopravy, instalace.
</t>
  </si>
  <si>
    <t xml:space="preserve">Kabel DP - HDMI, min. 2 m, FHD 1080p, min. rozlišení 1920*1080P@60Hz. Cena včetně dopravy, instalace.
</t>
  </si>
  <si>
    <t>EDID a HDCP manažer</t>
  </si>
  <si>
    <t>Podružný instalační materiál</t>
  </si>
  <si>
    <t xml:space="preserve">Nástěnná tabule pro popis fixem, minimální rozměry 100x120cm. Cena včetně dopravy, instalace.
</t>
  </si>
  <si>
    <t>Access point</t>
  </si>
  <si>
    <t>PoE injektor</t>
  </si>
  <si>
    <t xml:space="preserve">PoE adaptér dodávající elektrickou energii po ethernetovém kabelu (30W). Cena včetně dopravy, instalace.
</t>
  </si>
  <si>
    <t xml:space="preserve">pevný disk pro provoz 24/7 a RAID kompatibilní, kapacita 2TB, 3,5 palcový disk, rozhraní SATA 6 Gb/s, počet otáček 7.200ot/s, vyrovnávací paměť 128 MB. Cena včetně dopravy, instalace, nastavení.
</t>
  </si>
  <si>
    <t>Pylonový pojezd bez křídel</t>
  </si>
  <si>
    <t xml:space="preserve">Konferenční USB soundbar. Soundbar obsahuje vestavěné reproduktory a mikrofon. Využití pro videokonference typu MS Teams, Google Meet, Webex apod. k připojení přes USB k laptopu nebo počítači. Parametry reproduktoru: minimálně 4 reproduktory, stereo, celkový výkon minimálně 2 x 20W, frekvenční rozsah minimálně 250 Hz – 20 kHz. Parametry mikrofonu: minimálně 180 stupňů pokrytí, dosah minimálně 4,5 metru. Další funkce: DSP procesor pro redukci ozvěn a potlačení okolního ruchu, LED indikátor zapnutí/vypnutí mikrofonu. Montáž: držák pro montáž na zeď. Vstupy/výstupy: minimálně 1x USB typ A. Rozměry a hmotnost: maximálně 120 x 1110 x 100 mm (V x Š x H), 6,8 Kg. Cena včetně dopravy a instalace.
</t>
  </si>
  <si>
    <t>Interaktivní systém</t>
  </si>
  <si>
    <t>Prezentační software</t>
  </si>
  <si>
    <t xml:space="preserve">Bezdrátová dokumentová kamera s flexibilním ramenem. Min. 12x zoom. LED osvětlení snímaného objektu, ruční a automatické ovládání ostření a jasu. Snímaná plocha min A4. Jednoduché ovládání vizualizéru prostřednictvím software. Cena včetně dopravy, instalace.
</t>
  </si>
  <si>
    <t xml:space="preserve">Pracovní stanice, case Tower, min. 650W zdrojem, sestav pro provoz 24/7, výkon CPU min. 13000 dle nezávislého testu cpubenchmark.net, operační paměť min. 8GB DDR4, SSD M.2 disk s kapacitou min. 256GB, DVD-RW optická mechanika, čtečka MCR, Gbit síťová karta, klávesnici a myš, přítomnost TPM modulu minimálně verze 2, operační systém s podporu AD (domény), servisní služby s odezvou do následujícího pracovního dne od nahlášení servisní události. Cena včetně dopravy, instalace, nastavení.
</t>
  </si>
  <si>
    <t xml:space="preserve">
Stropní bezdrátový přístupový bod (AP), 802.11ax, dvě rádia, duálně optimalizovaná anténa 2x2 MU-MIMO, 2.4GHz a 5GHz, PoE, RJ45, management, hybridní - možnost správy kontrolérem nebo v cloud. Cena včetně dopravy, instalace, nastavení.
</t>
  </si>
  <si>
    <t xml:space="preserve">LAN přístup učitele do databáze studijních materiálů, mimo jazykovou laboratoř. Příprava cvičení, kontrola vyplněných úloh. Cena včetně dopravy, instalace a zaškolení uživatele, školení viz. technická zpráva.
</t>
  </si>
  <si>
    <t xml:space="preserve">Ovládací SW se společným řízením pro mediální aktivity s obrázky, audio, video a textovými soubory. Samostatná práce a individuální záznam studentů - poslech, sledování, otevřený záznam, simultánní záznam, nahrávka s porovnáním s originálem, přehrávání správné výslovnosti textu, automatické rozpoznávání výslovnosti, neomezené písemné odpovědi, dotazníky, výběr z možností, doplňovačka, určování správného pořadí u vět, slov i písmen. Adresné posílání textových zpráv. Databáze učebních materiálů, organizovaná dle vyučujícího a tříd. Třídění materiálů do učebních lekcí. Databáze pro zasedací pořádek. Jazykové varianty SW. Vč. záruky dostupnosti oprav dodaného software po dobu 5-ti let. Cena včetně dopravy, instalace a zaškolení uživatele, školení viz. technická zpráva.
</t>
  </si>
  <si>
    <t xml:space="preserve">Ovládací SW se společným řízením pro organizaci aktivit v laboratoři. Monitoring jednotlivých stanic, propojování připojených audio signálů a přepínání signálů pro video, klávesnice i myš. Organizace třídy, zasedací pořádek. Režimy  prezentace, monitoring a podpora studentů při cvičení, práce až v 5 skupinách. Přepínač obrazu studentských stanic: sdílení a monitoring videa, vypnutí signálu studentských monitorů. Jazykové varianty SW. Vč. záruky dostupnosti oprav dodaného software po dobu 5-ti let. Cena včetně dopravy, instalace a zaškolení uživatele, školení viz. technická zpráva.
</t>
  </si>
  <si>
    <t xml:space="preserve">SW balíček, který obsahuje autorský nástroj učitele – SW pro přípravu interaktivních cvičení musí být plně kompatibilní (umožňuje otevřít soubor, spustit všechny aktivity, animace, uložit v původním formátu) se soubory s příponou notebook. Prostředí musí být v českém jazyce. 
Balíček dále musí obsahovat nástroj pro rychlou přípravu digitálních učebních aktivit, hlasování. Aktivity je možno sdílet na žákovská zařízení přes cloud prostředí. Cena včetně dopravy, instalace a zaškolení uživatele, školení viz. technická zpráva.
</t>
  </si>
  <si>
    <t>Kabel HDMI, min. 4K*2K @ 60Hz, min. 7,5 m. Cena včetně dopravy, instalace.</t>
  </si>
  <si>
    <t>Kabel HDMI, min. 4K*2K @ 60Hz, min. 10 m. Cena včetně dopravy, instalace.</t>
  </si>
  <si>
    <t xml:space="preserve">HDMI extender pro zesílení signálu podporující přenos na min. 30 m, podpora rozlišení min. 4K*2K @ 60Hz, HDCP kompatibilní. Cena včetně dopravy, instalace.
</t>
  </si>
  <si>
    <t xml:space="preserve">Kabel HDMI, min. 4K*2K @ 60Hz, min. 0,5 m. Cena včetně dopravy, instalace.
</t>
  </si>
  <si>
    <t>HDMI extender</t>
  </si>
  <si>
    <t xml:space="preserve">Datový přepínač s 24 porty 10/100/1000Mbit, s rychlosti přepnutí až 35.7Mpps, buffer pro 525kB packetu, podporou až 8tis. MAC adres, s pasivním chlazením, setem pro instalaci do rack, s napájecím zdrojem. Cena včetně dopravy a instalace.
</t>
  </si>
  <si>
    <t xml:space="preserve">19" rozvodný panel min. 9x zásuvka 230V, délka kabelu min. 3 m. Cena včetně dopravy a instalace.
</t>
  </si>
  <si>
    <t xml:space="preserve">Montážní sada (šroub, plovoucí matka, podložka). Cena včetně dopravy a instalace.
</t>
  </si>
  <si>
    <t>19" police</t>
  </si>
  <si>
    <t>Montážní sada</t>
  </si>
  <si>
    <t>19" rozvodný panel</t>
  </si>
  <si>
    <t xml:space="preserve">Kabel HDMI, min. 4K*2K @ 60Hz, 3 m. Cena včetně dopravy, instalace.
</t>
  </si>
  <si>
    <t xml:space="preserve">19" perforovaná police do rozvaděče, hloubka 450mm. Cena včetně dopravy a instalace.
</t>
  </si>
  <si>
    <t xml:space="preserve">19" rozvaděč stojanový min. 15U / 600x600 mm skleněné dveře. Cena včetně dopravy, instalace.
</t>
  </si>
  <si>
    <t>Koncové prvky</t>
  </si>
  <si>
    <t>Interaktivní zobrazovač</t>
  </si>
  <si>
    <t>IT vybavení</t>
  </si>
  <si>
    <t>Digitální cvičebnice</t>
  </si>
  <si>
    <t xml:space="preserve">65” IPS panel, rozlišení 3840 x 2160, jas 500cd/m2, provoz 16/7, orientace landscape a portrait, min. 3x HDMI, RS232C, RJ45, USB-C, USB-A, microSD slot, vestavěná WiFi a BT, USB Media Player, HTML prohlížeč, Android OS, rámeček max. T/R/L 13mm - B 17mm, integrované reproduktory 2x 10W, content management software pro jednoduchou správu a distribuci obsahu, podpora barevné kalibrace. Cena včetně dopravy, instalace, nastavení a AV kabeláže.
</t>
  </si>
  <si>
    <t>Antivirová ochrana</t>
  </si>
  <si>
    <t>Kancelářský balík</t>
  </si>
  <si>
    <t xml:space="preserve">pokročilá antivirová ochrana koncových školních zařízení včetně zabezpečení  souborového serveru, omezení přístupu na oblíbené internetové stránky, filtrace síťové komunikace prostřednictvím firewallu, kontrola neautorizovaných médií a zařízení, jež je možné vzdáleně spravovat z jedné webové konzole. Obsahující Antivirus / Antispam/ Firewall / Anti-phishing/ Android / Windows Server / vzdálená správa v cloudu nebo přes lokální konzoli, možnost modulární instalace. Cena včetně dopravy, instalace.
</t>
  </si>
  <si>
    <t xml:space="preserve">Kancelářský balík software nástrojů pro vytváření prezentací, textových dokumentů, editor tabulek, správce elektronické pošty, poznámkového elektronického bloku kompatibilní se stávajícím vybavením/platformou Microsoft, trvalá licence nevázaná na HW. Cena včetně dopravy, instalace.
</t>
  </si>
  <si>
    <t>USB nabíjecí stanice</t>
  </si>
  <si>
    <t xml:space="preserve">USB nabíjecí stanice pro až 10 bezdrátových senzorů a konektorem. Cena včetně dopravy.
</t>
  </si>
  <si>
    <t>Sada experimentů fyziky</t>
  </si>
  <si>
    <t xml:space="preserve">Základní sada pro experimenty ve Fyzice obsahující: plastový kufřík pro bezpečné uložení senzorů (každý senzor má speciálně tvarovanou přihrádku), metodickou příručka učitele (včetně popisu úlohy, seznamu pomůcek a odhadu času potřebného na experiment), min. 28 žákovských úloh a sadu senzorů (bezdrátový senzor teploty, bezdrátový senzor tlaku, bezdrátový senzor napětí, bezdrátový senzor proudu, bezdrátový senzor světla, bezdrátový senzor pohybu, bezdrátový senzor magnetického pole, bezdrátový vozík s integrovaným senzorem síly, rychlosti a zrychlení a držák bezdrátového vozíku. Každý senzor musí být vybaven baterií a bezdrátovým komunikačním rozhraním standardu Bluetooth. Součástí dodávky také musí být sw aplikace, jednotná pro práci se všemi senzory. Cena včetně dopravy, instalace a zaškolení uživatele, školení viz. technická zpráva.
</t>
  </si>
  <si>
    <t>Rozšiřující sada pro fyziku</t>
  </si>
  <si>
    <t>Monitor</t>
  </si>
  <si>
    <t>Pracovní stanice pro studenty</t>
  </si>
  <si>
    <t xml:space="preserve">AllInOne zařízení, IPS min. 21.5" dotykový display s FullHD rozlišením a poměrem stran 16:9, podpora min 8 dotyků, výkon CPU min. 10000 bodu dle nezávislého testu cpubenchmark.net, operační paměť 8GB DDR4, disk SSD s kapacitou 256GB, HD kamera, WiFi standardu 802.11ac + BT, USB-C, USB 3.0, HDMI výstup, repro, integrovaná baterie nebo záložní zdroj umožňující mobilitu zařízení s výdrží provozu až 6h, VESA100, operační systém kompatibilní s platformou Microsoft s podporu AD (domény), cena včetně dopravy, instalace, nastavení.
</t>
  </si>
  <si>
    <t>Set klav./myši</t>
  </si>
  <si>
    <t xml:space="preserve">Set bezdrátové klávesnice a myši, funkční na 2.4GHz pásmu s dosahem až 10 metrů, včetně USB přijímače, cena včetně dopravy.
</t>
  </si>
  <si>
    <t xml:space="preserve">Dobíjecí skříňka </t>
  </si>
  <si>
    <t>Lineární zdroj pro rozvod do stolů studentů</t>
  </si>
  <si>
    <t xml:space="preserve">Lineárně řízený laboratorní zdroj 0 - 25 V, 0-10 A, univerzální síťový zdroj pro školní zařízení. Přepínatelné výstupní napětí 0 až 25 V lze odebírat jako AC napětí nebo přes zabudovaný můstkový usměrňovač jako DC napětí na samostatných bezpečnostních zdířkách. Zdroj stabilního napětí s 6 V/AC a 5 A/AC. Splňuje normy EN 61010 a 60950. Cena včetně dopravy, instalace.
</t>
  </si>
  <si>
    <t>AV Technologie</t>
  </si>
  <si>
    <t>Koncové prvky pro Kabinet cizích jazyků 1.12</t>
  </si>
  <si>
    <t>Učebny pro výuku</t>
  </si>
  <si>
    <t>Základní škola Ivanovice na Hané, okres Vyškov</t>
  </si>
  <si>
    <t xml:space="preserve">	46270876</t>
  </si>
  <si>
    <t>Koncové prvky pro Kabinet informatiky 1.16</t>
  </si>
  <si>
    <t>Koncové prvky pro Kabinet chemie 2.11</t>
  </si>
  <si>
    <t>Základní škola Ivanovice na Hané, okres Vyškov, 
Tyršova 218/4, 683 23 Ivanovice na Hané</t>
  </si>
  <si>
    <t>Koncové prvky pro Kabinet přírodopisu 1.11</t>
  </si>
  <si>
    <t>Koncové prvky pro Kabinet 0.42</t>
  </si>
  <si>
    <t>Koncové prvky pro Kabinet fyziky 2.7</t>
  </si>
  <si>
    <t xml:space="preserve">Pylonový pojezd s křídly pro interaktivní systém. Stabilní konstrukce z hliníkových profilů o výšce min.250cm. Rozsah posunu min. 70 cm. Rozložení hmotnosti sestavy na stěnu a podlahu. Boční křídla pro popisování fixou. Cena včetně dopravy, instalace.
</t>
  </si>
  <si>
    <t>Zdroj</t>
  </si>
  <si>
    <t xml:space="preserve">Elektrický zdroj pro elektrické zámky v lavicích. 1 zdroj určen pro 4-5 stolů. Cena včetně dopravy a instalace.
</t>
  </si>
  <si>
    <t>Koncové prvky pro Učebnu fyziky 2.6</t>
  </si>
  <si>
    <t>Koncové prvky pro Učebnu chemie 2.10</t>
  </si>
  <si>
    <t>Sada experimentů chemie</t>
  </si>
  <si>
    <t xml:space="preserve">Základní  sada pro experimenty v Chemii obsahující: plastový kufřík pro bezpečné uložení senzorů (každý senzor má speciálně tvarovanou přihrádku), metodickou příručka učitele (včetně popisu úlohy, seznamu pomůcek a odhadu času potřebného na experiment), min. 28 žákovských úloh a sadu senzorů - bezdrátový senzor teploty, bezdrátový senzor tlaku, bezdrátový senzor pH, bezdrátový senzor CO2, bezdrátový senzor vodivosti, bezdrátový kolorimetr a turbidimetr, plochá elektroda pH, elektroda oxidace a redukce, návlek na senzor CO2 pro měření ve vodě. Každý senzor musí být vybaven baterií a bezdrátovým komunikačním rozhraním standardu Bluetooth. Součástí dodávky také musí být sw aplikace, jednotná pro práci se všemi senzory. Cena včetně dopravy, instalace a zaškolení uživatele, školení viz. technická zpráva.
</t>
  </si>
  <si>
    <t>Rozšiřující sada pro chemii</t>
  </si>
  <si>
    <t>Koncové prvky pro Učebnu přírodopisu 1.10</t>
  </si>
  <si>
    <t>Sada experimentů přírodních věd</t>
  </si>
  <si>
    <t xml:space="preserve">Žákovská sada pro experimenty v učebně přírodních věd obsahující: plastový kufřík pro bezpečné uložení senzorů (každý senzor má speciálně tvarovanou přihrádku), metodickou příručka učitele (včetně popisu úlohy, seznamu pomůcek a odhadu času potřebného na experiment), min. 28 žákovských úloh a sadu senzorů (bezdrátový senzor teploty, bezdrátový senzor síly, bezdrátový senzor tlaku, bezdrátový senzor pH, bezdrátový senzor tepu s ručními úchyty, bezdrátový senzor počasí s anemometrem a GPS, bezdrátový senzor  napětí, bezdrátový senzor  pohybu. Každý senzor musí být vybaven baterií a bezdrátovým komunikačním rozhraním standardu Bluetooth. Součástí dodávky také musí být sw aplikace, jednotná pro práci se všemi senzory. Cena včetně dopravy, instalace a zaškolení uživatele, školení viz. technická zpráva.
</t>
  </si>
  <si>
    <t>Sada experimentů biologie</t>
  </si>
  <si>
    <t xml:space="preserve">Základní sada pro experimenty v Biologii obsahující: plastový kufřík pro bezpečné uložení senzorů (každý senzor má speciálně tvarovanou přihrádku), metodickou příručka učitele, včetně popisu úlohy, seznamu pomůcek a odhadu času potřebného na experiment, USB flash disk s 28 žákovskými úlohami, sadu senzorů - bezdrátový senzor teploty, bezdrátový senzor CO2, bezdrátový senzor počasí s anemometrem a GPS (měří teplotu a tlak vzduchu, rychlost a směr větru, relativní vlhkost, UV index, pozici, rychlost a nadmořskou výšku dle GPS), bezdrátový senzor plynného O2, bezdrátový senzor krevního tlaku, senzor EKG.
Součástí dodávky také musí být sw aplikace, jednotná pro práci se všemi senzory. Cena včetně dopravy, instalace a zaškolení uživatele, školení viz. technická zpráva.
</t>
  </si>
  <si>
    <t>Rozšiřující sada pro biologii</t>
  </si>
  <si>
    <t>Koncové prvky pro Jazykovou učebnu 0.39</t>
  </si>
  <si>
    <t xml:space="preserve">Pylonový pojezd bez křídel pro interaktivní systém. Stabilní konstrukce z hliníkových profilů o výšce min.250cm. Rozsah posunu min. 70 cm. Rozložení hmotnosti sestavy na stěnu a podlahu. Cena včetně dopravy, instalace.
</t>
  </si>
  <si>
    <t xml:space="preserve">Internetový přístup studenta do databáze studijních materiálů, možnost vyplňování učitelem přiřazených samostatných nebo domácích úloh mimo jazykovou laboratoř. Samostatná práce a individuální záznam studentů - poslech, sledování, otevřený záznam, simultánní záznam, nahrávka s porovnáním s originálem, přehrávání správné výslovnosti textu, automatické rozpoznávání výslovnosti, neomezené písemné odpovědi, dotazníky, výběr z možností, doplňovačka, určování správného pořadí u vět, slov i písmen. Licence pro školní databázi min. 305 studentů. Vč. záruky dostupnosti oprav dodaného software po dobu 5-ti let. Cena včetně dopravy, instalace a zaškolení uživatele, školení viz. technická zpráva.
</t>
  </si>
  <si>
    <t>Koncové prvky pro Jazykovou učebnu 1.14</t>
  </si>
  <si>
    <t>Koncové prvky pro Učebnu informatiky 0.27a</t>
  </si>
  <si>
    <t>Přípojné místo</t>
  </si>
  <si>
    <t xml:space="preserve">Přípojné místo HDMI a USB určené k montáži do parapetního žlabu na boku katedry. Cena včetně dopravy a instalace.
</t>
  </si>
  <si>
    <t>Koncové prvky pro Cvičnou kuchyň 0.36</t>
  </si>
  <si>
    <t>Kabinet chemie 2.11</t>
  </si>
  <si>
    <t>Učebna chemie 2.10</t>
  </si>
  <si>
    <t>Učebna fyziky 2.6</t>
  </si>
  <si>
    <t>Kabinet fyziky 2.7</t>
  </si>
  <si>
    <t>Kabinet informatiky 1.16</t>
  </si>
  <si>
    <t>Jazyková učebna 1.14</t>
  </si>
  <si>
    <t>Kabinet cizích jazyků 1.12</t>
  </si>
  <si>
    <t>Kabinet přírodopisu 1.11</t>
  </si>
  <si>
    <t>Učebna přírodopisu 1.10</t>
  </si>
  <si>
    <t>Kabinet 0.42</t>
  </si>
  <si>
    <t>Jazyková učebna 0.39</t>
  </si>
  <si>
    <t>Cvičná kuchyň 0.36</t>
  </si>
  <si>
    <t>Učebna informatiky 0.27a</t>
  </si>
  <si>
    <t>KON</t>
  </si>
  <si>
    <t>Konektivita</t>
  </si>
  <si>
    <t xml:space="preserve">Firewall </t>
  </si>
  <si>
    <t>firewall</t>
  </si>
  <si>
    <t>firewall NGF s FW funkcionalitou záruka 3YR v režimu 24x7</t>
  </si>
  <si>
    <t>konfigurace  - standard konektivity škol</t>
  </si>
  <si>
    <t>Konfigurace - ČD</t>
  </si>
  <si>
    <t>Aktivní prvky - POE</t>
  </si>
  <si>
    <t>Aktivní prvky PoE</t>
  </si>
  <si>
    <t>SWITCH 48G PoE 4SFP+ Switch - 5Y záruka</t>
  </si>
  <si>
    <t>Aktivní prvky PoE - katedra učebny</t>
  </si>
  <si>
    <t>SWITCH 24G PoE 4SFP+ Switch- 5Y záruka</t>
  </si>
  <si>
    <t>Aktivní prvky minigbic</t>
  </si>
  <si>
    <t>10G SFP+ LC LR Transceiver - 3Y záruka</t>
  </si>
  <si>
    <t>Aktivní prvky - bez POE</t>
  </si>
  <si>
    <t>Aktivní prvky 24G - L3/core</t>
  </si>
  <si>
    <t>SWITCH 24G 4SFP+ Switch - L3/core- 5Y záruka</t>
  </si>
  <si>
    <t>Konfigurace  - ČD</t>
  </si>
  <si>
    <t>WiFi</t>
  </si>
  <si>
    <t>WIFI interní</t>
  </si>
  <si>
    <t>WIFI 6 interní + držák na zeď, - 5Y záruka</t>
  </si>
  <si>
    <t>WIFI externí</t>
  </si>
  <si>
    <t>WIFI externí + držák na zeď, - 5Y záruka</t>
  </si>
  <si>
    <t>WIFI - LAN - cat 6</t>
  </si>
  <si>
    <r>
      <t xml:space="preserve">Strukturovaná kabeláž:
</t>
    </r>
    <r>
      <rPr>
        <b/>
        <sz val="8"/>
        <rFont val="Arial"/>
        <family val="2"/>
        <charset val="238"/>
      </rPr>
      <t xml:space="preserve">Metalická část LAN: </t>
    </r>
    <r>
      <rPr>
        <sz val="8"/>
        <rFont val="Arial"/>
        <family val="2"/>
        <charset val="238"/>
      </rPr>
      <t xml:space="preserve">uchazeč do rozpočtu uvede kompletní cenu za každé přípojné místo. Cena bude obsahovat naceněnítrasy/kabeláže/zásuvky 2x RJ45 na omítku/proměření přípojného místa/ukončení kabeláže do patch panelu v datového rozvaděče na jedné straně a ukončení do zásuvek na druhé straně. Všechen potřebný materiál bude součástí dodávky uchazeče. Kalkulaci uchazeč provede na jednotkové délky 95m pro každé přípojné místo
</t>
    </r>
    <r>
      <rPr>
        <b/>
        <sz val="8"/>
        <rFont val="Arial"/>
        <family val="2"/>
        <charset val="238"/>
      </rPr>
      <t>Optická část FO:</t>
    </r>
    <r>
      <rPr>
        <sz val="8"/>
        <rFont val="Arial"/>
        <family val="2"/>
        <charset val="238"/>
      </rPr>
      <t xml:space="preserve"> rozpočet bude obsahovat i optickou čás FO páteře 10GB SM min 8vl - uchazeč nacení délku včetně trasy na 500m - propoj mezi  (centrální x podružné) včetně veškerého potřebného vybavení (opt.vana/pigtaly/patch cordy LC/LC) - ukončovat se bude pouze pár vláken, ostatní zůstanou jako rezerva  - 5Y záruka
Součástí kalkulace bude i 1KS podružný nástěnný rack jednodílný min. 12U (š)600x(h)495 </t>
    </r>
  </si>
  <si>
    <t>WIFI - LAN pro AP  - cat 6</t>
  </si>
  <si>
    <t>Strukturovaná kabeláž pro WIFI 
Metalická LAN: uchazeč do rozpočtu uvede kompletní cenu za každé přípojné místo. Cena bude obsahovat naceněnítrasy/kabeláže/konektorů/proměření přípojného místa/ukončení kabeláže do patch panelu v datového rozvaděče na jedné straně a ukončení kabelu konektorem RJ45 na starně WIFI. Všechen potřebný materiál bude součástí dodávky uchazeče. Kalkulaci uchazeč provede na jednotkové délky 95m pro každé přípojné místo - 5Y záruka</t>
  </si>
  <si>
    <t>LAN pro učebny s 26PC - IT - 26PM</t>
  </si>
  <si>
    <t xml:space="preserve">Kabelové rozvody včetně příslušenství a souvisejících služeb pro připojení PC učebny 
-ukončení kabeláže do patch panelu (patch panel je součástí dodávky)
-ukončení v zásuvce/liste (součástí dodávky) 
- FO propoj SM do centrálního DR – kalkulace na 500m SM 
Součástí kalkulace bude i 1KS podružný nástěnný rack jednodílný min. 9U </t>
  </si>
  <si>
    <t>LAN pro učebny robotika/jazyk - 10PM</t>
  </si>
  <si>
    <t xml:space="preserve">Kabelové rozvody včetně příslušenství a souvisejících služeb pro připojení  učebny robotika/jazyk
-ukončení kabeláže do patch panelu (patch panel je součástí dodávky)
-ukončení v zásuvce/liste (součástí dodávky) 
- FO propoj SM do centrálního DR – kalkulace na 500m SM 
Součástí kalkulace bude i 1KS podružný nástěnný rack jednodílný min. 9U </t>
  </si>
  <si>
    <t>Konfiguracea instalace - ČD</t>
  </si>
  <si>
    <t>SVR (AD)</t>
  </si>
  <si>
    <t>SVR</t>
  </si>
  <si>
    <t>RACK Server/1xCPU min 25 100bodu v CPU MARK na https://www.cpubenchmark.net/128GB RDIMM, 3200MT/s, /2x,8TB SATA/2x480GB SSD/10G/25G NIC/3Yr NBD onsite</t>
  </si>
  <si>
    <t>Tower nebo RACK pro 4x HDD 3,5“ / 1xCPU min 2500bodu v CPU MARK na https://www.cpubenchmark.net  - 3Y záruka</t>
  </si>
  <si>
    <t>4TB/HDD/3.5"/SATA/7200 RPM/3R</t>
  </si>
  <si>
    <t>UPS 1000VA RACK, USB komunikace pro SERVER - 2Y záruka</t>
  </si>
  <si>
    <t>RACK</t>
  </si>
  <si>
    <t>DR pro INFRA HW</t>
  </si>
  <si>
    <t>SVR - SVR</t>
  </si>
  <si>
    <t>OS pro SERVER pro EDU pro kompletní zalicencování CORE CPU dodaného serveru (licence celkem pro 4xVM)</t>
  </si>
  <si>
    <t>SVR - SVR CAL</t>
  </si>
  <si>
    <t>Přístupové licence pro OS SERVERU pro EDU - licencovano na DEVICE</t>
  </si>
  <si>
    <t>instalace</t>
  </si>
  <si>
    <t>INSTALACE SVR/INFRASTRUKTURA</t>
  </si>
  <si>
    <t>Log management</t>
  </si>
  <si>
    <t>log management</t>
  </si>
  <si>
    <t>Logmanagement pro STD konekltivity zajistující min (IP-čas-uživatel) - 2Y záruka</t>
  </si>
  <si>
    <t>INSTALACE SVR/INFRASTRUKTURA/dokumentace</t>
  </si>
  <si>
    <t xml:space="preserve">Pylonový pojezd pro interaktivní systém, s bílými keramickými magnetickými křídly pro popis fixou. Stabilní konstrukce z hliníkových profilů o výšce min.250cm. Rozsah posunu min. 70 cm. Rozložení hmotnosti sestavy na stěnu a podlahu. Cena včetně dopravy, instalace.
</t>
  </si>
  <si>
    <t xml:space="preserve">Rozšiřující sada pro experimenty ve Fyzice obsahující: sadu senzorů (bezdrátový senzor zvuku, bezdrátový senzor rotace a motor pro bezdrátový vozík). Cena včetně dopravy, instalace a zaškolení uživatele, školení viz. technická zpráva.
</t>
  </si>
  <si>
    <t xml:space="preserve">Rozšiřující sada pro experimenty v Chemii obsahující: sadu senzorů a doplňků - bezdrátový senzor plynného O2 , bezdrátový čítač kapek. Cena včetně dopravy, instalace a zaškolení uživatele, školení viz. technická zpráva.
</t>
  </si>
  <si>
    <t xml:space="preserve">Rozšiřující sada pro experimenty v Biologii obsahující: 3 senzory - bezdrátový senzor pH, bezdrátový spirometr a příslušenství pro senzor počasí - stojánek a směrovka. Cena včetně dopravy, instalace a zaškolení uživatele, školení viz. technická zpráva.
</t>
  </si>
  <si>
    <t>konektivita</t>
  </si>
  <si>
    <t>Technologie jazykové laboratoře pro vzdálený přístup ke studijním materiálům (umístění v serverovně)</t>
  </si>
  <si>
    <t xml:space="preserve">Interaktivní displej s úhlopříčkou min. 86" (218cm). Dotyková technologie musí rozpoznat min. 20 současných dotyků. Displej obsahuje vestavěnou aplikaci pro psaní digitálním inkoustem na bílé tabuli, prohlížeč internetových stránek. Zařízení musí mít certifikaci ENERGY STAR  nebo obdobnou certifikaci. Cena včetně systémové AV kabeláže. Cena včetně dopravy, instalace, nastavení.
</t>
  </si>
  <si>
    <t xml:space="preserve">1x2 HDMI rozbočovač, podpora 4K/UHD @ 60 Hz 4:2:0. EDID management, HDCP kompatibilní. Vestavěný nebo přídavný samostatný audio embeder a de-embeder pro připojení externího zdroje zvuku (audio in) a zesilovače nebo aktivních reproduktorů (audio out). Zvuk z audio vstupu je možné směrovat zároveň na HDMI výstup a analogový audio výstup. Cena včetně dopravy, instalace, nastavení.
</t>
  </si>
  <si>
    <t xml:space="preserve">Desktop s min. 250W zdrojem s účinnosti až 92%, výkon CPU min. 18500 bodu dle nezávislého testu cpubenchmark.net, operační paměť min. 16GB DDR4 s možnosti rozšíření na 128 GB, M.2 SSD disk s kapacitou min. 512GB, DVD-RW optická mechanika, Gbit síťová karta, Wifi standardu 802.11ac (2x2), Bluetooth, čtečka pam. karet, min. 2x DisplayPort a 1x HDMI, USB Type-C, USB 3.2 Gen2, USB 3.2 Gen1, USB 2.0, klávesnici a myš, přítomnost TPM modulu minimálně verze 2, operační systém s podporu AD (domény), servisní služba u zákazníka s odezvou do následujícího pracovního dne od nahlášení servisní události. Cena včetně dopravy, instalace, nastavení.
</t>
  </si>
  <si>
    <t xml:space="preserve">Konferenční USB kamera s motorickým ovládáním PTZ (pan, tilt, zoom). Využití pro videokonference typu MS Teams, Google Meet, Webex apod. k připojení přes USB k laptopu nebo počítači. Minimální parametry kamery: objektiv s 10x optickým zoomem se záběrem 50° horizontálně, obrazový čip 2 MP, rozlišení FHD (1920 x 1080), rozsah motorického ovládání minimálně P&amp;T +/- 170°, 90° nahoru, 30° dolů, možnost uložení aktuální pozice PTZ do paměti. Ovládání kamery přes dálkový ovladač. Vstupy: minimálně 1x USB 2.0. Cena včetně dopravy a instalace.
</t>
  </si>
  <si>
    <t xml:space="preserve">Konferenční USB soundbar. Soundbar obsahuje vestavěné reproduktory a mikrofon. Využití pro videokonference typu MS Teams, Google Meet, Webex apod. k připojení přes USB k laptopu nebo počítači. Parametry reproduktoru: celkový výkon minimálně 20W, frekvenční rozsah minimálně 250 Hz – 20 kHz. Parametry mikrofonu: minimálně 120 stupňů pokrytí, dosah minimálně 4 metry. Další funkce: DSP procesor pro redukci ozvěn a potlačení okolního ruchu, LED indikátor zapnutí/vypnutí mikrofonu. Montáž: držák pro montáž na zeď. Vstupy/výstupy: minimálně 2x USB (přímo na produktu nebo pomocí rozbočovače). Cena včetně dopravy a instalace.
</t>
  </si>
  <si>
    <t xml:space="preserve">LCD profesionální displej 65" s LED podsvícením, rozlišení min. 3840x2160, haze min. 28%, jas 700nit, odezva max. 8ms, provoz 24/7, orientace landscape/portrait, HDMI, USB, LAN, WiFi, RS232, OS kompatibilní s Android aplikacemi, media player, tloušťka max. 75mm, integrované reproduktory 2x 10W. Cena včetně dopravy, instalace, nastavení a AV kabeláže.
</t>
  </si>
  <si>
    <t xml:space="preserve">Prodlužovací kabel ke sluchátkům Jack 3,5mm stereo, M/M, délka 3m, dvojité stínění hliníková fólie a měděné opletení, OFC, síla kabelu max. 23 AWG, max. kapacita 160 (pF), max. impedance 50 ohm. Včetně lišty k montáži kabeláže a vyvazovacího materiálu. Cena včetně dopravy a instalace do stolů s výsuvným systémem.
</t>
  </si>
  <si>
    <t xml:space="preserve">Digitální cvičebnice AJ, NJ, ŠpJ pro pracovní místo jazykové laboratoře, mezinárodní standard CEFR pro úrovně min. A1, A2, B1, B2 - v AJ a A1, A2 v NJ a ŠpJ, min. 3000 multimediálních aktivit kombinujících video, audio, obrázky a text, min. 40% cvičení s automatickým vyhodnocením. Vč. záruky dostupnosti oprav dodaného software po dobu 5-ti let. Cena včetně dopravy.
</t>
  </si>
  <si>
    <t xml:space="preserve">Zvuková externí karta, vstup/výstup pro sluchátka s mikrofonem, stereo výstup, kompatibilita s USB/USB-C. Cena včetně dopravy, instalace.
</t>
  </si>
  <si>
    <t xml:space="preserve">EDID a HDCP manažer, podpora standardů minimálně HDMI 1.4, HDCP 1.4, podpora min. rozlišení 1920x1080@60Hz/4:4:4, 4096x2048@30Hz/4:4:4 nebo 60Hz/4:2:0. Emulace EDID z paměti nebo z načtených dat ze zobrazovače. Konfigurace přes USB. Cena včetně dopravy, instalace, nastavení.
</t>
  </si>
  <si>
    <t xml:space="preserve">Case pro uložení a napájení až 10ks AiO zařízení o uhlopříčce až 22" (bez klávesnic a myší), nabízí mobilitu díky 4 kolečkům z toho dvě s možnosti aretace, možnost uzamknutí/zabezpečení proti odcizení AiO, police z přední strany opatřena bezpečnostním lemem zabraňující odření/poškození AiO, speciální spínací elektroniku ochraňující před proudovými nárazy v síti. Cena včetně dopravy, instalace.
</t>
  </si>
  <si>
    <t xml:space="preserve">Mini desktop max. rozměrů 185x185x40mm s max. 100W zdrojem s účinnosti až 89%, výkon CPU min. 11788 bodu dle nezávislého testu cpubenchmark.net, operační paměť 8GB DDR4 s možnosti rozšíření až na 32GB, SSD disk 256GB, Gbit síťová karta,WiFi6 + BT, min. 1x video výstup HDMI a 1x DisplayPort, USB Type-C s přenosová rychlost signálu 10 Gb/s, USB 3.2 Gen2, USB 3.2 Gen1, podstavec, klávesnici a myš, přítomnost TPM modulu minimálně verze 2, operační systém s podporu AD (domény), servisní služby s odezvou do následujícího pracovního dne od nahlášení servisní události. Cena včetně dopravy, instalace, nastavení.
</t>
  </si>
  <si>
    <t xml:space="preserve">Interaktivní displej s úhlopříčkou min. 86" (218cm) a rozlišením obrazu 4K UHD. Automatické rozpoznání dotyku prstem pro ovládání a popisovačem pro psaní a zárověň odlišení popisovačů pro současné psaní různou barvou.
Počítačový modul s minimálními parametry 6GB RAM a 32GB, operační systém připojitelný do domény. Integrované reproduktory 2x18W + subwoofer 15W, integrované mikrofonní pole, čtečka NFC karet. Minimálně konektory HDMI a USB-C a bezdrátovou konektivitu Wifi (s podporou Wi-fi 6) a Bluetooth (min. 5.0). Displej musí mít certifikaci ENERGY STAR nebo obdobnou certifikaci. Cena včetně systémové AV kabeláže. Cena včetně dopravy, instalace, nastavení.
</t>
  </si>
  <si>
    <t>Typ</t>
  </si>
  <si>
    <t>Typ procesoru</t>
  </si>
  <si>
    <t xml:space="preserve">Monitor s viditelnou uhlopříčkou min. 60,45cm (23,8"), matný, antireflexní, LED podsvícení, rozlišení 1920x1080, pozorovací úhel 178° vodorovně, 178° svisle, jas min. 250 cd/m2, kontrastní poměr 1000:1 statický, doba odezvy max. 6ms, video vstupy HDMI, DisplayPort, náklon -5 až +22°, výškově nastavitelný stojan až 100mm, dva integrované reproduktory s výkonem 2 W. Cena včetně dopravy, instalace.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</si>
</sst>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č&quot;_-;\-* #,##0.00\ &quot;Kč&quot;_-;_-* &quot;-&quot;??\ &quot;Kč&quot;_-;_-@_-"/>
    <numFmt numFmtId="164" formatCode="#"/>
    <numFmt numFmtId="165" formatCode="#,##0.000"/>
    <numFmt numFmtId="166" formatCode="#,##0\_x0000_"/>
    <numFmt numFmtId="167" formatCode="#,##0.0000"/>
    <numFmt numFmtId="168" formatCode="\'@\'"/>
  </numFmts>
  <fonts count="26" x14ac:knownFonts="1">
    <font>
      <sz val="10"/>
      <name val="Arial"/>
      <charset val="238"/>
    </font>
    <font>
      <sz val="10"/>
      <name val="Arial"/>
      <family val="2"/>
      <charset val="238"/>
    </font>
    <font>
      <sz val="8"/>
      <name val="Arial"/>
      <family val="2"/>
      <charset val="238"/>
    </font>
    <font>
      <sz val="7"/>
      <name val="Arial"/>
      <family val="2"/>
      <charset val="238"/>
    </font>
    <font>
      <b/>
      <sz val="10"/>
      <name val="Arial"/>
      <family val="2"/>
      <charset val="238"/>
    </font>
    <font>
      <b/>
      <sz val="12"/>
      <name val="Arial"/>
      <family val="2"/>
      <charset val="238"/>
    </font>
    <font>
      <b/>
      <sz val="8"/>
      <name val="Arial"/>
      <family val="2"/>
      <charset val="238"/>
    </font>
    <font>
      <b/>
      <sz val="14"/>
      <name val="Arial"/>
      <family val="2"/>
      <charset val="238"/>
    </font>
    <font>
      <b/>
      <sz val="18"/>
      <color indexed="10"/>
      <name val="Arial"/>
      <family val="2"/>
      <charset val="238"/>
    </font>
    <font>
      <sz val="8"/>
      <color indexed="9"/>
      <name val="Arial"/>
      <family val="2"/>
      <charset val="238"/>
    </font>
    <font>
      <sz val="10"/>
      <name val="Arial CE"/>
      <family val="2"/>
      <charset val="238"/>
    </font>
    <font>
      <b/>
      <u/>
      <sz val="10"/>
      <name val="Arial"/>
      <family val="2"/>
      <charset val="238"/>
    </font>
    <font>
      <sz val="11"/>
      <color theme="1"/>
      <name val="Calibri"/>
      <family val="2"/>
      <charset val="238"/>
      <scheme val="minor"/>
    </font>
    <font>
      <sz val="10"/>
      <color rgb="FFFF0000"/>
      <name val="Arial"/>
      <family val="2"/>
      <charset val="238"/>
    </font>
    <font>
      <b/>
      <sz val="10"/>
      <color rgb="FF0000FF"/>
      <name val="Arial"/>
      <family val="2"/>
      <charset val="238"/>
    </font>
    <font>
      <b/>
      <sz val="10"/>
      <color rgb="FF800080"/>
      <name val="Arial"/>
      <family val="2"/>
      <charset val="238"/>
    </font>
    <font>
      <sz val="10"/>
      <color theme="1"/>
      <name val="Arial"/>
      <family val="2"/>
      <charset val="238"/>
    </font>
    <font>
      <b/>
      <u/>
      <sz val="10"/>
      <color rgb="FFFA0000"/>
      <name val="Arial"/>
      <family val="2"/>
      <charset val="238"/>
    </font>
    <font>
      <sz val="10"/>
      <color rgb="FF000000"/>
      <name val="Arial"/>
      <family val="2"/>
      <charset val="238"/>
    </font>
    <font>
      <sz val="11"/>
      <name val="Calibri"/>
      <family val="2"/>
      <scheme val="minor"/>
    </font>
    <font>
      <b/>
      <sz val="8"/>
      <color indexed="12"/>
      <name val="Arial"/>
      <family val="2"/>
      <charset val="238"/>
    </font>
    <font>
      <b/>
      <sz val="8"/>
      <color indexed="20"/>
      <name val="Arial"/>
      <family val="2"/>
      <charset val="238"/>
    </font>
    <font>
      <b/>
      <u/>
      <sz val="8"/>
      <color indexed="10"/>
      <name val="Arial"/>
      <family val="2"/>
      <charset val="238"/>
    </font>
    <font>
      <sz val="10"/>
      <name val="Arial"/>
      <family val="2"/>
      <charset val="238"/>
    </font>
    <font>
      <u/>
      <sz val="10"/>
      <color indexed="12"/>
      <name val="Arial CE"/>
      <family val="2"/>
      <charset val="238"/>
    </font>
    <font>
      <sz val="10"/>
      <name val="Verdana"/>
      <family val="2"/>
      <charset val="238"/>
    </font>
  </fonts>
  <fills count="7">
    <fill>
      <patternFill patternType="none"/>
    </fill>
    <fill>
      <patternFill patternType="gray125"/>
    </fill>
    <fill>
      <patternFill patternType="solid">
        <fgColor indexed="26"/>
      </patternFill>
    </fill>
    <fill>
      <patternFill patternType="solid">
        <fgColor indexed="13"/>
      </patternFill>
    </fill>
    <fill>
      <patternFill patternType="solid">
        <fgColor indexed="26"/>
        <bgColor indexed="64"/>
      </patternFill>
    </fill>
    <fill>
      <patternFill patternType="solid">
        <fgColor theme="0"/>
        <bgColor indexed="64"/>
      </patternFill>
    </fill>
    <fill>
      <patternFill patternType="solid">
        <fgColor rgb="FFFFFF00"/>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style="hair">
        <color indexed="64"/>
      </top>
      <bottom/>
      <diagonal/>
    </border>
    <border>
      <left/>
      <right style="thin">
        <color indexed="64"/>
      </right>
      <top/>
      <bottom/>
      <diagonal/>
    </border>
    <border>
      <left/>
      <right style="hair">
        <color indexed="64"/>
      </right>
      <top/>
      <bottom/>
      <diagonal/>
    </border>
    <border>
      <left/>
      <right/>
      <top style="hair">
        <color indexed="64"/>
      </top>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medium">
        <color indexed="64"/>
      </right>
      <top style="hair">
        <color indexed="64"/>
      </top>
      <bottom style="thin">
        <color indexed="64"/>
      </bottom>
      <diagonal/>
    </border>
    <border>
      <left/>
      <right style="medium">
        <color indexed="64"/>
      </right>
      <top style="medium">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s>
  <cellStyleXfs count="7">
    <xf numFmtId="0" fontId="0" fillId="0" borderId="0"/>
    <xf numFmtId="0" fontId="12" fillId="0" borderId="0"/>
    <xf numFmtId="0" fontId="12" fillId="0" borderId="0"/>
    <xf numFmtId="0" fontId="19" fillId="0" borderId="0"/>
    <xf numFmtId="0" fontId="24" fillId="0" borderId="0" applyNumberFormat="0" applyFill="0" applyBorder="0" applyAlignment="0" applyProtection="0">
      <alignment vertical="top"/>
      <protection locked="0"/>
    </xf>
    <xf numFmtId="44" fontId="23" fillId="0" borderId="0" applyFont="0" applyFill="0" applyBorder="0" applyAlignment="0" applyProtection="0"/>
    <xf numFmtId="0" fontId="25" fillId="0" borderId="0"/>
  </cellStyleXfs>
  <cellXfs count="229">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3" fillId="0" borderId="0" xfId="0" applyFont="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4"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164" fontId="4" fillId="0" borderId="17" xfId="0" applyNumberFormat="1" applyFont="1" applyBorder="1" applyAlignment="1">
      <alignment vertical="center" wrapText="1"/>
    </xf>
    <xf numFmtId="0" fontId="5" fillId="0" borderId="19" xfId="0" applyFont="1" applyBorder="1" applyAlignment="1">
      <alignment vertical="center"/>
    </xf>
    <xf numFmtId="0" fontId="5" fillId="0" borderId="21" xfId="0" applyFont="1" applyBorder="1" applyAlignment="1">
      <alignment vertical="center"/>
    </xf>
    <xf numFmtId="0" fontId="4" fillId="0" borderId="22" xfId="0" applyFont="1" applyBorder="1"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21" xfId="0" applyFont="1" applyBorder="1" applyAlignment="1">
      <alignment vertical="center"/>
    </xf>
    <xf numFmtId="1" fontId="2" fillId="0" borderId="24" xfId="0" applyNumberFormat="1" applyFont="1" applyBorder="1" applyAlignment="1">
      <alignment horizontal="center" vertical="center"/>
    </xf>
    <xf numFmtId="0" fontId="6" fillId="0" borderId="25" xfId="0" applyFont="1" applyBorder="1" applyAlignment="1">
      <alignment vertical="center"/>
    </xf>
    <xf numFmtId="0" fontId="2" fillId="0" borderId="26" xfId="0" applyFont="1" applyBorder="1" applyAlignment="1">
      <alignment vertical="center"/>
    </xf>
    <xf numFmtId="49" fontId="2" fillId="0" borderId="27" xfId="0" applyNumberFormat="1" applyFont="1" applyBorder="1" applyAlignment="1">
      <alignment vertical="center"/>
    </xf>
    <xf numFmtId="0" fontId="2" fillId="0" borderId="28" xfId="0" applyFont="1" applyBorder="1" applyAlignment="1">
      <alignment vertical="center"/>
    </xf>
    <xf numFmtId="0" fontId="2" fillId="0" borderId="27" xfId="0" applyFont="1" applyBorder="1" applyAlignment="1">
      <alignment vertical="center"/>
    </xf>
    <xf numFmtId="1" fontId="2" fillId="0" borderId="30" xfId="0" applyNumberFormat="1" applyFont="1" applyBorder="1" applyAlignment="1">
      <alignment horizontal="center" vertical="center"/>
    </xf>
    <xf numFmtId="0" fontId="6" fillId="0" borderId="28" xfId="0" applyFont="1" applyBorder="1" applyAlignment="1">
      <alignment vertical="center"/>
    </xf>
    <xf numFmtId="49" fontId="2" fillId="0" borderId="18" xfId="0" applyNumberFormat="1" applyFont="1" applyBorder="1" applyAlignment="1">
      <alignment vertical="center"/>
    </xf>
    <xf numFmtId="0" fontId="2" fillId="0" borderId="31" xfId="0" applyFont="1" applyBorder="1" applyAlignment="1">
      <alignment vertical="center"/>
    </xf>
    <xf numFmtId="1" fontId="2" fillId="0" borderId="32" xfId="0" applyNumberFormat="1" applyFont="1" applyBorder="1" applyAlignment="1">
      <alignment horizontal="center"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49" fontId="2" fillId="0" borderId="15" xfId="0" applyNumberFormat="1" applyFont="1" applyBorder="1" applyAlignment="1">
      <alignment vertical="center"/>
    </xf>
    <xf numFmtId="0" fontId="4" fillId="0" borderId="1" xfId="0" applyFont="1" applyBorder="1" applyAlignment="1">
      <alignment vertical="top"/>
    </xf>
    <xf numFmtId="0" fontId="2" fillId="0" borderId="36" xfId="0" applyFont="1" applyBorder="1" applyAlignment="1">
      <alignment vertical="center"/>
    </xf>
    <xf numFmtId="0" fontId="2" fillId="0" borderId="37" xfId="0" applyFont="1" applyBorder="1" applyAlignment="1">
      <alignment vertical="center"/>
    </xf>
    <xf numFmtId="1" fontId="5" fillId="0" borderId="19" xfId="0" applyNumberFormat="1" applyFont="1" applyBorder="1" applyAlignment="1">
      <alignment vertical="center"/>
    </xf>
    <xf numFmtId="0" fontId="2" fillId="0" borderId="38" xfId="0" applyFont="1" applyBorder="1" applyAlignment="1">
      <alignment vertical="center"/>
    </xf>
    <xf numFmtId="167" fontId="2" fillId="0" borderId="18" xfId="0" applyNumberFormat="1" applyFont="1" applyBorder="1" applyAlignment="1">
      <alignment horizontal="right" vertical="center"/>
    </xf>
    <xf numFmtId="0" fontId="2" fillId="0" borderId="39" xfId="0" applyFont="1" applyBorder="1"/>
    <xf numFmtId="0" fontId="2" fillId="0" borderId="29" xfId="0" applyFont="1" applyBorder="1"/>
    <xf numFmtId="167" fontId="2" fillId="0" borderId="40" xfId="0" applyNumberFormat="1" applyFont="1" applyBorder="1" applyAlignment="1">
      <alignment horizontal="right" vertical="center"/>
    </xf>
    <xf numFmtId="0" fontId="4" fillId="0" borderId="41" xfId="0" applyFont="1" applyBorder="1" applyAlignment="1">
      <alignment vertical="top"/>
    </xf>
    <xf numFmtId="0" fontId="2" fillId="0" borderId="25" xfId="0" applyFont="1" applyBorder="1" applyAlignment="1">
      <alignment vertical="center"/>
    </xf>
    <xf numFmtId="167" fontId="2" fillId="0" borderId="27" xfId="0" applyNumberFormat="1" applyFont="1" applyBorder="1" applyAlignment="1">
      <alignment horizontal="right" vertical="center"/>
    </xf>
    <xf numFmtId="0" fontId="4" fillId="0" borderId="33" xfId="0" applyFont="1" applyBorder="1" applyAlignment="1">
      <alignment vertical="center"/>
    </xf>
    <xf numFmtId="0" fontId="2" fillId="0" borderId="42" xfId="0" applyFont="1" applyBorder="1" applyAlignment="1">
      <alignment vertical="center"/>
    </xf>
    <xf numFmtId="0" fontId="2" fillId="0" borderId="43" xfId="0" applyFont="1" applyBorder="1" applyAlignment="1">
      <alignment vertical="center"/>
    </xf>
    <xf numFmtId="0" fontId="2" fillId="0" borderId="13" xfId="0" applyFont="1" applyBorder="1"/>
    <xf numFmtId="0" fontId="2" fillId="0" borderId="44" xfId="0" applyFont="1" applyBorder="1" applyAlignment="1">
      <alignment vertical="center"/>
    </xf>
    <xf numFmtId="0" fontId="2" fillId="0" borderId="45" xfId="0" applyFont="1" applyBorder="1"/>
    <xf numFmtId="0" fontId="2" fillId="0" borderId="46" xfId="0" applyFont="1" applyBorder="1" applyAlignment="1">
      <alignment vertical="center"/>
    </xf>
    <xf numFmtId="49" fontId="2" fillId="0" borderId="6" xfId="0" applyNumberFormat="1" applyFont="1" applyBorder="1" applyAlignment="1">
      <alignment vertical="center"/>
    </xf>
    <xf numFmtId="49" fontId="2" fillId="3" borderId="47" xfId="0" applyNumberFormat="1" applyFont="1" applyFill="1" applyBorder="1" applyAlignment="1">
      <alignment horizontal="center" vertical="center" wrapText="1"/>
    </xf>
    <xf numFmtId="1" fontId="2" fillId="3" borderId="48" xfId="0" applyNumberFormat="1" applyFont="1" applyFill="1" applyBorder="1" applyAlignment="1">
      <alignment horizontal="center" vertical="center" wrapText="1"/>
    </xf>
    <xf numFmtId="49" fontId="7" fillId="2" borderId="0" xfId="0" applyNumberFormat="1" applyFont="1" applyFill="1"/>
    <xf numFmtId="49" fontId="6" fillId="2" borderId="0" xfId="0" applyNumberFormat="1" applyFont="1" applyFill="1" applyAlignment="1">
      <alignment vertical="center"/>
    </xf>
    <xf numFmtId="49" fontId="2" fillId="2" borderId="0" xfId="0" applyNumberFormat="1" applyFont="1" applyFill="1" applyAlignment="1">
      <alignment vertical="center"/>
    </xf>
    <xf numFmtId="0" fontId="2" fillId="4" borderId="0" xfId="0" applyFont="1" applyFill="1" applyAlignment="1">
      <alignment horizontal="left" vertical="center"/>
    </xf>
    <xf numFmtId="49" fontId="2" fillId="4" borderId="0" xfId="0" applyNumberFormat="1" applyFont="1" applyFill="1" applyAlignment="1">
      <alignment horizontal="left" vertical="center"/>
    </xf>
    <xf numFmtId="49" fontId="2" fillId="3" borderId="49" xfId="0" applyNumberFormat="1" applyFont="1" applyFill="1" applyBorder="1" applyAlignment="1">
      <alignment horizontal="center" vertical="center" wrapText="1"/>
    </xf>
    <xf numFmtId="1" fontId="2" fillId="3" borderId="32" xfId="0" applyNumberFormat="1" applyFont="1" applyFill="1" applyBorder="1" applyAlignment="1">
      <alignment horizontal="center" vertical="center" wrapText="1"/>
    </xf>
    <xf numFmtId="49" fontId="3" fillId="2" borderId="0" xfId="0" applyNumberFormat="1" applyFont="1" applyFill="1"/>
    <xf numFmtId="2" fontId="1" fillId="0" borderId="0" xfId="0" applyNumberFormat="1" applyFont="1" applyProtection="1">
      <protection locked="0"/>
    </xf>
    <xf numFmtId="0" fontId="1" fillId="0" borderId="0" xfId="0" applyFont="1" applyProtection="1">
      <protection locked="0"/>
    </xf>
    <xf numFmtId="49" fontId="3" fillId="2" borderId="0" xfId="0" applyNumberFormat="1" applyFont="1" applyFill="1" applyAlignment="1">
      <alignment vertical="center"/>
    </xf>
    <xf numFmtId="49" fontId="2" fillId="2" borderId="0" xfId="0" applyNumberFormat="1" applyFont="1" applyFill="1" applyAlignment="1">
      <alignment horizontal="center" vertical="center"/>
    </xf>
    <xf numFmtId="49" fontId="2" fillId="2" borderId="0" xfId="0" applyNumberFormat="1" applyFont="1" applyFill="1" applyAlignment="1">
      <alignment horizontal="left" vertical="center"/>
    </xf>
    <xf numFmtId="49" fontId="2" fillId="3" borderId="50" xfId="0" applyNumberFormat="1" applyFont="1" applyFill="1" applyBorder="1" applyAlignment="1">
      <alignment horizontal="center" vertical="center" wrapText="1"/>
    </xf>
    <xf numFmtId="1" fontId="2" fillId="3" borderId="51" xfId="0" applyNumberFormat="1" applyFont="1" applyFill="1" applyBorder="1" applyAlignment="1">
      <alignment horizontal="center" vertical="center" wrapText="1"/>
    </xf>
    <xf numFmtId="0" fontId="1" fillId="4" borderId="16" xfId="0" applyFont="1" applyFill="1" applyBorder="1"/>
    <xf numFmtId="0" fontId="1" fillId="4" borderId="17" xfId="0" applyFont="1" applyFill="1" applyBorder="1"/>
    <xf numFmtId="0" fontId="1" fillId="0" borderId="1" xfId="0" applyFont="1" applyBorder="1"/>
    <xf numFmtId="0" fontId="1" fillId="0" borderId="2" xfId="0" applyFont="1" applyBorder="1"/>
    <xf numFmtId="0" fontId="1" fillId="0" borderId="3" xfId="0" applyFont="1" applyBorder="1"/>
    <xf numFmtId="0" fontId="8" fillId="0" borderId="2" xfId="0" applyFont="1" applyBorder="1"/>
    <xf numFmtId="0" fontId="1" fillId="0" borderId="13" xfId="0" applyFont="1" applyBorder="1"/>
    <xf numFmtId="0" fontId="1" fillId="0" borderId="14" xfId="0" applyFont="1" applyBorder="1"/>
    <xf numFmtId="0" fontId="1" fillId="0" borderId="15" xfId="0" applyFont="1" applyBorder="1"/>
    <xf numFmtId="164" fontId="2" fillId="0" borderId="25" xfId="0" applyNumberFormat="1" applyFont="1" applyBorder="1" applyAlignment="1">
      <alignment vertical="center"/>
    </xf>
    <xf numFmtId="164" fontId="2" fillId="0" borderId="8" xfId="0" applyNumberFormat="1" applyFont="1" applyBorder="1" applyAlignment="1">
      <alignment vertical="center"/>
    </xf>
    <xf numFmtId="164" fontId="2" fillId="0" borderId="38" xfId="0" applyNumberFormat="1" applyFont="1" applyBorder="1" applyAlignment="1">
      <alignment vertical="center"/>
    </xf>
    <xf numFmtId="164" fontId="2" fillId="0" borderId="0" xfId="0" applyNumberFormat="1" applyFont="1" applyAlignment="1">
      <alignment vertical="center"/>
    </xf>
    <xf numFmtId="164" fontId="2" fillId="0" borderId="26" xfId="0" applyNumberFormat="1" applyFont="1" applyBorder="1" applyAlignment="1">
      <alignment vertical="center"/>
    </xf>
    <xf numFmtId="164" fontId="2" fillId="0" borderId="28" xfId="0" applyNumberFormat="1" applyFont="1" applyBorder="1" applyAlignment="1">
      <alignment vertical="center"/>
    </xf>
    <xf numFmtId="164" fontId="2" fillId="0" borderId="12" xfId="0" applyNumberFormat="1" applyFont="1" applyBorder="1" applyAlignment="1">
      <alignment vertical="center"/>
    </xf>
    <xf numFmtId="164" fontId="2" fillId="0" borderId="29" xfId="0" applyNumberFormat="1" applyFont="1" applyBorder="1" applyAlignment="1">
      <alignment vertical="center"/>
    </xf>
    <xf numFmtId="164" fontId="2" fillId="0" borderId="9" xfId="0" applyNumberFormat="1" applyFont="1" applyBorder="1" applyAlignment="1">
      <alignment vertical="center"/>
    </xf>
    <xf numFmtId="49" fontId="2" fillId="0" borderId="26" xfId="0" applyNumberFormat="1" applyFont="1" applyBorder="1" applyAlignment="1">
      <alignment vertical="center"/>
    </xf>
    <xf numFmtId="3" fontId="1" fillId="0" borderId="52" xfId="0" applyNumberFormat="1" applyFont="1" applyBorder="1" applyAlignment="1">
      <alignment vertical="center"/>
    </xf>
    <xf numFmtId="3" fontId="1" fillId="0" borderId="34" xfId="0" applyNumberFormat="1" applyFont="1" applyBorder="1" applyAlignment="1">
      <alignment vertical="center"/>
    </xf>
    <xf numFmtId="166" fontId="1" fillId="0" borderId="35" xfId="0" applyNumberFormat="1" applyFont="1" applyBorder="1" applyAlignment="1">
      <alignment horizontal="right" vertical="center" wrapText="1"/>
    </xf>
    <xf numFmtId="4" fontId="1" fillId="0" borderId="33" xfId="0" applyNumberFormat="1" applyFont="1" applyBorder="1" applyAlignment="1">
      <alignment horizontal="right" vertical="center" wrapText="1"/>
    </xf>
    <xf numFmtId="3" fontId="1" fillId="0" borderId="35" xfId="0" applyNumberFormat="1" applyFont="1" applyBorder="1" applyAlignment="1">
      <alignment vertical="center"/>
    </xf>
    <xf numFmtId="3" fontId="1" fillId="0" borderId="33" xfId="0" applyNumberFormat="1" applyFont="1" applyBorder="1" applyAlignment="1">
      <alignment vertical="center"/>
    </xf>
    <xf numFmtId="3" fontId="1" fillId="0" borderId="34" xfId="0" applyNumberFormat="1" applyFont="1" applyBorder="1" applyAlignment="1">
      <alignment vertical="center" wrapText="1"/>
    </xf>
    <xf numFmtId="4" fontId="1" fillId="0" borderId="34" xfId="0" applyNumberFormat="1" applyFont="1" applyBorder="1" applyAlignment="1">
      <alignment horizontal="right" vertical="center" wrapText="1"/>
    </xf>
    <xf numFmtId="3" fontId="1" fillId="0" borderId="46" xfId="0" applyNumberFormat="1" applyFont="1" applyBorder="1" applyAlignment="1">
      <alignment vertical="center"/>
    </xf>
    <xf numFmtId="4" fontId="1" fillId="0" borderId="28" xfId="0" applyNumberFormat="1" applyFont="1" applyBorder="1" applyAlignment="1">
      <alignment horizontal="right" vertical="center" wrapText="1"/>
    </xf>
    <xf numFmtId="4" fontId="1" fillId="0" borderId="28" xfId="0" applyNumberFormat="1" applyFont="1" applyBorder="1" applyAlignment="1">
      <alignment horizontal="right" vertical="center"/>
    </xf>
    <xf numFmtId="3" fontId="1" fillId="0" borderId="12" xfId="0" applyNumberFormat="1" applyFont="1" applyBorder="1" applyAlignment="1">
      <alignment vertical="center"/>
    </xf>
    <xf numFmtId="0" fontId="9" fillId="0" borderId="12" xfId="0" applyFont="1" applyBorder="1" applyAlignment="1">
      <alignment horizontal="right" vertical="center"/>
    </xf>
    <xf numFmtId="0" fontId="9" fillId="0" borderId="9" xfId="0" applyFont="1" applyBorder="1" applyAlignment="1">
      <alignment horizontal="left" vertical="center"/>
    </xf>
    <xf numFmtId="3" fontId="1" fillId="0" borderId="28" xfId="0" applyNumberFormat="1" applyFont="1" applyBorder="1" applyAlignment="1">
      <alignment vertical="center"/>
    </xf>
    <xf numFmtId="3" fontId="1" fillId="0" borderId="0" xfId="0" applyNumberFormat="1" applyFont="1" applyAlignment="1">
      <alignment vertical="center"/>
    </xf>
    <xf numFmtId="4" fontId="1" fillId="0" borderId="16" xfId="0" applyNumberFormat="1" applyFont="1" applyBorder="1" applyAlignment="1">
      <alignment horizontal="right" vertical="center" wrapText="1"/>
    </xf>
    <xf numFmtId="4" fontId="1" fillId="0" borderId="16" xfId="0" applyNumberFormat="1" applyFont="1" applyBorder="1" applyAlignment="1">
      <alignment horizontal="right" vertical="center"/>
    </xf>
    <xf numFmtId="3" fontId="1" fillId="0" borderId="18" xfId="0" applyNumberFormat="1" applyFont="1" applyBorder="1" applyAlignment="1">
      <alignment vertical="center"/>
    </xf>
    <xf numFmtId="4" fontId="1" fillId="0" borderId="45" xfId="0" applyNumberFormat="1" applyFont="1" applyBorder="1" applyAlignment="1">
      <alignment horizontal="right" vertical="center" wrapText="1"/>
    </xf>
    <xf numFmtId="4" fontId="1" fillId="0" borderId="17" xfId="0" applyNumberFormat="1" applyFont="1" applyBorder="1" applyAlignment="1">
      <alignment horizontal="right" vertical="center" wrapText="1"/>
    </xf>
    <xf numFmtId="3" fontId="1" fillId="0" borderId="14" xfId="0" applyNumberFormat="1" applyFont="1" applyBorder="1" applyAlignment="1">
      <alignment vertical="center" wrapText="1"/>
    </xf>
    <xf numFmtId="3" fontId="2" fillId="0" borderId="29" xfId="0" applyNumberFormat="1" applyFont="1" applyBorder="1" applyAlignment="1">
      <alignment horizontal="right" vertical="center" wrapText="1"/>
    </xf>
    <xf numFmtId="4" fontId="2" fillId="0" borderId="28" xfId="0" applyNumberFormat="1" applyFont="1" applyBorder="1" applyAlignment="1">
      <alignment horizontal="right" vertical="center" wrapText="1"/>
    </xf>
    <xf numFmtId="4" fontId="1" fillId="0" borderId="29" xfId="0" applyNumberFormat="1" applyFont="1" applyBorder="1" applyAlignment="1">
      <alignment horizontal="right" vertical="center" wrapText="1"/>
    </xf>
    <xf numFmtId="3" fontId="2" fillId="0" borderId="28" xfId="0" applyNumberFormat="1" applyFont="1" applyBorder="1" applyAlignment="1">
      <alignment horizontal="right" vertical="center" wrapText="1"/>
    </xf>
    <xf numFmtId="4" fontId="4" fillId="0" borderId="53" xfId="0" applyNumberFormat="1" applyFont="1" applyBorder="1" applyAlignment="1">
      <alignment horizontal="right" vertical="center" wrapText="1"/>
    </xf>
    <xf numFmtId="0" fontId="1" fillId="0" borderId="20" xfId="0" applyFont="1" applyBorder="1" applyAlignment="1">
      <alignment vertical="center"/>
    </xf>
    <xf numFmtId="0" fontId="1" fillId="0" borderId="0" xfId="0" applyFont="1" applyAlignment="1">
      <alignment vertical="center"/>
    </xf>
    <xf numFmtId="0" fontId="1" fillId="4" borderId="0" xfId="0" applyFont="1" applyFill="1" applyAlignment="1">
      <alignment horizontal="left" vertical="center"/>
    </xf>
    <xf numFmtId="49" fontId="1" fillId="3" borderId="47" xfId="0" applyNumberFormat="1" applyFont="1" applyFill="1" applyBorder="1" applyAlignment="1">
      <alignment horizontal="center" vertical="center" wrapText="1"/>
    </xf>
    <xf numFmtId="1" fontId="1" fillId="3" borderId="48" xfId="0" applyNumberFormat="1" applyFont="1" applyFill="1" applyBorder="1" applyAlignment="1">
      <alignment horizontal="center" vertical="center" wrapText="1"/>
    </xf>
    <xf numFmtId="0" fontId="14" fillId="0" borderId="0" xfId="0" applyFont="1" applyAlignment="1">
      <alignment vertical="center"/>
    </xf>
    <xf numFmtId="166" fontId="15" fillId="0" borderId="0" xfId="0" applyNumberFormat="1" applyFont="1" applyAlignment="1">
      <alignment horizontal="center" vertical="center"/>
    </xf>
    <xf numFmtId="4" fontId="15" fillId="0" borderId="0" xfId="0" applyNumberFormat="1" applyFont="1" applyAlignment="1">
      <alignment horizontal="right" vertical="center"/>
    </xf>
    <xf numFmtId="166" fontId="1" fillId="0" borderId="0" xfId="0" applyNumberFormat="1" applyFont="1" applyAlignment="1">
      <alignment horizontal="center" vertical="center"/>
    </xf>
    <xf numFmtId="165" fontId="1" fillId="0" borderId="0" xfId="0" applyNumberFormat="1" applyFont="1" applyAlignment="1">
      <alignment horizontal="right" vertical="center"/>
    </xf>
    <xf numFmtId="4" fontId="1" fillId="0" borderId="0" xfId="0" applyNumberFormat="1" applyFont="1" applyAlignment="1">
      <alignment horizontal="right" vertical="center"/>
    </xf>
    <xf numFmtId="166" fontId="1" fillId="0" borderId="0" xfId="0" applyNumberFormat="1" applyFont="1" applyAlignment="1">
      <alignment horizontal="right" vertical="center"/>
    </xf>
    <xf numFmtId="0" fontId="13" fillId="0" borderId="0" xfId="0" applyFont="1" applyAlignment="1">
      <alignment vertical="center"/>
    </xf>
    <xf numFmtId="166" fontId="14" fillId="0" borderId="0" xfId="0" applyNumberFormat="1" applyFont="1" applyAlignment="1">
      <alignment horizontal="center" vertical="center"/>
    </xf>
    <xf numFmtId="4" fontId="14" fillId="0" borderId="0" xfId="0" applyNumberFormat="1" applyFont="1" applyAlignment="1">
      <alignment horizontal="right" vertical="center"/>
    </xf>
    <xf numFmtId="166" fontId="13" fillId="0" borderId="0" xfId="0" applyNumberFormat="1" applyFont="1" applyAlignment="1">
      <alignment horizontal="center" vertical="center"/>
    </xf>
    <xf numFmtId="4" fontId="16" fillId="0" borderId="0" xfId="0" applyNumberFormat="1" applyFont="1" applyAlignment="1">
      <alignment horizontal="right" vertical="center"/>
    </xf>
    <xf numFmtId="4" fontId="17" fillId="0" borderId="0" xfId="0" applyNumberFormat="1" applyFont="1" applyAlignment="1">
      <alignment horizontal="right" vertical="center"/>
    </xf>
    <xf numFmtId="1" fontId="1" fillId="3" borderId="48" xfId="0" applyNumberFormat="1" applyFont="1" applyFill="1" applyBorder="1" applyAlignment="1">
      <alignment horizontal="center" vertical="center"/>
    </xf>
    <xf numFmtId="165" fontId="1" fillId="5" borderId="0" xfId="0" applyNumberFormat="1" applyFont="1" applyFill="1" applyAlignment="1">
      <alignment horizontal="right" vertical="center"/>
    </xf>
    <xf numFmtId="166" fontId="1" fillId="0" borderId="0" xfId="0" applyNumberFormat="1" applyFont="1" applyAlignment="1">
      <alignment horizontal="left" vertical="center" wrapText="1"/>
    </xf>
    <xf numFmtId="0" fontId="1" fillId="0" borderId="0" xfId="0" applyFont="1" applyAlignment="1">
      <alignment horizontal="left" vertical="center" wrapText="1"/>
    </xf>
    <xf numFmtId="0" fontId="2" fillId="0" borderId="0" xfId="0" applyFont="1" applyProtection="1">
      <protection locked="0"/>
    </xf>
    <xf numFmtId="2" fontId="2" fillId="0" borderId="0" xfId="0" applyNumberFormat="1" applyFont="1" applyProtection="1">
      <protection locked="0"/>
    </xf>
    <xf numFmtId="166" fontId="1" fillId="0" borderId="0" xfId="0" applyNumberFormat="1" applyFont="1" applyAlignment="1">
      <alignment horizontal="left" vertical="top" wrapText="1"/>
    </xf>
    <xf numFmtId="0" fontId="15" fillId="0" borderId="0" xfId="0" applyFont="1" applyAlignment="1">
      <alignment horizontal="left" vertical="top" wrapText="1"/>
    </xf>
    <xf numFmtId="49" fontId="1" fillId="2" borderId="17" xfId="0" applyNumberFormat="1" applyFont="1" applyFill="1" applyBorder="1" applyAlignment="1">
      <alignment horizontal="left" vertical="top" wrapText="1"/>
    </xf>
    <xf numFmtId="0" fontId="14" fillId="0" borderId="0" xfId="0" applyFont="1" applyAlignment="1">
      <alignment horizontal="left" vertical="top" wrapText="1"/>
    </xf>
    <xf numFmtId="0" fontId="1" fillId="0" borderId="0" xfId="0" applyFont="1" applyAlignment="1">
      <alignment horizontal="left" vertical="top" wrapText="1"/>
    </xf>
    <xf numFmtId="0" fontId="1" fillId="5" borderId="0" xfId="0" applyFont="1" applyFill="1" applyAlignment="1">
      <alignment horizontal="left" vertical="top" wrapText="1"/>
    </xf>
    <xf numFmtId="0" fontId="18" fillId="0" borderId="0" xfId="0" applyFont="1" applyAlignment="1">
      <alignment horizontal="left" vertical="top" wrapText="1"/>
    </xf>
    <xf numFmtId="166" fontId="1" fillId="5" borderId="0" xfId="0" applyNumberFormat="1" applyFont="1" applyFill="1" applyAlignment="1">
      <alignment horizontal="left" vertical="top" wrapText="1"/>
    </xf>
    <xf numFmtId="0" fontId="17" fillId="0" borderId="0" xfId="0" applyFont="1" applyAlignment="1">
      <alignment horizontal="left" vertical="top" wrapText="1"/>
    </xf>
    <xf numFmtId="0" fontId="1" fillId="0" borderId="0" xfId="0" applyFont="1" applyAlignment="1" applyProtection="1">
      <alignment horizontal="left" vertical="top" wrapText="1"/>
      <protection locked="0"/>
    </xf>
    <xf numFmtId="166" fontId="20" fillId="0" borderId="0" xfId="0" applyNumberFormat="1" applyFont="1" applyAlignment="1">
      <alignment horizontal="center" vertical="center"/>
    </xf>
    <xf numFmtId="0" fontId="20" fillId="0" borderId="0" xfId="0" applyFont="1" applyAlignment="1">
      <alignment vertical="center"/>
    </xf>
    <xf numFmtId="4" fontId="20" fillId="0" borderId="0" xfId="0" applyNumberFormat="1" applyFont="1" applyAlignment="1">
      <alignment horizontal="right" vertical="center"/>
    </xf>
    <xf numFmtId="166" fontId="21" fillId="0" borderId="0" xfId="0" applyNumberFormat="1" applyFont="1" applyAlignment="1">
      <alignment horizontal="center" vertical="center"/>
    </xf>
    <xf numFmtId="0" fontId="21" fillId="0" borderId="0" xfId="0" applyFont="1"/>
    <xf numFmtId="4" fontId="21" fillId="0" borderId="0" xfId="0" applyNumberFormat="1" applyFont="1"/>
    <xf numFmtId="0" fontId="2" fillId="0" borderId="0" xfId="0" applyFont="1"/>
    <xf numFmtId="0" fontId="22" fillId="0" borderId="0" xfId="0" applyFont="1"/>
    <xf numFmtId="4" fontId="22" fillId="0" borderId="0" xfId="0" applyNumberFormat="1" applyFont="1"/>
    <xf numFmtId="0" fontId="0" fillId="0" borderId="0" xfId="0" applyAlignment="1">
      <alignment horizontal="left" vertical="center" wrapText="1"/>
    </xf>
    <xf numFmtId="0" fontId="15" fillId="0" borderId="0" xfId="0" applyFont="1" applyAlignment="1">
      <alignment horizontal="left" vertical="center"/>
    </xf>
    <xf numFmtId="0" fontId="1" fillId="0" borderId="0" xfId="0" applyFont="1" applyAlignment="1" applyProtection="1">
      <alignment horizontal="left" vertical="center"/>
      <protection locked="0"/>
    </xf>
    <xf numFmtId="0" fontId="14" fillId="0" borderId="0" xfId="0" applyFont="1" applyAlignment="1">
      <alignment horizontal="right" vertical="center"/>
    </xf>
    <xf numFmtId="0" fontId="15" fillId="0" borderId="0" xfId="0" applyFont="1" applyAlignment="1">
      <alignment horizontal="right" vertical="center"/>
    </xf>
    <xf numFmtId="0" fontId="4" fillId="0" borderId="0" xfId="0" applyFont="1" applyAlignment="1">
      <alignment horizontal="right" vertical="center"/>
    </xf>
    <xf numFmtId="0" fontId="11" fillId="0" borderId="0" xfId="0" applyFont="1" applyAlignment="1">
      <alignment horizontal="right" vertical="center"/>
    </xf>
    <xf numFmtId="0" fontId="15" fillId="0" borderId="0" xfId="0" applyFont="1" applyAlignment="1">
      <alignment horizontal="center" vertical="center"/>
    </xf>
    <xf numFmtId="49" fontId="1" fillId="3" borderId="49" xfId="0" applyNumberFormat="1" applyFont="1" applyFill="1" applyBorder="1" applyAlignment="1">
      <alignment horizontal="center" vertical="center" wrapText="1"/>
    </xf>
    <xf numFmtId="1" fontId="1" fillId="3" borderId="32" xfId="0" applyNumberFormat="1" applyFont="1" applyFill="1" applyBorder="1" applyAlignment="1">
      <alignment horizontal="center" vertical="center"/>
    </xf>
    <xf numFmtId="49" fontId="10" fillId="2" borderId="17" xfId="0" applyNumberFormat="1" applyFont="1" applyFill="1" applyBorder="1" applyAlignment="1">
      <alignment horizontal="right" vertical="center"/>
    </xf>
    <xf numFmtId="0" fontId="1" fillId="0" borderId="0" xfId="0" applyFont="1" applyAlignment="1" applyProtection="1">
      <alignment horizontal="right" vertical="center"/>
      <protection locked="0"/>
    </xf>
    <xf numFmtId="49" fontId="10" fillId="2" borderId="17" xfId="0" applyNumberFormat="1" applyFont="1" applyFill="1" applyBorder="1" applyAlignment="1">
      <alignment horizontal="center" vertical="center"/>
    </xf>
    <xf numFmtId="0" fontId="17" fillId="0" borderId="0" xfId="0" applyFont="1" applyAlignment="1">
      <alignment horizontal="center" vertical="center"/>
    </xf>
    <xf numFmtId="0" fontId="1" fillId="0" borderId="0" xfId="0" applyFont="1" applyAlignment="1" applyProtection="1">
      <alignment horizontal="center" vertical="center"/>
      <protection locked="0"/>
    </xf>
    <xf numFmtId="0" fontId="14" fillId="0" borderId="0" xfId="0" applyFont="1" applyAlignment="1">
      <alignment horizontal="center" vertical="center"/>
    </xf>
    <xf numFmtId="0" fontId="1" fillId="0" borderId="0" xfId="0" applyFont="1" applyAlignment="1">
      <alignment horizontal="center" vertical="center" wrapText="1"/>
    </xf>
    <xf numFmtId="49" fontId="1" fillId="2" borderId="0" xfId="0" applyNumberFormat="1" applyFont="1" applyFill="1" applyAlignment="1">
      <alignment horizontal="left" vertical="center" wrapText="1"/>
    </xf>
    <xf numFmtId="49" fontId="1" fillId="4" borderId="0" xfId="0" applyNumberFormat="1" applyFont="1" applyFill="1" applyAlignment="1">
      <alignment horizontal="left" vertical="center" wrapText="1"/>
    </xf>
    <xf numFmtId="49" fontId="10" fillId="2" borderId="17" xfId="0" applyNumberFormat="1" applyFont="1" applyFill="1" applyBorder="1" applyAlignment="1">
      <alignment horizontal="left" vertical="center" wrapText="1"/>
    </xf>
    <xf numFmtId="0" fontId="14" fillId="0" borderId="0" xfId="0" applyFont="1" applyAlignment="1">
      <alignment horizontal="left" vertical="center" wrapText="1"/>
    </xf>
    <xf numFmtId="0" fontId="15" fillId="0" borderId="0" xfId="0" applyFont="1" applyAlignment="1">
      <alignment horizontal="left" vertical="center" wrapText="1"/>
    </xf>
    <xf numFmtId="49" fontId="1" fillId="0" borderId="0" xfId="0" applyNumberFormat="1" applyFont="1" applyAlignment="1">
      <alignment horizontal="left" vertical="center" wrapText="1"/>
    </xf>
    <xf numFmtId="0" fontId="17" fillId="0" borderId="0" xfId="0" applyFont="1" applyAlignment="1">
      <alignment horizontal="left" vertical="center" wrapText="1"/>
    </xf>
    <xf numFmtId="0" fontId="1" fillId="0" borderId="0" xfId="0" applyFont="1" applyAlignment="1" applyProtection="1">
      <alignment horizontal="left" vertical="center" wrapText="1"/>
      <protection locked="0"/>
    </xf>
    <xf numFmtId="0" fontId="15" fillId="0" borderId="0" xfId="0" applyFont="1" applyAlignment="1">
      <alignment horizontal="center" vertical="center" wrapText="1"/>
    </xf>
    <xf numFmtId="0" fontId="17" fillId="0" borderId="0" xfId="0" applyFont="1" applyAlignment="1">
      <alignment horizontal="right" vertical="center"/>
    </xf>
    <xf numFmtId="0" fontId="1" fillId="0" borderId="0" xfId="0" applyFont="1" applyAlignment="1" applyProtection="1">
      <alignment horizontal="center" vertical="center" wrapText="1"/>
      <protection locked="0"/>
    </xf>
    <xf numFmtId="49" fontId="7" fillId="2" borderId="0" xfId="0" applyNumberFormat="1" applyFont="1" applyFill="1" applyAlignment="1">
      <alignment horizontal="left" vertical="center"/>
    </xf>
    <xf numFmtId="49" fontId="1" fillId="2" borderId="0" xfId="0" applyNumberFormat="1" applyFont="1" applyFill="1" applyAlignment="1">
      <alignment horizontal="left" vertical="center"/>
    </xf>
    <xf numFmtId="49" fontId="4" fillId="2" borderId="0" xfId="0" applyNumberFormat="1" applyFont="1" applyFill="1" applyAlignment="1">
      <alignment horizontal="left" vertical="center"/>
    </xf>
    <xf numFmtId="168" fontId="6" fillId="0" borderId="25" xfId="0" applyNumberFormat="1" applyFont="1" applyBorder="1" applyAlignment="1">
      <alignment vertical="center"/>
    </xf>
    <xf numFmtId="166" fontId="1" fillId="5" borderId="0" xfId="0" applyNumberFormat="1" applyFont="1" applyFill="1" applyAlignment="1">
      <alignment horizontal="center" vertical="center"/>
    </xf>
    <xf numFmtId="49" fontId="1" fillId="5" borderId="0" xfId="0" applyNumberFormat="1" applyFont="1" applyFill="1" applyAlignment="1">
      <alignment horizontal="left" vertical="center" wrapText="1"/>
    </xf>
    <xf numFmtId="0" fontId="10" fillId="0" borderId="0" xfId="0" applyFont="1" applyAlignment="1">
      <alignment horizontal="left" vertical="top" wrapText="1"/>
    </xf>
    <xf numFmtId="49" fontId="1" fillId="0" borderId="0" xfId="0" applyNumberFormat="1" applyFont="1" applyAlignment="1">
      <alignment vertical="center" wrapText="1"/>
    </xf>
    <xf numFmtId="0" fontId="1" fillId="6" borderId="0" xfId="0" applyFont="1" applyFill="1" applyAlignment="1">
      <alignment vertical="center"/>
    </xf>
    <xf numFmtId="0" fontId="1" fillId="6" borderId="0" xfId="0" applyFont="1" applyFill="1" applyProtection="1">
      <protection locked="0"/>
    </xf>
    <xf numFmtId="164" fontId="2" fillId="0" borderId="25" xfId="0" applyNumberFormat="1" applyFont="1" applyBorder="1" applyAlignment="1">
      <alignment horizontal="left" vertical="center" wrapText="1"/>
    </xf>
    <xf numFmtId="164" fontId="2" fillId="0" borderId="8" xfId="0" applyNumberFormat="1" applyFont="1" applyBorder="1" applyAlignment="1">
      <alignment horizontal="left" vertical="center" wrapText="1"/>
    </xf>
    <xf numFmtId="164" fontId="2" fillId="0" borderId="5" xfId="0" applyNumberFormat="1" applyFont="1" applyBorder="1" applyAlignment="1">
      <alignment horizontal="left" vertical="center" wrapText="1"/>
    </xf>
    <xf numFmtId="164" fontId="2" fillId="0" borderId="38" xfId="0" applyNumberFormat="1" applyFont="1" applyBorder="1" applyAlignment="1">
      <alignment horizontal="left" vertical="center" wrapText="1"/>
    </xf>
    <xf numFmtId="164" fontId="2" fillId="0" borderId="0" xfId="0" applyNumberFormat="1" applyFont="1" applyAlignment="1">
      <alignment horizontal="left" vertical="center" wrapText="1"/>
    </xf>
    <xf numFmtId="164" fontId="2" fillId="0" borderId="7" xfId="0" applyNumberFormat="1" applyFont="1" applyBorder="1" applyAlignment="1">
      <alignment horizontal="left" vertical="center" wrapText="1"/>
    </xf>
    <xf numFmtId="164" fontId="6" fillId="0" borderId="29" xfId="0" applyNumberFormat="1" applyFont="1" applyBorder="1" applyAlignment="1">
      <alignment horizontal="left" vertical="center" wrapText="1"/>
    </xf>
    <xf numFmtId="164" fontId="6" fillId="0" borderId="10" xfId="0" applyNumberFormat="1" applyFont="1" applyBorder="1" applyAlignment="1">
      <alignment horizontal="left" vertical="center" wrapText="1"/>
    </xf>
    <xf numFmtId="164" fontId="6" fillId="0" borderId="11" xfId="0" applyNumberFormat="1" applyFont="1" applyBorder="1" applyAlignment="1">
      <alignment horizontal="left" vertical="center" wrapText="1"/>
    </xf>
    <xf numFmtId="164" fontId="2" fillId="0" borderId="29" xfId="0" applyNumberFormat="1" applyFont="1" applyBorder="1" applyAlignment="1">
      <alignment horizontal="left" vertical="center" wrapText="1"/>
    </xf>
    <xf numFmtId="164" fontId="2" fillId="0" borderId="10" xfId="0" applyNumberFormat="1" applyFont="1" applyBorder="1" applyAlignment="1">
      <alignment horizontal="left" vertical="center" wrapText="1"/>
    </xf>
    <xf numFmtId="164" fontId="2" fillId="0" borderId="11" xfId="0" applyNumberFormat="1" applyFont="1" applyBorder="1" applyAlignment="1">
      <alignment horizontal="left" vertical="center" wrapText="1"/>
    </xf>
    <xf numFmtId="0" fontId="1" fillId="0" borderId="0" xfId="0" applyFont="1" applyAlignment="1" applyProtection="1">
      <alignment horizontal="left" wrapText="1"/>
      <protection locked="0"/>
    </xf>
    <xf numFmtId="0" fontId="1" fillId="4" borderId="0" xfId="0" applyFont="1" applyFill="1" applyAlignment="1">
      <alignment horizontal="left" vertical="center"/>
    </xf>
    <xf numFmtId="0" fontId="1" fillId="0" borderId="0" xfId="0" applyFont="1" applyAlignment="1">
      <alignment horizontal="left" vertical="center"/>
    </xf>
    <xf numFmtId="49" fontId="1" fillId="4" borderId="0" xfId="0" applyNumberFormat="1" applyFont="1" applyFill="1" applyAlignment="1">
      <alignment horizontal="left" vertical="center"/>
    </xf>
  </cellXfs>
  <cellStyles count="7">
    <cellStyle name="Hypertextový odkaz 2" xfId="4" xr:uid="{00000000-0005-0000-0000-000000000000}"/>
    <cellStyle name="Měna 2" xfId="5" xr:uid="{00000000-0005-0000-0000-000001000000}"/>
    <cellStyle name="Normální" xfId="0" builtinId="0"/>
    <cellStyle name="Normální 14" xfId="1" xr:uid="{00000000-0005-0000-0000-000003000000}"/>
    <cellStyle name="Normální 16" xfId="2" xr:uid="{00000000-0005-0000-0000-000004000000}"/>
    <cellStyle name="Normální 22 16" xfId="6" xr:uid="{00000000-0005-0000-0000-000005000000}"/>
    <cellStyle name="Normální 4" xfId="3" xr:uid="{00000000-0005-0000-0000-000006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S59"/>
  <sheetViews>
    <sheetView showGridLines="0" tabSelected="1" topLeftCell="A2" zoomScaleNormal="100" workbookViewId="0">
      <selection activeCell="J30" sqref="J30"/>
    </sheetView>
  </sheetViews>
  <sheetFormatPr defaultColWidth="9.140625" defaultRowHeight="12.75" x14ac:dyDescent="0.2"/>
  <cols>
    <col min="1" max="1" width="2.42578125" style="80" customWidth="1"/>
    <col min="2" max="2" width="3.140625" style="80" customWidth="1"/>
    <col min="3" max="3" width="2.7109375" style="80" customWidth="1"/>
    <col min="4" max="4" width="6.85546875" style="80" customWidth="1"/>
    <col min="5" max="5" width="13.5703125" style="80" customWidth="1"/>
    <col min="6" max="6" width="0.5703125" style="80" customWidth="1"/>
    <col min="7" max="7" width="2.5703125" style="80" customWidth="1"/>
    <col min="8" max="8" width="2.7109375" style="80" customWidth="1"/>
    <col min="9" max="9" width="9.7109375" style="80" customWidth="1"/>
    <col min="10" max="10" width="13.5703125" style="80" customWidth="1"/>
    <col min="11" max="11" width="0.7109375" style="80" customWidth="1"/>
    <col min="12" max="12" width="2.42578125" style="80" customWidth="1"/>
    <col min="13" max="13" width="2.85546875" style="80" customWidth="1"/>
    <col min="14" max="14" width="2" style="80" customWidth="1"/>
    <col min="15" max="15" width="12.7109375" style="80" customWidth="1"/>
    <col min="16" max="16" width="2.85546875" style="80" customWidth="1"/>
    <col min="17" max="17" width="2" style="80" customWidth="1"/>
    <col min="18" max="18" width="13.5703125" style="80" customWidth="1"/>
    <col min="19" max="19" width="0.5703125" style="80" customWidth="1"/>
    <col min="20" max="16384" width="9.140625" style="80"/>
  </cols>
  <sheetData>
    <row r="1" spans="1:19" ht="12.75" hidden="1" customHeight="1" x14ac:dyDescent="0.2">
      <c r="A1" s="88"/>
      <c r="B1" s="89"/>
      <c r="C1" s="89"/>
      <c r="D1" s="89"/>
      <c r="E1" s="89"/>
      <c r="F1" s="89"/>
      <c r="G1" s="89"/>
      <c r="H1" s="89"/>
      <c r="I1" s="89"/>
      <c r="J1" s="89"/>
      <c r="K1" s="89"/>
      <c r="L1" s="89"/>
      <c r="M1" s="89"/>
      <c r="N1" s="89"/>
      <c r="O1" s="89"/>
      <c r="P1" s="89"/>
      <c r="Q1" s="89"/>
      <c r="R1" s="89"/>
      <c r="S1" s="90"/>
    </row>
    <row r="2" spans="1:19" ht="23.25" customHeight="1" x14ac:dyDescent="0.35">
      <c r="A2" s="88"/>
      <c r="B2" s="89"/>
      <c r="C2" s="89"/>
      <c r="D2" s="89"/>
      <c r="E2" s="89"/>
      <c r="F2" s="89"/>
      <c r="G2" s="91" t="s">
        <v>80</v>
      </c>
      <c r="H2" s="89"/>
      <c r="I2" s="89"/>
      <c r="J2" s="89"/>
      <c r="K2" s="89"/>
      <c r="L2" s="89"/>
      <c r="M2" s="89"/>
      <c r="N2" s="89"/>
      <c r="O2" s="89"/>
      <c r="P2" s="89"/>
      <c r="Q2" s="89"/>
      <c r="R2" s="89"/>
      <c r="S2" s="90"/>
    </row>
    <row r="3" spans="1:19" ht="12" hidden="1" customHeight="1" x14ac:dyDescent="0.2">
      <c r="A3" s="92"/>
      <c r="B3" s="93"/>
      <c r="C3" s="93"/>
      <c r="D3" s="93"/>
      <c r="E3" s="93"/>
      <c r="F3" s="93"/>
      <c r="G3" s="93"/>
      <c r="H3" s="93"/>
      <c r="I3" s="93"/>
      <c r="J3" s="93"/>
      <c r="K3" s="93"/>
      <c r="L3" s="93"/>
      <c r="M3" s="93"/>
      <c r="N3" s="93"/>
      <c r="O3" s="93"/>
      <c r="P3" s="93"/>
      <c r="Q3" s="93"/>
      <c r="R3" s="93"/>
      <c r="S3" s="94"/>
    </row>
    <row r="4" spans="1:19" ht="8.25" customHeight="1" x14ac:dyDescent="0.2">
      <c r="A4" s="2"/>
      <c r="B4" s="3"/>
      <c r="C4" s="3"/>
      <c r="D4" s="3"/>
      <c r="E4" s="3"/>
      <c r="F4" s="3"/>
      <c r="G4" s="3"/>
      <c r="H4" s="3"/>
      <c r="I4" s="3"/>
      <c r="J4" s="3"/>
      <c r="K4" s="3"/>
      <c r="L4" s="3"/>
      <c r="M4" s="3"/>
      <c r="N4" s="3"/>
      <c r="O4" s="3"/>
      <c r="P4" s="3"/>
      <c r="Q4" s="3"/>
      <c r="R4" s="3"/>
      <c r="S4" s="4"/>
    </row>
    <row r="5" spans="1:19" ht="24" customHeight="1" x14ac:dyDescent="0.2">
      <c r="A5" s="5"/>
      <c r="B5" s="1" t="s">
        <v>0</v>
      </c>
      <c r="C5" s="1"/>
      <c r="D5" s="1"/>
      <c r="E5" s="213" t="s">
        <v>205</v>
      </c>
      <c r="F5" s="214"/>
      <c r="G5" s="214"/>
      <c r="H5" s="214"/>
      <c r="I5" s="214"/>
      <c r="J5" s="215"/>
      <c r="K5" s="1"/>
      <c r="L5" s="1"/>
      <c r="M5" s="1"/>
      <c r="N5" s="1"/>
      <c r="O5" s="1" t="s">
        <v>1</v>
      </c>
      <c r="P5" s="95" t="s">
        <v>2</v>
      </c>
      <c r="Q5" s="96"/>
      <c r="R5" s="6"/>
      <c r="S5" s="7"/>
    </row>
    <row r="6" spans="1:19" ht="17.25" hidden="1" customHeight="1" x14ac:dyDescent="0.2">
      <c r="A6" s="5"/>
      <c r="B6" s="1" t="s">
        <v>3</v>
      </c>
      <c r="C6" s="1"/>
      <c r="D6" s="1"/>
      <c r="E6" s="97" t="s">
        <v>4</v>
      </c>
      <c r="F6" s="1"/>
      <c r="G6" s="1"/>
      <c r="H6" s="1"/>
      <c r="I6" s="1"/>
      <c r="J6" s="8"/>
      <c r="K6" s="1"/>
      <c r="L6" s="1"/>
      <c r="M6" s="1"/>
      <c r="N6" s="1"/>
      <c r="O6" s="1"/>
      <c r="P6" s="97"/>
      <c r="Q6" s="98"/>
      <c r="R6" s="8"/>
      <c r="S6" s="7"/>
    </row>
    <row r="7" spans="1:19" ht="24" customHeight="1" x14ac:dyDescent="0.2">
      <c r="A7" s="5"/>
      <c r="B7" s="1" t="s">
        <v>5</v>
      </c>
      <c r="C7" s="1"/>
      <c r="D7" s="1"/>
      <c r="E7" s="216" t="s">
        <v>210</v>
      </c>
      <c r="F7" s="217"/>
      <c r="G7" s="217"/>
      <c r="H7" s="217"/>
      <c r="I7" s="217"/>
      <c r="J7" s="218"/>
      <c r="K7" s="1"/>
      <c r="L7" s="1"/>
      <c r="M7" s="1"/>
      <c r="N7" s="1"/>
      <c r="O7" s="1" t="s">
        <v>6</v>
      </c>
      <c r="P7" s="97" t="s">
        <v>7</v>
      </c>
      <c r="Q7" s="98"/>
      <c r="R7" s="8"/>
      <c r="S7" s="7"/>
    </row>
    <row r="8" spans="1:19" ht="17.25" hidden="1" customHeight="1" x14ac:dyDescent="0.2">
      <c r="A8" s="5"/>
      <c r="B8" s="1" t="s">
        <v>8</v>
      </c>
      <c r="C8" s="1"/>
      <c r="D8" s="1"/>
      <c r="E8" s="97" t="s">
        <v>2</v>
      </c>
      <c r="F8" s="1"/>
      <c r="G8" s="1"/>
      <c r="H8" s="1"/>
      <c r="I8" s="1"/>
      <c r="J8" s="8"/>
      <c r="K8" s="1"/>
      <c r="L8" s="1"/>
      <c r="M8" s="1"/>
      <c r="N8" s="1"/>
      <c r="O8" s="1"/>
      <c r="P8" s="97"/>
      <c r="Q8" s="98"/>
      <c r="R8" s="8"/>
      <c r="S8" s="7"/>
    </row>
    <row r="9" spans="1:19" ht="24" customHeight="1" x14ac:dyDescent="0.2">
      <c r="A9" s="5"/>
      <c r="B9" s="1" t="s">
        <v>9</v>
      </c>
      <c r="C9" s="1"/>
      <c r="D9" s="1"/>
      <c r="E9" s="219" t="s">
        <v>81</v>
      </c>
      <c r="F9" s="220"/>
      <c r="G9" s="220"/>
      <c r="H9" s="220"/>
      <c r="I9" s="220"/>
      <c r="J9" s="221"/>
      <c r="K9" s="1"/>
      <c r="L9" s="1"/>
      <c r="M9" s="1"/>
      <c r="N9" s="1"/>
      <c r="O9" s="1" t="s">
        <v>10</v>
      </c>
      <c r="P9" s="222" t="s">
        <v>7</v>
      </c>
      <c r="Q9" s="223"/>
      <c r="R9" s="224"/>
      <c r="S9" s="7"/>
    </row>
    <row r="10" spans="1:19" ht="17.25" hidden="1" customHeight="1" x14ac:dyDescent="0.2">
      <c r="A10" s="5"/>
      <c r="B10" s="1" t="s">
        <v>11</v>
      </c>
      <c r="C10" s="1"/>
      <c r="D10" s="1"/>
      <c r="E10" s="1" t="s">
        <v>2</v>
      </c>
      <c r="F10" s="1"/>
      <c r="G10" s="1"/>
      <c r="H10" s="1"/>
      <c r="I10" s="1"/>
      <c r="J10" s="1"/>
      <c r="K10" s="1"/>
      <c r="L10" s="1"/>
      <c r="M10" s="1"/>
      <c r="N10" s="1"/>
      <c r="O10" s="1"/>
      <c r="P10" s="98"/>
      <c r="Q10" s="98"/>
      <c r="R10" s="1"/>
      <c r="S10" s="7"/>
    </row>
    <row r="11" spans="1:19" ht="17.25" hidden="1" customHeight="1" x14ac:dyDescent="0.2">
      <c r="A11" s="5"/>
      <c r="B11" s="1" t="s">
        <v>12</v>
      </c>
      <c r="C11" s="1"/>
      <c r="D11" s="1"/>
      <c r="E11" s="1" t="s">
        <v>2</v>
      </c>
      <c r="F11" s="1"/>
      <c r="G11" s="1"/>
      <c r="H11" s="1"/>
      <c r="I11" s="1"/>
      <c r="J11" s="1"/>
      <c r="K11" s="1"/>
      <c r="L11" s="1"/>
      <c r="M11" s="1"/>
      <c r="N11" s="1"/>
      <c r="O11" s="1"/>
      <c r="P11" s="98"/>
      <c r="Q11" s="98"/>
      <c r="R11" s="1"/>
      <c r="S11" s="7"/>
    </row>
    <row r="12" spans="1:19" ht="17.25" hidden="1" customHeight="1" x14ac:dyDescent="0.2">
      <c r="A12" s="5"/>
      <c r="B12" s="1" t="s">
        <v>13</v>
      </c>
      <c r="C12" s="1"/>
      <c r="D12" s="1"/>
      <c r="E12" s="1" t="s">
        <v>2</v>
      </c>
      <c r="F12" s="1"/>
      <c r="G12" s="1"/>
      <c r="H12" s="1"/>
      <c r="I12" s="1"/>
      <c r="J12" s="1"/>
      <c r="K12" s="1"/>
      <c r="L12" s="1"/>
      <c r="M12" s="1"/>
      <c r="N12" s="1"/>
      <c r="O12" s="1"/>
      <c r="P12" s="98"/>
      <c r="Q12" s="98"/>
      <c r="R12" s="1"/>
      <c r="S12" s="7"/>
    </row>
    <row r="13" spans="1:19" ht="17.25" hidden="1" customHeight="1" x14ac:dyDescent="0.2">
      <c r="A13" s="5"/>
      <c r="B13" s="1"/>
      <c r="C13" s="1"/>
      <c r="D13" s="1"/>
      <c r="E13" s="1" t="s">
        <v>2</v>
      </c>
      <c r="F13" s="1"/>
      <c r="G13" s="1"/>
      <c r="H13" s="1"/>
      <c r="I13" s="1"/>
      <c r="J13" s="1"/>
      <c r="K13" s="1"/>
      <c r="L13" s="1"/>
      <c r="M13" s="1"/>
      <c r="N13" s="1"/>
      <c r="O13" s="1"/>
      <c r="P13" s="98"/>
      <c r="Q13" s="98"/>
      <c r="R13" s="1"/>
      <c r="S13" s="7"/>
    </row>
    <row r="14" spans="1:19" ht="17.25" hidden="1" customHeight="1" x14ac:dyDescent="0.2">
      <c r="A14" s="5"/>
      <c r="B14" s="1"/>
      <c r="C14" s="1"/>
      <c r="D14" s="1"/>
      <c r="E14" s="1" t="s">
        <v>2</v>
      </c>
      <c r="F14" s="1"/>
      <c r="G14" s="1"/>
      <c r="H14" s="1"/>
      <c r="I14" s="1"/>
      <c r="J14" s="1"/>
      <c r="K14" s="1"/>
      <c r="L14" s="1"/>
      <c r="M14" s="1"/>
      <c r="N14" s="1"/>
      <c r="O14" s="1"/>
      <c r="P14" s="98"/>
      <c r="Q14" s="98"/>
      <c r="R14" s="1"/>
      <c r="S14" s="7"/>
    </row>
    <row r="15" spans="1:19" ht="17.25" hidden="1" customHeight="1" x14ac:dyDescent="0.2">
      <c r="A15" s="5"/>
      <c r="B15" s="1"/>
      <c r="C15" s="1"/>
      <c r="D15" s="1"/>
      <c r="E15" s="1" t="s">
        <v>2</v>
      </c>
      <c r="F15" s="1"/>
      <c r="G15" s="1"/>
      <c r="H15" s="1"/>
      <c r="I15" s="1"/>
      <c r="J15" s="1"/>
      <c r="K15" s="1"/>
      <c r="L15" s="1"/>
      <c r="M15" s="1"/>
      <c r="N15" s="1"/>
      <c r="O15" s="1"/>
      <c r="P15" s="98"/>
      <c r="Q15" s="98"/>
      <c r="R15" s="1"/>
      <c r="S15" s="7"/>
    </row>
    <row r="16" spans="1:19" ht="17.25" hidden="1" customHeight="1" x14ac:dyDescent="0.2">
      <c r="A16" s="5"/>
      <c r="B16" s="1"/>
      <c r="C16" s="1"/>
      <c r="D16" s="1"/>
      <c r="E16" s="1" t="s">
        <v>2</v>
      </c>
      <c r="F16" s="1"/>
      <c r="G16" s="1"/>
      <c r="H16" s="1"/>
      <c r="I16" s="1"/>
      <c r="J16" s="1"/>
      <c r="K16" s="1"/>
      <c r="L16" s="1"/>
      <c r="M16" s="1"/>
      <c r="N16" s="1"/>
      <c r="O16" s="1"/>
      <c r="P16" s="98"/>
      <c r="Q16" s="98"/>
      <c r="R16" s="1"/>
      <c r="S16" s="7"/>
    </row>
    <row r="17" spans="1:19" ht="17.25" hidden="1" customHeight="1" x14ac:dyDescent="0.2">
      <c r="A17" s="5"/>
      <c r="B17" s="1"/>
      <c r="C17" s="1"/>
      <c r="D17" s="1"/>
      <c r="E17" s="1" t="s">
        <v>2</v>
      </c>
      <c r="F17" s="1"/>
      <c r="G17" s="1"/>
      <c r="H17" s="1"/>
      <c r="I17" s="1"/>
      <c r="J17" s="1"/>
      <c r="K17" s="1"/>
      <c r="L17" s="1"/>
      <c r="M17" s="1"/>
      <c r="N17" s="1"/>
      <c r="O17" s="1"/>
      <c r="P17" s="98"/>
      <c r="Q17" s="98"/>
      <c r="R17" s="1"/>
      <c r="S17" s="7"/>
    </row>
    <row r="18" spans="1:19" ht="17.25" hidden="1" customHeight="1" x14ac:dyDescent="0.2">
      <c r="A18" s="5"/>
      <c r="B18" s="1"/>
      <c r="C18" s="1"/>
      <c r="D18" s="1"/>
      <c r="E18" s="1" t="s">
        <v>2</v>
      </c>
      <c r="F18" s="1"/>
      <c r="G18" s="1"/>
      <c r="H18" s="1"/>
      <c r="I18" s="1"/>
      <c r="J18" s="1"/>
      <c r="K18" s="1"/>
      <c r="L18" s="1"/>
      <c r="M18" s="1"/>
      <c r="N18" s="1"/>
      <c r="O18" s="1"/>
      <c r="P18" s="98"/>
      <c r="Q18" s="98"/>
      <c r="R18" s="1"/>
      <c r="S18" s="7"/>
    </row>
    <row r="19" spans="1:19" ht="17.25" hidden="1" customHeight="1" x14ac:dyDescent="0.2">
      <c r="A19" s="5"/>
      <c r="B19" s="1"/>
      <c r="C19" s="1"/>
      <c r="D19" s="1"/>
      <c r="E19" s="1" t="s">
        <v>2</v>
      </c>
      <c r="F19" s="1"/>
      <c r="G19" s="1"/>
      <c r="H19" s="1"/>
      <c r="I19" s="1"/>
      <c r="J19" s="1"/>
      <c r="K19" s="1"/>
      <c r="L19" s="1"/>
      <c r="M19" s="1"/>
      <c r="N19" s="1"/>
      <c r="O19" s="1"/>
      <c r="P19" s="98"/>
      <c r="Q19" s="98"/>
      <c r="R19" s="1"/>
      <c r="S19" s="7"/>
    </row>
    <row r="20" spans="1:19" ht="17.25" hidden="1" customHeight="1" x14ac:dyDescent="0.2">
      <c r="A20" s="5"/>
      <c r="B20" s="1"/>
      <c r="C20" s="1"/>
      <c r="D20" s="1"/>
      <c r="E20" s="1" t="s">
        <v>2</v>
      </c>
      <c r="F20" s="1"/>
      <c r="G20" s="1"/>
      <c r="H20" s="1"/>
      <c r="I20" s="1"/>
      <c r="J20" s="1"/>
      <c r="K20" s="1"/>
      <c r="L20" s="1"/>
      <c r="M20" s="1"/>
      <c r="N20" s="1"/>
      <c r="O20" s="1"/>
      <c r="P20" s="98"/>
      <c r="Q20" s="98"/>
      <c r="R20" s="1"/>
      <c r="S20" s="7"/>
    </row>
    <row r="21" spans="1:19" ht="17.25" hidden="1" customHeight="1" x14ac:dyDescent="0.2">
      <c r="A21" s="5"/>
      <c r="B21" s="1"/>
      <c r="C21" s="1"/>
      <c r="D21" s="1"/>
      <c r="E21" s="1" t="s">
        <v>2</v>
      </c>
      <c r="F21" s="1"/>
      <c r="G21" s="1"/>
      <c r="H21" s="1"/>
      <c r="I21" s="1"/>
      <c r="J21" s="1"/>
      <c r="K21" s="1"/>
      <c r="L21" s="1"/>
      <c r="M21" s="1"/>
      <c r="N21" s="1"/>
      <c r="O21" s="1"/>
      <c r="P21" s="98"/>
      <c r="Q21" s="98"/>
      <c r="R21" s="1"/>
      <c r="S21" s="7"/>
    </row>
    <row r="22" spans="1:19" ht="17.25" hidden="1" customHeight="1" x14ac:dyDescent="0.2">
      <c r="A22" s="5"/>
      <c r="B22" s="1"/>
      <c r="C22" s="1"/>
      <c r="D22" s="1"/>
      <c r="E22" s="1" t="s">
        <v>2</v>
      </c>
      <c r="F22" s="1"/>
      <c r="G22" s="1"/>
      <c r="H22" s="1"/>
      <c r="I22" s="1"/>
      <c r="J22" s="1"/>
      <c r="K22" s="1"/>
      <c r="L22" s="1"/>
      <c r="M22" s="1"/>
      <c r="N22" s="1"/>
      <c r="O22" s="1"/>
      <c r="P22" s="98"/>
      <c r="Q22" s="98"/>
      <c r="R22" s="1"/>
      <c r="S22" s="7"/>
    </row>
    <row r="23" spans="1:19" ht="17.25" hidden="1" customHeight="1" x14ac:dyDescent="0.2">
      <c r="A23" s="5"/>
      <c r="B23" s="1"/>
      <c r="C23" s="1"/>
      <c r="D23" s="1"/>
      <c r="E23" s="1" t="s">
        <v>2</v>
      </c>
      <c r="F23" s="1"/>
      <c r="G23" s="1"/>
      <c r="H23" s="1"/>
      <c r="I23" s="1"/>
      <c r="J23" s="1"/>
      <c r="K23" s="1"/>
      <c r="L23" s="1"/>
      <c r="M23" s="1"/>
      <c r="N23" s="1"/>
      <c r="O23" s="1"/>
      <c r="P23" s="98"/>
      <c r="Q23" s="98"/>
      <c r="R23" s="1"/>
      <c r="S23" s="7"/>
    </row>
    <row r="24" spans="1:19" ht="17.25" hidden="1" customHeight="1" x14ac:dyDescent="0.2">
      <c r="A24" s="5"/>
      <c r="B24" s="1"/>
      <c r="C24" s="1"/>
      <c r="D24" s="1"/>
      <c r="E24" s="1" t="s">
        <v>2</v>
      </c>
      <c r="F24" s="1"/>
      <c r="G24" s="1"/>
      <c r="H24" s="1"/>
      <c r="I24" s="1"/>
      <c r="J24" s="1"/>
      <c r="K24" s="1"/>
      <c r="L24" s="1"/>
      <c r="M24" s="1"/>
      <c r="N24" s="1"/>
      <c r="O24" s="1"/>
      <c r="P24" s="98"/>
      <c r="Q24" s="98"/>
      <c r="R24" s="1"/>
      <c r="S24" s="7"/>
    </row>
    <row r="25" spans="1:19" ht="17.850000000000001" customHeight="1" x14ac:dyDescent="0.2">
      <c r="A25" s="5"/>
      <c r="B25" s="1"/>
      <c r="C25" s="1"/>
      <c r="D25" s="1"/>
      <c r="E25" s="1"/>
      <c r="F25" s="1"/>
      <c r="G25" s="1"/>
      <c r="H25" s="1"/>
      <c r="I25" s="1"/>
      <c r="J25" s="1"/>
      <c r="K25" s="1"/>
      <c r="L25" s="1"/>
      <c r="M25" s="1"/>
      <c r="N25" s="1"/>
      <c r="O25" s="1" t="s">
        <v>14</v>
      </c>
      <c r="P25" s="1" t="s">
        <v>15</v>
      </c>
      <c r="Q25" s="1"/>
      <c r="R25" s="1"/>
      <c r="S25" s="7"/>
    </row>
    <row r="26" spans="1:19" ht="17.850000000000001" customHeight="1" x14ac:dyDescent="0.2">
      <c r="A26" s="5"/>
      <c r="B26" s="1" t="s">
        <v>16</v>
      </c>
      <c r="C26" s="1"/>
      <c r="D26" s="1"/>
      <c r="E26" s="95" t="s">
        <v>206</v>
      </c>
      <c r="F26" s="9"/>
      <c r="G26" s="9"/>
      <c r="H26" s="9"/>
      <c r="I26" s="9"/>
      <c r="J26" s="6"/>
      <c r="K26" s="1"/>
      <c r="L26" s="1"/>
      <c r="M26" s="1"/>
      <c r="N26" s="1"/>
      <c r="O26" s="99" t="s">
        <v>207</v>
      </c>
      <c r="P26" s="100" t="s">
        <v>7</v>
      </c>
      <c r="Q26" s="101"/>
      <c r="R26" s="10"/>
      <c r="S26" s="7"/>
    </row>
    <row r="27" spans="1:19" ht="17.850000000000001" customHeight="1" x14ac:dyDescent="0.2">
      <c r="A27" s="5"/>
      <c r="B27" s="1" t="s">
        <v>17</v>
      </c>
      <c r="C27" s="1"/>
      <c r="D27" s="1"/>
      <c r="E27" s="97" t="s">
        <v>123</v>
      </c>
      <c r="F27" s="1"/>
      <c r="G27" s="1"/>
      <c r="H27" s="1"/>
      <c r="I27" s="1"/>
      <c r="J27" s="8"/>
      <c r="K27" s="1"/>
      <c r="L27" s="1"/>
      <c r="M27" s="1"/>
      <c r="N27" s="1"/>
      <c r="O27" s="99" t="s">
        <v>7</v>
      </c>
      <c r="P27" s="100" t="s">
        <v>7</v>
      </c>
      <c r="Q27" s="101"/>
      <c r="R27" s="10"/>
      <c r="S27" s="7"/>
    </row>
    <row r="28" spans="1:19" ht="17.850000000000001" customHeight="1" x14ac:dyDescent="0.2">
      <c r="A28" s="5"/>
      <c r="B28" s="1" t="s">
        <v>18</v>
      </c>
      <c r="C28" s="1"/>
      <c r="D28" s="1"/>
      <c r="E28" s="97" t="s">
        <v>2</v>
      </c>
      <c r="F28" s="1"/>
      <c r="G28" s="1"/>
      <c r="H28" s="1"/>
      <c r="I28" s="1"/>
      <c r="J28" s="8"/>
      <c r="K28" s="1"/>
      <c r="L28" s="1"/>
      <c r="M28" s="1"/>
      <c r="N28" s="1"/>
      <c r="O28" s="99" t="s">
        <v>7</v>
      </c>
      <c r="P28" s="100" t="s">
        <v>7</v>
      </c>
      <c r="Q28" s="101"/>
      <c r="R28" s="10"/>
      <c r="S28" s="7"/>
    </row>
    <row r="29" spans="1:19" ht="17.850000000000001" customHeight="1" x14ac:dyDescent="0.2">
      <c r="A29" s="5"/>
      <c r="B29" s="1"/>
      <c r="C29" s="1"/>
      <c r="D29" s="1"/>
      <c r="E29" s="102" t="s">
        <v>7</v>
      </c>
      <c r="F29" s="11"/>
      <c r="G29" s="11"/>
      <c r="H29" s="11"/>
      <c r="I29" s="11"/>
      <c r="J29" s="12"/>
      <c r="K29" s="1"/>
      <c r="L29" s="1"/>
      <c r="M29" s="1"/>
      <c r="N29" s="1"/>
      <c r="O29" s="98"/>
      <c r="P29" s="98"/>
      <c r="Q29" s="98"/>
      <c r="R29" s="1"/>
      <c r="S29" s="7"/>
    </row>
    <row r="30" spans="1:19" ht="17.850000000000001" customHeight="1" x14ac:dyDescent="0.2">
      <c r="A30" s="5"/>
      <c r="B30" s="1"/>
      <c r="C30" s="1"/>
      <c r="D30" s="1"/>
      <c r="E30" s="98" t="s">
        <v>19</v>
      </c>
      <c r="F30" s="1"/>
      <c r="G30" s="1" t="s">
        <v>20</v>
      </c>
      <c r="H30" s="1"/>
      <c r="I30" s="1"/>
      <c r="J30" s="1"/>
      <c r="K30" s="1"/>
      <c r="L30" s="1"/>
      <c r="M30" s="1"/>
      <c r="N30" s="1"/>
      <c r="O30" s="98" t="s">
        <v>21</v>
      </c>
      <c r="P30" s="98"/>
      <c r="Q30" s="98"/>
      <c r="R30" s="13"/>
      <c r="S30" s="7"/>
    </row>
    <row r="31" spans="1:19" ht="17.850000000000001" customHeight="1" x14ac:dyDescent="0.2">
      <c r="A31" s="5"/>
      <c r="B31" s="1"/>
      <c r="C31" s="1"/>
      <c r="D31" s="1"/>
      <c r="E31" s="99" t="s">
        <v>7</v>
      </c>
      <c r="F31" s="1"/>
      <c r="G31" s="100"/>
      <c r="H31" s="14"/>
      <c r="I31" s="103"/>
      <c r="J31" s="1"/>
      <c r="K31" s="1"/>
      <c r="L31" s="1"/>
      <c r="M31" s="1"/>
      <c r="N31" s="1"/>
      <c r="O31" s="104"/>
      <c r="P31" s="98"/>
      <c r="Q31" s="98"/>
      <c r="R31" s="13"/>
      <c r="S31" s="7"/>
    </row>
    <row r="32" spans="1:19" ht="8.25" customHeight="1" x14ac:dyDescent="0.2">
      <c r="A32" s="15"/>
      <c r="B32" s="16"/>
      <c r="C32" s="16"/>
      <c r="D32" s="16"/>
      <c r="E32" s="16"/>
      <c r="F32" s="16"/>
      <c r="G32" s="16"/>
      <c r="H32" s="16"/>
      <c r="I32" s="16"/>
      <c r="J32" s="16"/>
      <c r="K32" s="16"/>
      <c r="L32" s="16"/>
      <c r="M32" s="16"/>
      <c r="N32" s="16"/>
      <c r="O32" s="16"/>
      <c r="P32" s="16"/>
      <c r="Q32" s="16"/>
      <c r="R32" s="16"/>
      <c r="S32" s="17"/>
    </row>
    <row r="33" spans="1:19" ht="20.25" customHeight="1" x14ac:dyDescent="0.2">
      <c r="A33" s="18"/>
      <c r="B33" s="19"/>
      <c r="C33" s="19"/>
      <c r="D33" s="19"/>
      <c r="E33" s="20" t="s">
        <v>22</v>
      </c>
      <c r="F33" s="19"/>
      <c r="G33" s="19"/>
      <c r="H33" s="19"/>
      <c r="I33" s="19"/>
      <c r="J33" s="19"/>
      <c r="K33" s="19"/>
      <c r="L33" s="19"/>
      <c r="M33" s="19"/>
      <c r="N33" s="19"/>
      <c r="O33" s="19"/>
      <c r="P33" s="19"/>
      <c r="Q33" s="19"/>
      <c r="R33" s="19"/>
      <c r="S33" s="21"/>
    </row>
    <row r="34" spans="1:19" ht="20.25" customHeight="1" x14ac:dyDescent="0.2">
      <c r="A34" s="22" t="s">
        <v>23</v>
      </c>
      <c r="B34" s="23"/>
      <c r="C34" s="23"/>
      <c r="D34" s="24"/>
      <c r="E34" s="25" t="s">
        <v>24</v>
      </c>
      <c r="F34" s="24"/>
      <c r="G34" s="25" t="s">
        <v>25</v>
      </c>
      <c r="H34" s="23"/>
      <c r="I34" s="24"/>
      <c r="J34" s="25" t="s">
        <v>26</v>
      </c>
      <c r="K34" s="23"/>
      <c r="L34" s="25" t="s">
        <v>27</v>
      </c>
      <c r="M34" s="23"/>
      <c r="N34" s="23"/>
      <c r="O34" s="24"/>
      <c r="P34" s="25" t="s">
        <v>28</v>
      </c>
      <c r="Q34" s="23"/>
      <c r="R34" s="23"/>
      <c r="S34" s="26"/>
    </row>
    <row r="35" spans="1:19" ht="20.25" customHeight="1" x14ac:dyDescent="0.2">
      <c r="A35" s="105"/>
      <c r="B35" s="106"/>
      <c r="C35" s="106"/>
      <c r="D35" s="107">
        <v>0</v>
      </c>
      <c r="E35" s="108">
        <f>IF(D35=0,0,R49/D35)</f>
        <v>0</v>
      </c>
      <c r="F35" s="109"/>
      <c r="G35" s="110"/>
      <c r="H35" s="106"/>
      <c r="I35" s="107">
        <v>0</v>
      </c>
      <c r="J35" s="108">
        <f>IF(I35=0,0,R49/I35)</f>
        <v>0</v>
      </c>
      <c r="K35" s="111"/>
      <c r="L35" s="110"/>
      <c r="M35" s="106"/>
      <c r="N35" s="106"/>
      <c r="O35" s="107">
        <v>0</v>
      </c>
      <c r="P35" s="110"/>
      <c r="Q35" s="106"/>
      <c r="R35" s="112">
        <f>IF(O35=0,0,R49/O35)</f>
        <v>0</v>
      </c>
      <c r="S35" s="113"/>
    </row>
    <row r="36" spans="1:19" ht="20.25" customHeight="1" x14ac:dyDescent="0.2">
      <c r="A36" s="18"/>
      <c r="B36" s="19"/>
      <c r="C36" s="19"/>
      <c r="D36" s="19"/>
      <c r="E36" s="20" t="s">
        <v>29</v>
      </c>
      <c r="F36" s="19"/>
      <c r="G36" s="19"/>
      <c r="H36" s="19"/>
      <c r="I36" s="19"/>
      <c r="J36" s="27" t="s">
        <v>30</v>
      </c>
      <c r="K36" s="19"/>
      <c r="L36" s="19"/>
      <c r="M36" s="19"/>
      <c r="N36" s="19"/>
      <c r="O36" s="19"/>
      <c r="P36" s="19"/>
      <c r="Q36" s="19"/>
      <c r="R36" s="19"/>
      <c r="S36" s="21"/>
    </row>
    <row r="37" spans="1:19" ht="20.25" customHeight="1" x14ac:dyDescent="0.2">
      <c r="A37" s="28" t="s">
        <v>31</v>
      </c>
      <c r="B37" s="29"/>
      <c r="C37" s="30" t="s">
        <v>32</v>
      </c>
      <c r="D37" s="31"/>
      <c r="E37" s="31"/>
      <c r="F37" s="32"/>
      <c r="G37" s="28" t="s">
        <v>33</v>
      </c>
      <c r="H37" s="33"/>
      <c r="I37" s="30" t="s">
        <v>34</v>
      </c>
      <c r="J37" s="31"/>
      <c r="K37" s="31"/>
      <c r="L37" s="28" t="s">
        <v>35</v>
      </c>
      <c r="M37" s="33"/>
      <c r="N37" s="30" t="s">
        <v>36</v>
      </c>
      <c r="O37" s="31"/>
      <c r="P37" s="31"/>
      <c r="Q37" s="31"/>
      <c r="R37" s="31"/>
      <c r="S37" s="32"/>
    </row>
    <row r="38" spans="1:19" ht="20.25" customHeight="1" x14ac:dyDescent="0.2">
      <c r="A38" s="34">
        <v>1</v>
      </c>
      <c r="B38" s="35" t="s">
        <v>37</v>
      </c>
      <c r="C38" s="6"/>
      <c r="D38" s="36"/>
      <c r="E38" s="114">
        <v>0</v>
      </c>
      <c r="F38" s="37"/>
      <c r="G38" s="34">
        <v>10</v>
      </c>
      <c r="H38" s="38" t="s">
        <v>38</v>
      </c>
      <c r="I38" s="10"/>
      <c r="J38" s="115">
        <v>0</v>
      </c>
      <c r="K38" s="116"/>
      <c r="L38" s="34">
        <v>14</v>
      </c>
      <c r="M38" s="100" t="s">
        <v>39</v>
      </c>
      <c r="N38" s="14"/>
      <c r="O38" s="14"/>
      <c r="P38" s="117" t="str">
        <f>M51</f>
        <v>21</v>
      </c>
      <c r="Q38" s="118" t="s">
        <v>41</v>
      </c>
      <c r="R38" s="114">
        <f>(E38+E39+E40)*0.025</f>
        <v>0</v>
      </c>
      <c r="S38" s="39"/>
    </row>
    <row r="39" spans="1:19" ht="20.25" customHeight="1" x14ac:dyDescent="0.2">
      <c r="A39" s="34">
        <v>2</v>
      </c>
      <c r="B39" s="35" t="s">
        <v>43</v>
      </c>
      <c r="C39" s="6"/>
      <c r="D39" s="36"/>
      <c r="E39" s="114">
        <v>0</v>
      </c>
      <c r="F39" s="37"/>
      <c r="G39" s="34">
        <v>11</v>
      </c>
      <c r="H39" s="1" t="s">
        <v>42</v>
      </c>
      <c r="I39" s="36"/>
      <c r="J39" s="115">
        <v>0</v>
      </c>
      <c r="K39" s="116"/>
      <c r="L39" s="34">
        <v>15</v>
      </c>
      <c r="M39" s="100" t="s">
        <v>104</v>
      </c>
      <c r="N39" s="14"/>
      <c r="O39" s="14"/>
      <c r="P39" s="117" t="str">
        <f>M51</f>
        <v>21</v>
      </c>
      <c r="Q39" s="118" t="s">
        <v>41</v>
      </c>
      <c r="R39" s="114">
        <v>0</v>
      </c>
      <c r="S39" s="39"/>
    </row>
    <row r="40" spans="1:19" ht="20.25" customHeight="1" x14ac:dyDescent="0.2">
      <c r="A40" s="34">
        <v>3</v>
      </c>
      <c r="B40" s="35" t="s">
        <v>103</v>
      </c>
      <c r="C40" s="6"/>
      <c r="D40" s="36"/>
      <c r="E40" s="114">
        <v>0</v>
      </c>
      <c r="F40" s="37"/>
      <c r="G40" s="34">
        <v>12</v>
      </c>
      <c r="H40" s="38" t="s">
        <v>44</v>
      </c>
      <c r="I40" s="10"/>
      <c r="J40" s="115">
        <v>0</v>
      </c>
      <c r="K40" s="116"/>
      <c r="L40" s="34">
        <v>16</v>
      </c>
      <c r="M40" s="100" t="s">
        <v>45</v>
      </c>
      <c r="N40" s="14"/>
      <c r="O40" s="14"/>
      <c r="P40" s="117" t="str">
        <f>M51</f>
        <v>21</v>
      </c>
      <c r="Q40" s="118" t="s">
        <v>41</v>
      </c>
      <c r="R40" s="114">
        <v>0</v>
      </c>
      <c r="S40" s="39"/>
    </row>
    <row r="41" spans="1:19" ht="20.25" customHeight="1" x14ac:dyDescent="0.2">
      <c r="A41" s="34">
        <v>4</v>
      </c>
      <c r="B41" s="35"/>
      <c r="C41" s="6"/>
      <c r="D41" s="36"/>
      <c r="E41" s="114"/>
      <c r="F41" s="37"/>
      <c r="G41" s="34"/>
      <c r="H41" s="38"/>
      <c r="I41" s="10"/>
      <c r="J41" s="115"/>
      <c r="K41" s="116"/>
      <c r="L41" s="34">
        <v>17</v>
      </c>
      <c r="M41" s="100" t="s">
        <v>46</v>
      </c>
      <c r="N41" s="14"/>
      <c r="O41" s="14"/>
      <c r="P41" s="117" t="str">
        <f>M51</f>
        <v>21</v>
      </c>
      <c r="Q41" s="118" t="s">
        <v>41</v>
      </c>
      <c r="R41" s="114">
        <f>(E38+E39+E40)*0.04</f>
        <v>0</v>
      </c>
      <c r="S41" s="39"/>
    </row>
    <row r="42" spans="1:19" ht="20.25" customHeight="1" x14ac:dyDescent="0.2">
      <c r="A42" s="34">
        <v>5</v>
      </c>
      <c r="B42" s="206" t="s">
        <v>98</v>
      </c>
      <c r="C42" s="6"/>
      <c r="D42" s="36"/>
      <c r="E42" s="114">
        <f>Rekapitulace!C14</f>
        <v>0</v>
      </c>
      <c r="F42" s="68"/>
      <c r="G42" s="40"/>
      <c r="H42" s="14"/>
      <c r="I42" s="10"/>
      <c r="J42" s="119"/>
      <c r="K42" s="120"/>
      <c r="L42" s="34">
        <v>18</v>
      </c>
      <c r="M42" s="100" t="s">
        <v>47</v>
      </c>
      <c r="N42" s="14"/>
      <c r="O42" s="14"/>
      <c r="P42" s="117">
        <f>M53</f>
        <v>0</v>
      </c>
      <c r="Q42" s="118" t="s">
        <v>41</v>
      </c>
      <c r="R42" s="114">
        <v>0</v>
      </c>
      <c r="S42" s="7"/>
    </row>
    <row r="43" spans="1:19" ht="20.25" customHeight="1" x14ac:dyDescent="0.2">
      <c r="A43" s="34">
        <v>6</v>
      </c>
      <c r="B43" s="206" t="s">
        <v>249</v>
      </c>
      <c r="C43" s="6"/>
      <c r="D43" s="36"/>
      <c r="E43" s="114">
        <f>Rekapitulace!C28</f>
        <v>0</v>
      </c>
      <c r="F43" s="68"/>
      <c r="G43" s="40"/>
      <c r="H43" s="14"/>
      <c r="I43" s="10"/>
      <c r="J43" s="119"/>
      <c r="K43" s="120"/>
      <c r="L43" s="34">
        <v>19</v>
      </c>
      <c r="M43" s="38" t="s">
        <v>48</v>
      </c>
      <c r="N43" s="14"/>
      <c r="O43" s="14"/>
      <c r="P43" s="14"/>
      <c r="Q43" s="10"/>
      <c r="R43" s="114">
        <v>0</v>
      </c>
      <c r="S43" s="7"/>
    </row>
    <row r="44" spans="1:19" ht="20.25" customHeight="1" x14ac:dyDescent="0.2">
      <c r="A44" s="34">
        <v>7</v>
      </c>
      <c r="B44" s="206"/>
      <c r="C44" s="6"/>
      <c r="D44" s="36"/>
      <c r="E44" s="114"/>
      <c r="F44" s="68"/>
      <c r="G44" s="40"/>
      <c r="H44" s="14"/>
      <c r="I44" s="10"/>
      <c r="J44" s="119"/>
      <c r="K44" s="120"/>
      <c r="L44" s="34"/>
      <c r="M44" s="38"/>
      <c r="N44" s="14"/>
      <c r="O44" s="14"/>
      <c r="P44" s="14"/>
      <c r="Q44" s="10"/>
      <c r="R44" s="114"/>
      <c r="S44" s="7"/>
    </row>
    <row r="45" spans="1:19" ht="20.25" customHeight="1" x14ac:dyDescent="0.2">
      <c r="A45" s="34">
        <v>8</v>
      </c>
      <c r="B45" s="35"/>
      <c r="C45" s="6"/>
      <c r="D45" s="36"/>
      <c r="E45" s="114"/>
      <c r="F45" s="68"/>
      <c r="G45" s="40"/>
      <c r="H45" s="14"/>
      <c r="I45" s="10"/>
      <c r="J45" s="120"/>
      <c r="K45" s="120"/>
      <c r="L45" s="34"/>
      <c r="M45" s="38"/>
      <c r="N45" s="14"/>
      <c r="O45" s="14"/>
      <c r="P45" s="14"/>
      <c r="Q45" s="10"/>
      <c r="R45" s="114"/>
      <c r="S45" s="7"/>
    </row>
    <row r="46" spans="1:19" ht="20.25" customHeight="1" x14ac:dyDescent="0.2">
      <c r="A46" s="34">
        <v>9</v>
      </c>
      <c r="B46" s="41" t="s">
        <v>99</v>
      </c>
      <c r="C46" s="14"/>
      <c r="D46" s="10"/>
      <c r="E46" s="121">
        <f>SUM(E38:E45)</f>
        <v>0</v>
      </c>
      <c r="F46" s="42"/>
      <c r="G46" s="34">
        <v>13</v>
      </c>
      <c r="H46" s="41" t="s">
        <v>100</v>
      </c>
      <c r="I46" s="10"/>
      <c r="J46" s="122">
        <f>SUM(J38:J41)</f>
        <v>0</v>
      </c>
      <c r="K46" s="123"/>
      <c r="L46" s="34">
        <v>20</v>
      </c>
      <c r="M46" s="35" t="s">
        <v>101</v>
      </c>
      <c r="N46" s="9"/>
      <c r="O46" s="9"/>
      <c r="P46" s="9"/>
      <c r="Q46" s="43"/>
      <c r="R46" s="121">
        <f>SUM(R38:R43)</f>
        <v>0</v>
      </c>
      <c r="S46" s="21"/>
    </row>
    <row r="47" spans="1:19" ht="20.25" customHeight="1" x14ac:dyDescent="0.2">
      <c r="A47" s="44">
        <v>21</v>
      </c>
      <c r="B47" s="45" t="s">
        <v>49</v>
      </c>
      <c r="C47" s="46"/>
      <c r="D47" s="47"/>
      <c r="E47" s="124">
        <v>0</v>
      </c>
      <c r="F47" s="48"/>
      <c r="G47" s="44">
        <v>22</v>
      </c>
      <c r="H47" s="45" t="s">
        <v>50</v>
      </c>
      <c r="I47" s="47"/>
      <c r="J47" s="125">
        <f>(E38+E39+E40)*0.03</f>
        <v>0</v>
      </c>
      <c r="K47" s="126" t="str">
        <f>M51</f>
        <v>21</v>
      </c>
      <c r="L47" s="44">
        <v>23</v>
      </c>
      <c r="M47" s="45" t="s">
        <v>51</v>
      </c>
      <c r="N47" s="46"/>
      <c r="O47" s="46"/>
      <c r="P47" s="46"/>
      <c r="Q47" s="47"/>
      <c r="R47" s="124">
        <v>0</v>
      </c>
      <c r="S47" s="17"/>
    </row>
    <row r="48" spans="1:19" ht="20.25" customHeight="1" x14ac:dyDescent="0.2">
      <c r="A48" s="49" t="s">
        <v>17</v>
      </c>
      <c r="B48" s="3"/>
      <c r="C48" s="3"/>
      <c r="D48" s="3"/>
      <c r="E48" s="3"/>
      <c r="F48" s="50"/>
      <c r="G48" s="51"/>
      <c r="H48" s="3"/>
      <c r="I48" s="3"/>
      <c r="J48" s="3"/>
      <c r="K48" s="3"/>
      <c r="L48" s="52" t="s">
        <v>52</v>
      </c>
      <c r="M48" s="24"/>
      <c r="N48" s="30" t="s">
        <v>53</v>
      </c>
      <c r="O48" s="23"/>
      <c r="P48" s="23"/>
      <c r="Q48" s="23"/>
      <c r="R48" s="23"/>
      <c r="S48" s="26"/>
    </row>
    <row r="49" spans="1:19" ht="20.25" customHeight="1" x14ac:dyDescent="0.2">
      <c r="A49" s="5"/>
      <c r="B49" s="1"/>
      <c r="C49" s="1"/>
      <c r="D49" s="1"/>
      <c r="E49" s="1"/>
      <c r="F49" s="8"/>
      <c r="G49" s="53"/>
      <c r="H49" s="1"/>
      <c r="I49" s="1"/>
      <c r="J49" s="1"/>
      <c r="K49" s="1"/>
      <c r="L49" s="34">
        <v>24</v>
      </c>
      <c r="M49" s="38" t="s">
        <v>102</v>
      </c>
      <c r="N49" s="14"/>
      <c r="O49" s="14"/>
      <c r="P49" s="14"/>
      <c r="Q49" s="39"/>
      <c r="R49" s="121">
        <f>ROUND(E46+J46+R46+E47+J47+R47,2)</f>
        <v>0</v>
      </c>
      <c r="S49" s="54">
        <f>E46+J46+R46+E47+J47+R47</f>
        <v>0</v>
      </c>
    </row>
    <row r="50" spans="1:19" ht="20.25" customHeight="1" x14ac:dyDescent="0.2">
      <c r="A50" s="55" t="s">
        <v>54</v>
      </c>
      <c r="B50" s="11"/>
      <c r="C50" s="11"/>
      <c r="D50" s="11"/>
      <c r="E50" s="11"/>
      <c r="F50" s="12"/>
      <c r="G50" s="56" t="s">
        <v>55</v>
      </c>
      <c r="H50" s="11"/>
      <c r="I50" s="11"/>
      <c r="J50" s="11"/>
      <c r="K50" s="11"/>
      <c r="L50" s="34">
        <v>25</v>
      </c>
      <c r="M50" s="127">
        <v>12</v>
      </c>
      <c r="N50" s="12" t="s">
        <v>41</v>
      </c>
      <c r="O50" s="128">
        <f>ROUND(R49-O51,2)</f>
        <v>0</v>
      </c>
      <c r="P50" s="14" t="s">
        <v>56</v>
      </c>
      <c r="Q50" s="10"/>
      <c r="R50" s="129">
        <f>ROUND(O50*M50/100,2)</f>
        <v>0</v>
      </c>
      <c r="S50" s="57">
        <f>O50*M50/100</f>
        <v>0</v>
      </c>
    </row>
    <row r="51" spans="1:19" ht="20.25" customHeight="1" thickBot="1" x14ac:dyDescent="0.25">
      <c r="A51" s="58" t="s">
        <v>16</v>
      </c>
      <c r="B51" s="9"/>
      <c r="C51" s="9"/>
      <c r="D51" s="9"/>
      <c r="E51" s="9"/>
      <c r="F51" s="6"/>
      <c r="G51" s="59"/>
      <c r="H51" s="9"/>
      <c r="I51" s="9"/>
      <c r="J51" s="9"/>
      <c r="K51" s="9"/>
      <c r="L51" s="34">
        <v>26</v>
      </c>
      <c r="M51" s="130" t="s">
        <v>40</v>
      </c>
      <c r="N51" s="10" t="s">
        <v>41</v>
      </c>
      <c r="O51" s="128">
        <f>R49</f>
        <v>0</v>
      </c>
      <c r="P51" s="14" t="s">
        <v>56</v>
      </c>
      <c r="Q51" s="10"/>
      <c r="R51" s="114">
        <f>ROUND(O51*M51/100,2)</f>
        <v>0</v>
      </c>
      <c r="S51" s="60">
        <f>O51*M51/100</f>
        <v>0</v>
      </c>
    </row>
    <row r="52" spans="1:19" ht="20.25" customHeight="1" thickBot="1" x14ac:dyDescent="0.25">
      <c r="A52" s="5"/>
      <c r="B52" s="1"/>
      <c r="C52" s="1"/>
      <c r="D52" s="1"/>
      <c r="E52" s="1"/>
      <c r="F52" s="8"/>
      <c r="G52" s="53"/>
      <c r="H52" s="1"/>
      <c r="I52" s="1"/>
      <c r="J52" s="1"/>
      <c r="K52" s="1"/>
      <c r="L52" s="44">
        <v>27</v>
      </c>
      <c r="M52" s="61" t="s">
        <v>105</v>
      </c>
      <c r="N52" s="46"/>
      <c r="O52" s="46"/>
      <c r="P52" s="46"/>
      <c r="Q52" s="62"/>
      <c r="R52" s="131">
        <f>R49+R50+R51</f>
        <v>0</v>
      </c>
      <c r="S52" s="63"/>
    </row>
    <row r="53" spans="1:19" ht="20.25" customHeight="1" x14ac:dyDescent="0.2">
      <c r="A53" s="55" t="s">
        <v>54</v>
      </c>
      <c r="B53" s="11"/>
      <c r="C53" s="11"/>
      <c r="D53" s="11"/>
      <c r="E53" s="11"/>
      <c r="F53" s="12"/>
      <c r="G53" s="56" t="s">
        <v>55</v>
      </c>
      <c r="H53" s="11"/>
      <c r="I53" s="11"/>
      <c r="J53" s="11"/>
      <c r="K53" s="11"/>
      <c r="L53" s="52" t="s">
        <v>57</v>
      </c>
      <c r="M53" s="24"/>
      <c r="N53" s="30" t="s">
        <v>58</v>
      </c>
      <c r="O53" s="23"/>
      <c r="P53" s="23"/>
      <c r="Q53" s="23"/>
      <c r="R53" s="132"/>
      <c r="S53" s="26"/>
    </row>
    <row r="54" spans="1:19" ht="20.25" customHeight="1" x14ac:dyDescent="0.2">
      <c r="A54" s="58" t="s">
        <v>18</v>
      </c>
      <c r="B54" s="9"/>
      <c r="C54" s="9"/>
      <c r="D54" s="9"/>
      <c r="E54" s="9"/>
      <c r="F54" s="6"/>
      <c r="G54" s="59"/>
      <c r="H54" s="9"/>
      <c r="I54" s="9"/>
      <c r="J54" s="9"/>
      <c r="K54" s="9"/>
      <c r="L54" s="34">
        <v>28</v>
      </c>
      <c r="M54" s="38" t="s">
        <v>59</v>
      </c>
      <c r="N54" s="14"/>
      <c r="O54" s="14"/>
      <c r="P54" s="14"/>
      <c r="Q54" s="10"/>
      <c r="R54" s="114">
        <v>0</v>
      </c>
      <c r="S54" s="39"/>
    </row>
    <row r="55" spans="1:19" ht="20.25" customHeight="1" x14ac:dyDescent="0.2">
      <c r="A55" s="5"/>
      <c r="B55" s="1"/>
      <c r="C55" s="1"/>
      <c r="D55" s="1"/>
      <c r="E55" s="1"/>
      <c r="F55" s="8"/>
      <c r="G55" s="53"/>
      <c r="H55" s="1"/>
      <c r="I55" s="1"/>
      <c r="J55" s="1"/>
      <c r="K55" s="1"/>
      <c r="L55" s="34">
        <v>29</v>
      </c>
      <c r="M55" s="38" t="s">
        <v>60</v>
      </c>
      <c r="N55" s="14"/>
      <c r="O55" s="14"/>
      <c r="P55" s="14"/>
      <c r="Q55" s="10"/>
      <c r="R55" s="114">
        <v>0</v>
      </c>
      <c r="S55" s="39"/>
    </row>
    <row r="56" spans="1:19" ht="20.25" customHeight="1" x14ac:dyDescent="0.2">
      <c r="A56" s="64" t="s">
        <v>54</v>
      </c>
      <c r="B56" s="16"/>
      <c r="C56" s="16"/>
      <c r="D56" s="16"/>
      <c r="E56" s="16"/>
      <c r="F56" s="65"/>
      <c r="G56" s="66" t="s">
        <v>55</v>
      </c>
      <c r="H56" s="16"/>
      <c r="I56" s="16"/>
      <c r="J56" s="16"/>
      <c r="K56" s="16"/>
      <c r="L56" s="44">
        <v>30</v>
      </c>
      <c r="M56" s="45" t="s">
        <v>61</v>
      </c>
      <c r="N56" s="46"/>
      <c r="O56" s="46"/>
      <c r="P56" s="46"/>
      <c r="Q56" s="47"/>
      <c r="R56" s="108">
        <v>0</v>
      </c>
      <c r="S56" s="67"/>
    </row>
    <row r="59" spans="1:19" ht="27" customHeight="1" x14ac:dyDescent="0.2">
      <c r="A59" s="225"/>
      <c r="B59" s="225"/>
      <c r="C59" s="225"/>
      <c r="D59" s="225"/>
      <c r="E59" s="225"/>
      <c r="F59" s="225"/>
      <c r="G59" s="225"/>
      <c r="H59" s="225"/>
      <c r="I59" s="225"/>
      <c r="J59" s="225"/>
      <c r="K59" s="225"/>
      <c r="L59" s="225"/>
      <c r="M59" s="225"/>
      <c r="N59" s="225"/>
      <c r="O59" s="225"/>
      <c r="P59" s="225"/>
      <c r="Q59" s="225"/>
      <c r="R59" s="225"/>
    </row>
  </sheetData>
  <sheetProtection formatCells="0" formatColumns="0" formatRows="0" insertColumns="0" insertRows="0" insertHyperlinks="0" deleteColumns="0" deleteRows="0" sort="0" autoFilter="0" pivotTables="0"/>
  <customSheetViews>
    <customSheetView guid="{65E3123D-ED26-44E3-A414-09EEEF825484}"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1"/>
      <headerFooter alignWithMargins="0">
        <oddFooter>&amp;A</oddFooter>
      </headerFooter>
    </customSheetView>
    <customSheetView guid="{82B4F4D9-5370-4303-A97E-2A49E01AF629}"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2"/>
      <headerFooter alignWithMargins="0">
        <oddFooter>&amp;A</oddFooter>
      </headerFooter>
    </customSheetView>
    <customSheetView guid="{D6CFA044-0C8C-4ECE-96A2-AFF3DD5E0425}"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3"/>
      <headerFooter alignWithMargins="0">
        <oddFooter>&amp;A</oddFooter>
      </headerFooter>
    </customSheetView>
  </customSheetViews>
  <mergeCells count="5">
    <mergeCell ref="E5:J5"/>
    <mergeCell ref="E7:J7"/>
    <mergeCell ref="E9:J9"/>
    <mergeCell ref="P9:R9"/>
    <mergeCell ref="A59:R59"/>
  </mergeCells>
  <printOptions horizontalCentered="1" verticalCentered="1"/>
  <pageMargins left="0.59055118110236227" right="0.59055118110236227" top="0.9055118110236221" bottom="0.9055118110236221" header="0.51181102362204722" footer="0.51181102362204722"/>
  <pageSetup paperSize="9" scale="94" orientation="portrait" errors="blank" horizontalDpi="200" verticalDpi="200" r:id="rId4"/>
  <headerFooter alignWithMargins="0">
    <oddFoote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66"/>
  <sheetViews>
    <sheetView showGridLines="0" topLeftCell="A24" zoomScaleNormal="100" workbookViewId="0">
      <selection activeCell="E19" sqref="E19"/>
    </sheetView>
  </sheetViews>
  <sheetFormatPr defaultColWidth="9.140625" defaultRowHeight="12.75" x14ac:dyDescent="0.2"/>
  <cols>
    <col min="1" max="1" width="5.5703125" style="186" customWidth="1"/>
    <col min="2" max="2" width="4.42578125" style="189" customWidth="1"/>
    <col min="3" max="3" width="6" style="189" customWidth="1"/>
    <col min="4" max="4" width="12.7109375" style="199" customWidth="1"/>
    <col min="5" max="5" width="94.28515625" style="165" customWidth="1"/>
    <col min="6" max="6" width="7.7109375" style="189" customWidth="1"/>
    <col min="7" max="7" width="9.85546875" style="186" customWidth="1"/>
    <col min="8" max="8" width="13.140625" style="186" customWidth="1"/>
    <col min="9" max="9" width="15.5703125" style="186" customWidth="1"/>
    <col min="10" max="10" width="9.140625" style="80"/>
    <col min="11" max="11" width="22.42578125" style="80" customWidth="1"/>
    <col min="12" max="12" width="23.140625" style="80" customWidth="1"/>
    <col min="13" max="16384" width="9.140625" style="80"/>
  </cols>
  <sheetData>
    <row r="1" spans="1:12" s="177" customFormat="1" ht="18" x14ac:dyDescent="0.2">
      <c r="A1" s="203" t="s">
        <v>117</v>
      </c>
      <c r="B1" s="204"/>
      <c r="C1" s="204"/>
      <c r="D1" s="192"/>
      <c r="E1" s="192"/>
      <c r="F1" s="204"/>
      <c r="G1" s="204"/>
      <c r="H1" s="204"/>
      <c r="I1" s="204"/>
    </row>
    <row r="2" spans="1:12" s="177" customFormat="1" x14ac:dyDescent="0.2">
      <c r="A2" s="205" t="s">
        <v>62</v>
      </c>
      <c r="B2" s="204"/>
      <c r="C2" s="226" t="s">
        <v>241</v>
      </c>
      <c r="D2" s="227"/>
      <c r="E2" s="227"/>
      <c r="F2" s="204"/>
      <c r="G2" s="204"/>
      <c r="H2" s="204"/>
      <c r="I2" s="204"/>
    </row>
    <row r="3" spans="1:12" s="177" customFormat="1" x14ac:dyDescent="0.2">
      <c r="A3" s="205" t="s">
        <v>63</v>
      </c>
      <c r="B3" s="204"/>
      <c r="C3" s="226" t="str">
        <f>'Krycí list'!E7</f>
        <v>Základní škola Ivanovice na Hané, okres Vyškov, 
Tyršova 218/4, 683 23 Ivanovice na Hané</v>
      </c>
      <c r="D3" s="227"/>
      <c r="E3" s="227"/>
      <c r="F3" s="204"/>
      <c r="G3" s="204"/>
      <c r="H3" s="204"/>
      <c r="I3" s="134"/>
    </row>
    <row r="4" spans="1:12" s="177" customFormat="1" x14ac:dyDescent="0.2">
      <c r="A4" s="205" t="s">
        <v>64</v>
      </c>
      <c r="B4" s="204"/>
      <c r="C4" s="134" t="str">
        <f>'Krycí list'!E9</f>
        <v>OCENĚNÝ SOUPIS PRACÍ A DODÁVEK A SLUŽEB</v>
      </c>
      <c r="D4" s="193"/>
      <c r="E4" s="193"/>
      <c r="F4" s="204"/>
      <c r="G4" s="204"/>
      <c r="H4" s="204"/>
      <c r="I4" s="134"/>
    </row>
    <row r="5" spans="1:12" s="177" customFormat="1" x14ac:dyDescent="0.2">
      <c r="A5" s="204" t="s">
        <v>72</v>
      </c>
      <c r="B5" s="204"/>
      <c r="C5" s="134" t="str">
        <f>'Krycí list'!P5</f>
        <v xml:space="preserve"> </v>
      </c>
      <c r="D5" s="193"/>
      <c r="E5" s="193"/>
      <c r="F5" s="204"/>
      <c r="G5" s="204"/>
      <c r="H5" s="204"/>
      <c r="I5" s="134"/>
    </row>
    <row r="6" spans="1:12" s="177" customFormat="1" x14ac:dyDescent="0.2">
      <c r="A6" s="204"/>
      <c r="B6" s="204"/>
      <c r="C6" s="134"/>
      <c r="D6" s="193"/>
      <c r="E6" s="193"/>
      <c r="F6" s="204"/>
      <c r="G6" s="204"/>
      <c r="H6" s="204"/>
      <c r="I6" s="134"/>
    </row>
    <row r="7" spans="1:12" s="177" customFormat="1" x14ac:dyDescent="0.2">
      <c r="A7" s="204" t="s">
        <v>66</v>
      </c>
      <c r="B7" s="204"/>
      <c r="C7" s="226" t="str">
        <f>'Krycí list'!E26</f>
        <v>Základní škola Ivanovice na Hané, okres Vyškov</v>
      </c>
      <c r="D7" s="227"/>
      <c r="E7" s="227"/>
      <c r="F7" s="204"/>
      <c r="G7" s="204"/>
      <c r="H7" s="204"/>
      <c r="I7" s="134"/>
    </row>
    <row r="8" spans="1:12" s="177" customFormat="1" x14ac:dyDescent="0.2">
      <c r="A8" s="204" t="s">
        <v>67</v>
      </c>
      <c r="B8" s="204"/>
      <c r="C8" s="226" t="str">
        <f>'Krycí list'!E28</f>
        <v xml:space="preserve"> </v>
      </c>
      <c r="D8" s="227"/>
      <c r="E8" s="193"/>
      <c r="F8" s="204"/>
      <c r="G8" s="204"/>
      <c r="H8" s="204"/>
      <c r="I8" s="134"/>
    </row>
    <row r="9" spans="1:12" s="177" customFormat="1" x14ac:dyDescent="0.2">
      <c r="A9" s="204" t="s">
        <v>68</v>
      </c>
      <c r="B9" s="204"/>
      <c r="C9" s="228">
        <f>'Krycí list'!O31</f>
        <v>0</v>
      </c>
      <c r="D9" s="227"/>
      <c r="E9" s="193"/>
      <c r="F9" s="204"/>
      <c r="G9" s="204"/>
      <c r="H9" s="204"/>
      <c r="I9" s="134"/>
    </row>
    <row r="10" spans="1:12" s="177" customFormat="1" x14ac:dyDescent="0.2">
      <c r="A10" s="204"/>
      <c r="B10" s="204"/>
      <c r="C10" s="204"/>
      <c r="D10" s="192"/>
      <c r="E10" s="192"/>
      <c r="F10" s="204"/>
      <c r="G10" s="204"/>
      <c r="H10" s="204"/>
      <c r="I10" s="204"/>
    </row>
    <row r="11" spans="1:12" s="202" customFormat="1" ht="50.25" customHeight="1" x14ac:dyDescent="0.2">
      <c r="A11" s="183" t="s">
        <v>73</v>
      </c>
      <c r="B11" s="135" t="s">
        <v>74</v>
      </c>
      <c r="C11" s="135" t="s">
        <v>75</v>
      </c>
      <c r="D11" s="135" t="s">
        <v>111</v>
      </c>
      <c r="E11" s="135" t="s">
        <v>108</v>
      </c>
      <c r="F11" s="135" t="s">
        <v>76</v>
      </c>
      <c r="G11" s="135" t="s">
        <v>77</v>
      </c>
      <c r="H11" s="135" t="s">
        <v>109</v>
      </c>
      <c r="I11" s="135" t="s">
        <v>110</v>
      </c>
      <c r="K11" s="135" t="s">
        <v>318</v>
      </c>
      <c r="L11" s="135" t="s">
        <v>319</v>
      </c>
    </row>
    <row r="12" spans="1:12" s="189" customFormat="1" x14ac:dyDescent="0.2">
      <c r="A12" s="184">
        <v>1</v>
      </c>
      <c r="B12" s="150">
        <v>2</v>
      </c>
      <c r="C12" s="150">
        <v>3</v>
      </c>
      <c r="D12" s="136">
        <v>4</v>
      </c>
      <c r="E12" s="136">
        <v>5</v>
      </c>
      <c r="F12" s="150">
        <v>6</v>
      </c>
      <c r="G12" s="150">
        <v>7</v>
      </c>
      <c r="H12" s="150">
        <v>8</v>
      </c>
      <c r="I12" s="150">
        <v>9</v>
      </c>
      <c r="K12" s="150">
        <v>10</v>
      </c>
      <c r="L12" s="150">
        <v>11</v>
      </c>
    </row>
    <row r="13" spans="1:12" x14ac:dyDescent="0.2">
      <c r="A13" s="185"/>
      <c r="B13" s="187"/>
      <c r="C13" s="187"/>
      <c r="D13" s="194"/>
      <c r="E13" s="158"/>
      <c r="F13" s="187"/>
      <c r="G13" s="185"/>
      <c r="H13" s="185"/>
      <c r="I13" s="185"/>
    </row>
    <row r="14" spans="1:12" s="137" customFormat="1" x14ac:dyDescent="0.2">
      <c r="A14" s="180"/>
      <c r="B14" s="145"/>
      <c r="C14" s="190"/>
      <c r="D14" s="195" t="s">
        <v>98</v>
      </c>
      <c r="E14" s="159" t="s">
        <v>231</v>
      </c>
      <c r="F14" s="190"/>
      <c r="G14" s="178"/>
      <c r="H14" s="178"/>
      <c r="I14" s="146">
        <f>SUBTOTAL(9,I15:I65)</f>
        <v>0</v>
      </c>
    </row>
    <row r="15" spans="1:12" s="133" customFormat="1" x14ac:dyDescent="0.2">
      <c r="A15" s="143"/>
      <c r="B15" s="138"/>
      <c r="C15" s="182"/>
      <c r="D15" s="196"/>
      <c r="E15" s="157" t="s">
        <v>182</v>
      </c>
      <c r="F15" s="182"/>
      <c r="G15" s="179"/>
      <c r="H15" s="179"/>
      <c r="I15" s="139">
        <f>SUBTOTAL(9,I16:I24)</f>
        <v>0</v>
      </c>
    </row>
    <row r="16" spans="1:12" s="133" customFormat="1" ht="63.75" x14ac:dyDescent="0.2">
      <c r="A16" s="143">
        <v>1</v>
      </c>
      <c r="B16" s="140"/>
      <c r="C16" s="140" t="s">
        <v>115</v>
      </c>
      <c r="D16" s="197" t="s">
        <v>158</v>
      </c>
      <c r="E16" s="161" t="s">
        <v>305</v>
      </c>
      <c r="F16" s="140" t="s">
        <v>78</v>
      </c>
      <c r="G16" s="141">
        <v>1</v>
      </c>
      <c r="H16" s="142"/>
      <c r="I16" s="142">
        <f t="shared" ref="I16:I17" si="0">ROUND(G16*H16,2)</f>
        <v>0</v>
      </c>
      <c r="K16" s="211"/>
    </row>
    <row r="17" spans="1:11" s="133" customFormat="1" ht="89.25" x14ac:dyDescent="0.2">
      <c r="A17" s="143">
        <v>2</v>
      </c>
      <c r="B17" s="140"/>
      <c r="C17" s="140" t="s">
        <v>115</v>
      </c>
      <c r="D17" s="197" t="s">
        <v>159</v>
      </c>
      <c r="E17" s="160" t="s">
        <v>166</v>
      </c>
      <c r="F17" s="140" t="s">
        <v>78</v>
      </c>
      <c r="G17" s="141">
        <f>G16</f>
        <v>1</v>
      </c>
      <c r="H17" s="142"/>
      <c r="I17" s="142">
        <f t="shared" si="0"/>
        <v>0</v>
      </c>
    </row>
    <row r="18" spans="1:11" s="133" customFormat="1" ht="51" x14ac:dyDescent="0.2">
      <c r="A18" s="143">
        <v>3</v>
      </c>
      <c r="B18" s="140"/>
      <c r="C18" s="140" t="s">
        <v>115</v>
      </c>
      <c r="D18" s="197" t="s">
        <v>118</v>
      </c>
      <c r="E18" s="161" t="s">
        <v>299</v>
      </c>
      <c r="F18" s="140" t="s">
        <v>78</v>
      </c>
      <c r="G18" s="141">
        <v>1</v>
      </c>
      <c r="H18" s="142"/>
      <c r="I18" s="142">
        <f t="shared" ref="I18:I24" si="1">ROUND(G18*H18,2)</f>
        <v>0</v>
      </c>
    </row>
    <row r="19" spans="1:11" s="133" customFormat="1" ht="25.5" x14ac:dyDescent="0.2">
      <c r="A19" s="143">
        <v>4</v>
      </c>
      <c r="B19" s="140"/>
      <c r="C19" s="191" t="s">
        <v>115</v>
      </c>
      <c r="D19" s="153" t="s">
        <v>128</v>
      </c>
      <c r="E19" s="160" t="s">
        <v>168</v>
      </c>
      <c r="F19" s="140" t="s">
        <v>78</v>
      </c>
      <c r="G19" s="141">
        <v>1</v>
      </c>
      <c r="H19" s="142"/>
      <c r="I19" s="142">
        <f t="shared" si="1"/>
        <v>0</v>
      </c>
    </row>
    <row r="20" spans="1:11" s="133" customFormat="1" ht="38.25" x14ac:dyDescent="0.2">
      <c r="A20" s="143">
        <v>5</v>
      </c>
      <c r="B20" s="140"/>
      <c r="C20" s="191" t="s">
        <v>115</v>
      </c>
      <c r="D20" s="153" t="s">
        <v>171</v>
      </c>
      <c r="E20" s="160" t="s">
        <v>169</v>
      </c>
      <c r="F20" s="140" t="s">
        <v>78</v>
      </c>
      <c r="G20" s="141">
        <f>SUM(G19:G19)</f>
        <v>1</v>
      </c>
      <c r="H20" s="142"/>
      <c r="I20" s="142">
        <f t="shared" si="1"/>
        <v>0</v>
      </c>
    </row>
    <row r="21" spans="1:11" s="133" customFormat="1" ht="25.5" x14ac:dyDescent="0.2">
      <c r="A21" s="143">
        <v>6</v>
      </c>
      <c r="B21" s="140"/>
      <c r="C21" s="191" t="s">
        <v>115</v>
      </c>
      <c r="D21" s="153" t="s">
        <v>128</v>
      </c>
      <c r="E21" s="160" t="s">
        <v>170</v>
      </c>
      <c r="F21" s="140" t="s">
        <v>78</v>
      </c>
      <c r="G21" s="141">
        <f>G20</f>
        <v>1</v>
      </c>
      <c r="H21" s="142"/>
      <c r="I21" s="142">
        <f t="shared" si="1"/>
        <v>0</v>
      </c>
    </row>
    <row r="22" spans="1:11" s="133" customFormat="1" ht="25.5" x14ac:dyDescent="0.2">
      <c r="A22" s="143">
        <v>7</v>
      </c>
      <c r="B22" s="140"/>
      <c r="C22" s="140" t="s">
        <v>115</v>
      </c>
      <c r="D22" s="175" t="s">
        <v>124</v>
      </c>
      <c r="E22" s="160" t="s">
        <v>138</v>
      </c>
      <c r="F22" s="140" t="s">
        <v>78</v>
      </c>
      <c r="G22" s="151">
        <v>1</v>
      </c>
      <c r="H22" s="142"/>
      <c r="I22" s="142">
        <f t="shared" si="1"/>
        <v>0</v>
      </c>
    </row>
    <row r="23" spans="1:11" s="133" customFormat="1" ht="63.75" x14ac:dyDescent="0.2">
      <c r="A23" s="143">
        <v>8</v>
      </c>
      <c r="B23" s="140"/>
      <c r="C23" s="140" t="s">
        <v>115</v>
      </c>
      <c r="D23" s="197" t="s">
        <v>130</v>
      </c>
      <c r="E23" s="161" t="s">
        <v>306</v>
      </c>
      <c r="F23" s="140" t="s">
        <v>78</v>
      </c>
      <c r="G23" s="141">
        <v>1</v>
      </c>
      <c r="H23" s="142"/>
      <c r="I23" s="142">
        <f t="shared" si="1"/>
        <v>0</v>
      </c>
    </row>
    <row r="24" spans="1:11" s="133" customFormat="1" ht="51" x14ac:dyDescent="0.2">
      <c r="A24" s="143">
        <v>9</v>
      </c>
      <c r="B24" s="140"/>
      <c r="C24" s="140" t="s">
        <v>115</v>
      </c>
      <c r="D24" s="197" t="s">
        <v>82</v>
      </c>
      <c r="E24" s="160" t="s">
        <v>160</v>
      </c>
      <c r="F24" s="140" t="s">
        <v>78</v>
      </c>
      <c r="G24" s="141">
        <v>1</v>
      </c>
      <c r="H24" s="142"/>
      <c r="I24" s="142">
        <f t="shared" si="1"/>
        <v>0</v>
      </c>
      <c r="K24" s="211"/>
    </row>
    <row r="25" spans="1:11" s="133" customFormat="1" x14ac:dyDescent="0.2">
      <c r="A25" s="143"/>
      <c r="B25" s="140"/>
      <c r="C25" s="138"/>
      <c r="D25" s="176"/>
      <c r="E25" s="157" t="s">
        <v>183</v>
      </c>
      <c r="F25" s="200"/>
      <c r="G25" s="179"/>
      <c r="H25" s="179"/>
      <c r="I25" s="139">
        <f>SUBTOTAL(9,I26:I54)</f>
        <v>0</v>
      </c>
    </row>
    <row r="26" spans="1:11" s="133" customFormat="1" ht="89.25" x14ac:dyDescent="0.2">
      <c r="A26" s="143">
        <v>10</v>
      </c>
      <c r="B26" s="140"/>
      <c r="C26" s="140" t="s">
        <v>115</v>
      </c>
      <c r="D26" s="197" t="s">
        <v>131</v>
      </c>
      <c r="E26" s="160" t="s">
        <v>165</v>
      </c>
      <c r="F26" s="140" t="s">
        <v>78</v>
      </c>
      <c r="G26" s="141">
        <v>18</v>
      </c>
      <c r="H26" s="142"/>
      <c r="I26" s="148">
        <f t="shared" ref="I26:I27" si="2">ROUND(G26*H26,2)</f>
        <v>0</v>
      </c>
    </row>
    <row r="27" spans="1:11" s="133" customFormat="1" ht="114.75" x14ac:dyDescent="0.2">
      <c r="A27" s="143">
        <v>11</v>
      </c>
      <c r="B27" s="140"/>
      <c r="C27" s="140" t="s">
        <v>115</v>
      </c>
      <c r="D27" s="197" t="s">
        <v>83</v>
      </c>
      <c r="E27" s="160" t="s">
        <v>164</v>
      </c>
      <c r="F27" s="140" t="s">
        <v>78</v>
      </c>
      <c r="G27" s="141">
        <f>G26</f>
        <v>18</v>
      </c>
      <c r="H27" s="142"/>
      <c r="I27" s="148">
        <f t="shared" si="2"/>
        <v>0</v>
      </c>
    </row>
    <row r="28" spans="1:11" s="133" customFormat="1" ht="38.25" x14ac:dyDescent="0.2">
      <c r="A28" s="143">
        <v>12</v>
      </c>
      <c r="B28" s="140"/>
      <c r="C28" s="140" t="s">
        <v>115</v>
      </c>
      <c r="D28" s="197" t="s">
        <v>84</v>
      </c>
      <c r="E28" s="160" t="s">
        <v>163</v>
      </c>
      <c r="F28" s="140" t="s">
        <v>78</v>
      </c>
      <c r="G28" s="141">
        <v>4</v>
      </c>
      <c r="H28" s="142"/>
      <c r="I28" s="142">
        <f t="shared" ref="I28:I44" si="3">ROUND(G28*H28,2)</f>
        <v>0</v>
      </c>
    </row>
    <row r="29" spans="1:11" s="133" customFormat="1" ht="38.25" x14ac:dyDescent="0.2">
      <c r="A29" s="143">
        <v>13</v>
      </c>
      <c r="B29" s="140"/>
      <c r="C29" s="140" t="s">
        <v>115</v>
      </c>
      <c r="D29" s="197" t="s">
        <v>85</v>
      </c>
      <c r="E29" s="160" t="s">
        <v>119</v>
      </c>
      <c r="F29" s="140" t="s">
        <v>78</v>
      </c>
      <c r="G29" s="151">
        <f>CEILING(G26/31,1)</f>
        <v>1</v>
      </c>
      <c r="H29" s="142"/>
      <c r="I29" s="142">
        <f t="shared" si="3"/>
        <v>0</v>
      </c>
    </row>
    <row r="30" spans="1:11" s="133" customFormat="1" ht="76.5" x14ac:dyDescent="0.2">
      <c r="A30" s="143">
        <v>14</v>
      </c>
      <c r="B30" s="140"/>
      <c r="C30" s="140" t="s">
        <v>115</v>
      </c>
      <c r="D30" s="197" t="s">
        <v>86</v>
      </c>
      <c r="E30" s="161" t="s">
        <v>120</v>
      </c>
      <c r="F30" s="140" t="s">
        <v>78</v>
      </c>
      <c r="G30" s="141">
        <v>1</v>
      </c>
      <c r="H30" s="142"/>
      <c r="I30" s="148">
        <f t="shared" si="3"/>
        <v>0</v>
      </c>
    </row>
    <row r="31" spans="1:11" s="133" customFormat="1" ht="76.5" x14ac:dyDescent="0.2">
      <c r="A31" s="143">
        <v>15</v>
      </c>
      <c r="B31" s="140"/>
      <c r="C31" s="140" t="s">
        <v>115</v>
      </c>
      <c r="D31" s="197" t="s">
        <v>87</v>
      </c>
      <c r="E31" s="160" t="s">
        <v>121</v>
      </c>
      <c r="F31" s="140" t="s">
        <v>78</v>
      </c>
      <c r="G31" s="141">
        <f>G26</f>
        <v>18</v>
      </c>
      <c r="H31" s="142"/>
      <c r="I31" s="148">
        <f t="shared" si="3"/>
        <v>0</v>
      </c>
    </row>
    <row r="32" spans="1:11" s="133" customFormat="1" ht="76.5" x14ac:dyDescent="0.2">
      <c r="A32" s="143">
        <v>16</v>
      </c>
      <c r="B32" s="140"/>
      <c r="C32" s="140" t="s">
        <v>115</v>
      </c>
      <c r="D32" s="197" t="s">
        <v>88</v>
      </c>
      <c r="E32" s="161" t="s">
        <v>122</v>
      </c>
      <c r="F32" s="140" t="s">
        <v>78</v>
      </c>
      <c r="G32" s="141">
        <f>G26+1</f>
        <v>19</v>
      </c>
      <c r="H32" s="142"/>
      <c r="I32" s="148">
        <f t="shared" si="3"/>
        <v>0</v>
      </c>
    </row>
    <row r="33" spans="1:12" s="133" customFormat="1" ht="63.75" x14ac:dyDescent="0.2">
      <c r="A33" s="143">
        <v>17</v>
      </c>
      <c r="B33" s="140"/>
      <c r="C33" s="207" t="s">
        <v>115</v>
      </c>
      <c r="D33" s="208" t="s">
        <v>150</v>
      </c>
      <c r="E33" s="161" t="s">
        <v>311</v>
      </c>
      <c r="F33" s="207" t="s">
        <v>78</v>
      </c>
      <c r="G33" s="151">
        <f>G32*2</f>
        <v>38</v>
      </c>
      <c r="H33" s="142"/>
      <c r="I33" s="142">
        <f t="shared" si="3"/>
        <v>0</v>
      </c>
    </row>
    <row r="34" spans="1:12" s="133" customFormat="1" ht="63.75" x14ac:dyDescent="0.2">
      <c r="A34" s="143">
        <v>18</v>
      </c>
      <c r="B34" s="140"/>
      <c r="C34" s="140" t="s">
        <v>115</v>
      </c>
      <c r="D34" s="197" t="s">
        <v>184</v>
      </c>
      <c r="E34" s="160" t="s">
        <v>312</v>
      </c>
      <c r="F34" s="140" t="s">
        <v>78</v>
      </c>
      <c r="G34" s="141">
        <f>G26</f>
        <v>18</v>
      </c>
      <c r="H34" s="142"/>
      <c r="I34" s="148">
        <f t="shared" si="3"/>
        <v>0</v>
      </c>
    </row>
    <row r="35" spans="1:12" s="133" customFormat="1" ht="38.25" x14ac:dyDescent="0.2">
      <c r="A35" s="143">
        <v>19</v>
      </c>
      <c r="B35" s="140"/>
      <c r="C35" s="140" t="s">
        <v>115</v>
      </c>
      <c r="D35" s="197" t="s">
        <v>132</v>
      </c>
      <c r="E35" s="161" t="s">
        <v>137</v>
      </c>
      <c r="F35" s="140" t="s">
        <v>78</v>
      </c>
      <c r="G35" s="141">
        <v>1</v>
      </c>
      <c r="H35" s="142"/>
      <c r="I35" s="148">
        <f t="shared" si="3"/>
        <v>0</v>
      </c>
    </row>
    <row r="36" spans="1:12" s="133" customFormat="1" ht="102" x14ac:dyDescent="0.2">
      <c r="A36" s="143">
        <v>20</v>
      </c>
      <c r="B36" s="140"/>
      <c r="C36" s="140" t="s">
        <v>115</v>
      </c>
      <c r="D36" s="197" t="s">
        <v>89</v>
      </c>
      <c r="E36" s="160" t="s">
        <v>307</v>
      </c>
      <c r="F36" s="140" t="s">
        <v>78</v>
      </c>
      <c r="G36" s="141">
        <v>1</v>
      </c>
      <c r="H36" s="142"/>
      <c r="I36" s="148">
        <f t="shared" si="3"/>
        <v>0</v>
      </c>
      <c r="K36" s="211"/>
      <c r="L36" s="211"/>
    </row>
    <row r="37" spans="1:12" s="133" customFormat="1" ht="38.25" x14ac:dyDescent="0.2">
      <c r="A37" s="143">
        <v>21</v>
      </c>
      <c r="B37" s="140"/>
      <c r="C37" s="140" t="s">
        <v>115</v>
      </c>
      <c r="D37" s="153" t="s">
        <v>113</v>
      </c>
      <c r="E37" s="161" t="s">
        <v>313</v>
      </c>
      <c r="F37" s="140" t="s">
        <v>78</v>
      </c>
      <c r="G37" s="141">
        <f>G26+1</f>
        <v>19</v>
      </c>
      <c r="H37" s="142"/>
      <c r="I37" s="148">
        <f t="shared" si="3"/>
        <v>0</v>
      </c>
    </row>
    <row r="38" spans="1:12" s="133" customFormat="1" ht="63.75" x14ac:dyDescent="0.2">
      <c r="A38" s="143">
        <v>22</v>
      </c>
      <c r="B38" s="140"/>
      <c r="C38" s="140" t="s">
        <v>115</v>
      </c>
      <c r="D38" s="197" t="s">
        <v>90</v>
      </c>
      <c r="E38" s="160" t="s">
        <v>320</v>
      </c>
      <c r="F38" s="140" t="s">
        <v>78</v>
      </c>
      <c r="G38" s="141">
        <v>2</v>
      </c>
      <c r="H38" s="142"/>
      <c r="I38" s="148">
        <f t="shared" si="3"/>
        <v>0</v>
      </c>
      <c r="K38" s="211"/>
    </row>
    <row r="39" spans="1:12" s="133" customFormat="1" ht="25.5" x14ac:dyDescent="0.2">
      <c r="A39" s="143">
        <v>23</v>
      </c>
      <c r="B39" s="140"/>
      <c r="C39" s="140" t="s">
        <v>115</v>
      </c>
      <c r="D39" s="175" t="s">
        <v>126</v>
      </c>
      <c r="E39" s="161" t="s">
        <v>147</v>
      </c>
      <c r="F39" s="140" t="s">
        <v>78</v>
      </c>
      <c r="G39" s="141">
        <v>1</v>
      </c>
      <c r="H39" s="142"/>
      <c r="I39" s="148">
        <f t="shared" si="3"/>
        <v>0</v>
      </c>
    </row>
    <row r="40" spans="1:12" s="133" customFormat="1" ht="25.5" x14ac:dyDescent="0.2">
      <c r="A40" s="143">
        <v>24</v>
      </c>
      <c r="B40" s="140"/>
      <c r="C40" s="140" t="s">
        <v>115</v>
      </c>
      <c r="D40" s="175" t="s">
        <v>127</v>
      </c>
      <c r="E40" s="160" t="s">
        <v>148</v>
      </c>
      <c r="F40" s="140" t="s">
        <v>78</v>
      </c>
      <c r="G40" s="141">
        <v>1</v>
      </c>
      <c r="H40" s="142"/>
      <c r="I40" s="148">
        <f t="shared" si="3"/>
        <v>0</v>
      </c>
    </row>
    <row r="41" spans="1:12" s="133" customFormat="1" ht="25.5" x14ac:dyDescent="0.2">
      <c r="A41" s="143">
        <v>25</v>
      </c>
      <c r="B41" s="140"/>
      <c r="C41" s="140" t="s">
        <v>115</v>
      </c>
      <c r="D41" s="175" t="s">
        <v>128</v>
      </c>
      <c r="E41" s="160" t="s">
        <v>178</v>
      </c>
      <c r="F41" s="140" t="s">
        <v>78</v>
      </c>
      <c r="G41" s="141">
        <v>1</v>
      </c>
      <c r="H41" s="142"/>
      <c r="I41" s="148">
        <f t="shared" si="3"/>
        <v>0</v>
      </c>
    </row>
    <row r="42" spans="1:12" s="133" customFormat="1" ht="51" x14ac:dyDescent="0.2">
      <c r="A42" s="143">
        <v>26</v>
      </c>
      <c r="B42" s="140"/>
      <c r="C42" s="140" t="s">
        <v>115</v>
      </c>
      <c r="D42" s="197" t="s">
        <v>106</v>
      </c>
      <c r="E42" s="161" t="s">
        <v>133</v>
      </c>
      <c r="F42" s="140" t="s">
        <v>78</v>
      </c>
      <c r="G42" s="141">
        <v>1</v>
      </c>
      <c r="H42" s="142"/>
      <c r="I42" s="148">
        <f t="shared" si="3"/>
        <v>0</v>
      </c>
    </row>
    <row r="43" spans="1:12" s="133" customFormat="1" ht="102" x14ac:dyDescent="0.2">
      <c r="A43" s="143">
        <v>27</v>
      </c>
      <c r="B43" s="140"/>
      <c r="C43" s="140" t="s">
        <v>115</v>
      </c>
      <c r="D43" s="197" t="s">
        <v>91</v>
      </c>
      <c r="E43" s="160" t="s">
        <v>316</v>
      </c>
      <c r="F43" s="140" t="s">
        <v>78</v>
      </c>
      <c r="G43" s="141">
        <f>G26</f>
        <v>18</v>
      </c>
      <c r="H43" s="142"/>
      <c r="I43" s="142">
        <f t="shared" si="3"/>
        <v>0</v>
      </c>
      <c r="K43" s="211"/>
      <c r="L43" s="211"/>
    </row>
    <row r="44" spans="1:12" s="133" customFormat="1" ht="63.75" x14ac:dyDescent="0.2">
      <c r="A44" s="143">
        <v>28</v>
      </c>
      <c r="B44" s="140"/>
      <c r="C44" s="140" t="s">
        <v>115</v>
      </c>
      <c r="D44" s="197" t="s">
        <v>90</v>
      </c>
      <c r="E44" s="160" t="s">
        <v>320</v>
      </c>
      <c r="F44" s="140" t="s">
        <v>78</v>
      </c>
      <c r="G44" s="141">
        <f>G43</f>
        <v>18</v>
      </c>
      <c r="H44" s="142"/>
      <c r="I44" s="142">
        <f t="shared" si="3"/>
        <v>0</v>
      </c>
      <c r="K44" s="211"/>
    </row>
    <row r="45" spans="1:12" s="133" customFormat="1" ht="25.5" x14ac:dyDescent="0.2">
      <c r="A45" s="143">
        <v>29</v>
      </c>
      <c r="B45" s="140"/>
      <c r="C45" s="140" t="s">
        <v>115</v>
      </c>
      <c r="D45" s="153" t="s">
        <v>126</v>
      </c>
      <c r="E45" s="161" t="s">
        <v>136</v>
      </c>
      <c r="F45" s="140" t="s">
        <v>78</v>
      </c>
      <c r="G45" s="141">
        <f>G27</f>
        <v>18</v>
      </c>
      <c r="H45" s="142"/>
      <c r="I45" s="142">
        <f t="shared" ref="I45:I54" si="4">ROUND(G45*H45,2)</f>
        <v>0</v>
      </c>
    </row>
    <row r="46" spans="1:12" s="133" customFormat="1" ht="51" x14ac:dyDescent="0.2">
      <c r="A46" s="143">
        <v>30</v>
      </c>
      <c r="B46" s="140"/>
      <c r="C46" s="140" t="s">
        <v>115</v>
      </c>
      <c r="D46" s="197" t="s">
        <v>107</v>
      </c>
      <c r="E46" s="161" t="s">
        <v>133</v>
      </c>
      <c r="F46" s="140" t="s">
        <v>78</v>
      </c>
      <c r="G46" s="141">
        <f>G26</f>
        <v>18</v>
      </c>
      <c r="H46" s="142"/>
      <c r="I46" s="142">
        <f t="shared" si="4"/>
        <v>0</v>
      </c>
    </row>
    <row r="47" spans="1:12" s="133" customFormat="1" ht="76.5" x14ac:dyDescent="0.2">
      <c r="A47" s="143">
        <v>31</v>
      </c>
      <c r="B47" s="140"/>
      <c r="C47" s="140" t="s">
        <v>115</v>
      </c>
      <c r="D47" s="197" t="s">
        <v>186</v>
      </c>
      <c r="E47" s="161" t="s">
        <v>188</v>
      </c>
      <c r="F47" s="140" t="s">
        <v>78</v>
      </c>
      <c r="G47" s="141">
        <v>19</v>
      </c>
      <c r="H47" s="142"/>
      <c r="I47" s="142">
        <f t="shared" si="4"/>
        <v>0</v>
      </c>
    </row>
    <row r="48" spans="1:12" s="133" customFormat="1" ht="51" x14ac:dyDescent="0.2">
      <c r="A48" s="143">
        <v>32</v>
      </c>
      <c r="B48" s="140"/>
      <c r="C48" s="140" t="s">
        <v>115</v>
      </c>
      <c r="D48" s="197" t="s">
        <v>187</v>
      </c>
      <c r="E48" s="161" t="s">
        <v>189</v>
      </c>
      <c r="F48" s="140" t="s">
        <v>78</v>
      </c>
      <c r="G48" s="141">
        <f>G47</f>
        <v>19</v>
      </c>
      <c r="H48" s="142"/>
      <c r="I48" s="142">
        <f t="shared" si="4"/>
        <v>0</v>
      </c>
    </row>
    <row r="49" spans="1:12" s="133" customFormat="1" ht="25.5" x14ac:dyDescent="0.2">
      <c r="A49" s="143">
        <v>33</v>
      </c>
      <c r="B49" s="140"/>
      <c r="C49" s="140" t="s">
        <v>115</v>
      </c>
      <c r="D49" s="197" t="s">
        <v>114</v>
      </c>
      <c r="E49" s="160" t="s">
        <v>135</v>
      </c>
      <c r="F49" s="140" t="s">
        <v>78</v>
      </c>
      <c r="G49" s="141">
        <v>1</v>
      </c>
      <c r="H49" s="142"/>
      <c r="I49" s="148">
        <f t="shared" si="4"/>
        <v>0</v>
      </c>
      <c r="K49" s="80"/>
      <c r="L49" s="80"/>
    </row>
    <row r="50" spans="1:12" s="133" customFormat="1" ht="63.75" x14ac:dyDescent="0.2">
      <c r="A50" s="143">
        <v>34</v>
      </c>
      <c r="B50" s="140"/>
      <c r="C50" s="140" t="s">
        <v>115</v>
      </c>
      <c r="D50" s="197" t="s">
        <v>94</v>
      </c>
      <c r="E50" s="160" t="s">
        <v>134</v>
      </c>
      <c r="F50" s="140" t="s">
        <v>78</v>
      </c>
      <c r="G50" s="141">
        <v>1</v>
      </c>
      <c r="H50" s="142"/>
      <c r="I50" s="148">
        <f t="shared" si="4"/>
        <v>0</v>
      </c>
      <c r="K50" s="80"/>
      <c r="L50" s="80"/>
    </row>
    <row r="51" spans="1:12" s="133" customFormat="1" ht="39" customHeight="1" x14ac:dyDescent="0.2">
      <c r="A51" s="143">
        <v>35</v>
      </c>
      <c r="B51" s="140"/>
      <c r="C51" s="140" t="s">
        <v>115</v>
      </c>
      <c r="D51" s="197" t="s">
        <v>95</v>
      </c>
      <c r="E51" s="160" t="s">
        <v>155</v>
      </c>
      <c r="F51" s="140" t="s">
        <v>78</v>
      </c>
      <c r="G51" s="141">
        <v>2</v>
      </c>
      <c r="H51" s="142"/>
      <c r="I51" s="148">
        <f t="shared" si="4"/>
        <v>0</v>
      </c>
      <c r="K51" s="80"/>
      <c r="L51" s="80"/>
    </row>
    <row r="52" spans="1:12" s="133" customFormat="1" ht="66" customHeight="1" x14ac:dyDescent="0.2">
      <c r="A52" s="143">
        <v>36</v>
      </c>
      <c r="B52" s="140"/>
      <c r="C52" s="140" t="s">
        <v>115</v>
      </c>
      <c r="D52" s="197" t="s">
        <v>152</v>
      </c>
      <c r="E52" s="160" t="s">
        <v>162</v>
      </c>
      <c r="F52" s="140" t="s">
        <v>78</v>
      </c>
      <c r="G52" s="141">
        <v>1</v>
      </c>
      <c r="H52" s="142"/>
      <c r="I52" s="142">
        <f t="shared" si="4"/>
        <v>0</v>
      </c>
      <c r="K52" s="212"/>
      <c r="L52" s="80"/>
    </row>
    <row r="53" spans="1:12" s="133" customFormat="1" ht="25.5" x14ac:dyDescent="0.2">
      <c r="A53" s="143">
        <v>37</v>
      </c>
      <c r="B53" s="140"/>
      <c r="C53" s="140" t="s">
        <v>115</v>
      </c>
      <c r="D53" s="197" t="s">
        <v>153</v>
      </c>
      <c r="E53" s="160" t="s">
        <v>154</v>
      </c>
      <c r="F53" s="140" t="s">
        <v>78</v>
      </c>
      <c r="G53" s="141">
        <v>1</v>
      </c>
      <c r="H53" s="142"/>
      <c r="I53" s="142">
        <f t="shared" si="4"/>
        <v>0</v>
      </c>
      <c r="K53" s="80"/>
      <c r="L53" s="80"/>
    </row>
    <row r="54" spans="1:12" s="133" customFormat="1" ht="51" x14ac:dyDescent="0.2">
      <c r="A54" s="143">
        <v>38</v>
      </c>
      <c r="B54" s="140"/>
      <c r="C54" s="140" t="s">
        <v>115</v>
      </c>
      <c r="D54" s="197" t="s">
        <v>92</v>
      </c>
      <c r="E54" s="160" t="s">
        <v>172</v>
      </c>
      <c r="F54" s="140" t="s">
        <v>78</v>
      </c>
      <c r="G54" s="141">
        <v>1</v>
      </c>
      <c r="H54" s="142"/>
      <c r="I54" s="148">
        <f t="shared" si="4"/>
        <v>0</v>
      </c>
      <c r="K54" s="212"/>
      <c r="L54" s="80"/>
    </row>
    <row r="55" spans="1:12" s="133" customFormat="1" x14ac:dyDescent="0.2">
      <c r="A55" s="143"/>
      <c r="B55" s="140"/>
      <c r="C55" s="140"/>
      <c r="D55" s="197"/>
      <c r="E55" s="157" t="s">
        <v>145</v>
      </c>
      <c r="F55" s="200"/>
      <c r="G55" s="179"/>
      <c r="H55" s="179"/>
      <c r="I55" s="139">
        <f>SUBTOTAL(9,I56:I65)</f>
        <v>0</v>
      </c>
      <c r="K55" s="80"/>
      <c r="L55" s="80"/>
    </row>
    <row r="56" spans="1:12" s="133" customFormat="1" ht="89.25" x14ac:dyDescent="0.2">
      <c r="A56" s="143">
        <v>39</v>
      </c>
      <c r="B56" s="140"/>
      <c r="C56" s="140" t="s">
        <v>115</v>
      </c>
      <c r="D56" s="152" t="s">
        <v>139</v>
      </c>
      <c r="E56" s="163" t="s">
        <v>144</v>
      </c>
      <c r="F56" s="140" t="s">
        <v>78</v>
      </c>
      <c r="G56" s="141">
        <v>1</v>
      </c>
      <c r="H56" s="142"/>
      <c r="I56" s="142">
        <f>ROUND(G56*H56,2)</f>
        <v>0</v>
      </c>
      <c r="K56" s="80"/>
      <c r="L56" s="80"/>
    </row>
    <row r="57" spans="1:12" s="133" customFormat="1" ht="114.75" x14ac:dyDescent="0.2">
      <c r="A57" s="143">
        <v>40</v>
      </c>
      <c r="B57" s="140"/>
      <c r="C57" s="140" t="s">
        <v>115</v>
      </c>
      <c r="D57" s="152" t="s">
        <v>140</v>
      </c>
      <c r="E57" s="163" t="s">
        <v>157</v>
      </c>
      <c r="F57" s="140" t="s">
        <v>78</v>
      </c>
      <c r="G57" s="141">
        <v>1</v>
      </c>
      <c r="H57" s="142"/>
      <c r="I57" s="142">
        <f>ROUND(G57*H57,2)</f>
        <v>0</v>
      </c>
      <c r="K57" s="212"/>
      <c r="L57" s="80"/>
    </row>
    <row r="58" spans="1:12" s="133" customFormat="1" ht="25.5" x14ac:dyDescent="0.2">
      <c r="A58" s="143">
        <v>41</v>
      </c>
      <c r="B58" s="140"/>
      <c r="C58" s="140" t="s">
        <v>115</v>
      </c>
      <c r="D58" s="197" t="s">
        <v>114</v>
      </c>
      <c r="E58" s="160" t="s">
        <v>135</v>
      </c>
      <c r="F58" s="140" t="s">
        <v>78</v>
      </c>
      <c r="G58" s="141">
        <v>1</v>
      </c>
      <c r="H58" s="142"/>
      <c r="I58" s="148">
        <f t="shared" ref="I58" si="5">ROUND(G58*H58,2)</f>
        <v>0</v>
      </c>
      <c r="K58" s="80"/>
      <c r="L58" s="80"/>
    </row>
    <row r="59" spans="1:12" s="133" customFormat="1" ht="76.5" x14ac:dyDescent="0.2">
      <c r="A59" s="143">
        <v>42</v>
      </c>
      <c r="B59" s="140"/>
      <c r="C59" s="140" t="s">
        <v>115</v>
      </c>
      <c r="D59" s="152" t="s">
        <v>141</v>
      </c>
      <c r="E59" s="156" t="s">
        <v>185</v>
      </c>
      <c r="F59" s="140" t="s">
        <v>78</v>
      </c>
      <c r="G59" s="141">
        <v>1</v>
      </c>
      <c r="H59" s="142"/>
      <c r="I59" s="142">
        <f>ROUND(G59*H59,2)</f>
        <v>0</v>
      </c>
      <c r="K59" s="80"/>
      <c r="L59" s="80"/>
    </row>
    <row r="60" spans="1:12" s="133" customFormat="1" ht="102" x14ac:dyDescent="0.2">
      <c r="A60" s="143">
        <v>43</v>
      </c>
      <c r="B60" s="140"/>
      <c r="C60" s="140" t="s">
        <v>115</v>
      </c>
      <c r="D60" s="152" t="s">
        <v>142</v>
      </c>
      <c r="E60" s="156" t="s">
        <v>143</v>
      </c>
      <c r="F60" s="140" t="s">
        <v>78</v>
      </c>
      <c r="G60" s="141">
        <v>1</v>
      </c>
      <c r="H60" s="142"/>
      <c r="I60" s="142">
        <f>ROUND(G60*H60,2)</f>
        <v>0</v>
      </c>
      <c r="K60" s="80"/>
      <c r="L60" s="80"/>
    </row>
    <row r="61" spans="1:12" s="133" customFormat="1" ht="25.5" x14ac:dyDescent="0.2">
      <c r="A61" s="143">
        <v>44</v>
      </c>
      <c r="B61" s="140"/>
      <c r="C61" s="191" t="s">
        <v>115</v>
      </c>
      <c r="D61" s="153" t="s">
        <v>128</v>
      </c>
      <c r="E61" s="160" t="s">
        <v>167</v>
      </c>
      <c r="F61" s="140" t="s">
        <v>78</v>
      </c>
      <c r="G61" s="141">
        <v>1</v>
      </c>
      <c r="H61" s="142"/>
      <c r="I61" s="142">
        <f t="shared" ref="I61:I64" si="6">ROUND(G61*H61,2)</f>
        <v>0</v>
      </c>
      <c r="K61" s="80"/>
      <c r="L61" s="80"/>
    </row>
    <row r="62" spans="1:12" s="133" customFormat="1" ht="38.25" x14ac:dyDescent="0.2">
      <c r="A62" s="143">
        <v>45</v>
      </c>
      <c r="B62" s="140"/>
      <c r="C62" s="191" t="s">
        <v>115</v>
      </c>
      <c r="D62" s="153" t="s">
        <v>171</v>
      </c>
      <c r="E62" s="160" t="s">
        <v>169</v>
      </c>
      <c r="F62" s="140" t="s">
        <v>78</v>
      </c>
      <c r="G62" s="141">
        <f>G61</f>
        <v>1</v>
      </c>
      <c r="H62" s="142"/>
      <c r="I62" s="142">
        <f t="shared" si="6"/>
        <v>0</v>
      </c>
      <c r="K62" s="80"/>
      <c r="L62" s="80"/>
    </row>
    <row r="63" spans="1:12" s="133" customFormat="1" ht="25.5" x14ac:dyDescent="0.2">
      <c r="A63" s="143">
        <v>46</v>
      </c>
      <c r="B63" s="140"/>
      <c r="C63" s="191" t="s">
        <v>115</v>
      </c>
      <c r="D63" s="153" t="s">
        <v>128</v>
      </c>
      <c r="E63" s="160" t="s">
        <v>170</v>
      </c>
      <c r="F63" s="140" t="s">
        <v>78</v>
      </c>
      <c r="G63" s="141">
        <f>G61</f>
        <v>1</v>
      </c>
      <c r="H63" s="142"/>
      <c r="I63" s="142">
        <f t="shared" si="6"/>
        <v>0</v>
      </c>
      <c r="K63" s="80"/>
      <c r="L63" s="80"/>
    </row>
    <row r="64" spans="1:12" s="133" customFormat="1" ht="25.5" x14ac:dyDescent="0.2">
      <c r="A64" s="143">
        <v>47</v>
      </c>
      <c r="B64" s="140"/>
      <c r="C64" s="140" t="s">
        <v>115</v>
      </c>
      <c r="D64" s="175" t="s">
        <v>124</v>
      </c>
      <c r="E64" s="160" t="s">
        <v>138</v>
      </c>
      <c r="F64" s="140" t="s">
        <v>78</v>
      </c>
      <c r="G64" s="151">
        <v>1</v>
      </c>
      <c r="H64" s="142"/>
      <c r="I64" s="142">
        <f t="shared" si="6"/>
        <v>0</v>
      </c>
      <c r="K64" s="80"/>
      <c r="L64" s="80"/>
    </row>
    <row r="65" spans="1:12" s="133" customFormat="1" ht="89.25" x14ac:dyDescent="0.2">
      <c r="A65" s="143">
        <v>48</v>
      </c>
      <c r="B65" s="140"/>
      <c r="C65" s="140" t="s">
        <v>115</v>
      </c>
      <c r="D65" s="197" t="s">
        <v>159</v>
      </c>
      <c r="E65" s="161" t="s">
        <v>166</v>
      </c>
      <c r="F65" s="140" t="s">
        <v>78</v>
      </c>
      <c r="G65" s="141">
        <f>G64</f>
        <v>1</v>
      </c>
      <c r="H65" s="142"/>
      <c r="I65" s="142">
        <f>ROUND(G65*H65,2)</f>
        <v>0</v>
      </c>
      <c r="K65" s="80"/>
      <c r="L65" s="80"/>
    </row>
    <row r="66" spans="1:12" x14ac:dyDescent="0.2">
      <c r="A66" s="181"/>
      <c r="B66" s="188"/>
      <c r="C66" s="188"/>
      <c r="D66" s="198"/>
      <c r="E66" s="164" t="s">
        <v>112</v>
      </c>
      <c r="F66" s="188"/>
      <c r="G66" s="201"/>
      <c r="H66" s="201"/>
      <c r="I66" s="149">
        <f>SUBTOTAL(9,I14:I65)</f>
        <v>0</v>
      </c>
    </row>
  </sheetData>
  <sheetProtection formatCells="0" formatColumns="0" formatRows="0" insertColumns="0" insertRows="0" insertHyperlinks="0" deleteColumns="0" deleteRows="0" sort="0" autoFilter="0" pivotTables="0"/>
  <mergeCells count="5">
    <mergeCell ref="C3:E3"/>
    <mergeCell ref="C7:E7"/>
    <mergeCell ref="C8:D8"/>
    <mergeCell ref="C9:D9"/>
    <mergeCell ref="C2:E2"/>
  </mergeCells>
  <printOptions horizontalCentered="1"/>
  <pageMargins left="0.59055118110236227" right="0.59055118110236227" top="0.59055118110236227" bottom="0.59055118110236227" header="0.51181102362204722" footer="0.51181102362204722"/>
  <pageSetup paperSize="9" scale="35" fitToHeight="999" orientation="landscape" errors="blank"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48"/>
  <sheetViews>
    <sheetView showGridLines="0" zoomScaleNormal="100" workbookViewId="0">
      <selection activeCell="E19" sqref="E19"/>
    </sheetView>
  </sheetViews>
  <sheetFormatPr defaultColWidth="9.140625" defaultRowHeight="12.75" x14ac:dyDescent="0.2"/>
  <cols>
    <col min="1" max="1" width="5.5703125" style="186" customWidth="1"/>
    <col min="2" max="2" width="4.42578125" style="189" customWidth="1"/>
    <col min="3" max="3" width="6" style="189" customWidth="1"/>
    <col min="4" max="4" width="12.7109375" style="199" customWidth="1"/>
    <col min="5" max="5" width="94.28515625" style="165" customWidth="1"/>
    <col min="6" max="6" width="7.7109375" style="189" customWidth="1"/>
    <col min="7" max="7" width="9.85546875" style="186" customWidth="1"/>
    <col min="8" max="8" width="13.140625" style="186" customWidth="1"/>
    <col min="9" max="9" width="15.5703125" style="186" customWidth="1"/>
    <col min="10" max="10" width="9.140625" style="80"/>
    <col min="11" max="11" width="22.42578125" style="80" customWidth="1"/>
    <col min="12" max="12" width="23.140625" style="80" customWidth="1"/>
    <col min="13" max="16384" width="9.140625" style="80"/>
  </cols>
  <sheetData>
    <row r="1" spans="1:12" s="177" customFormat="1" ht="18" x14ac:dyDescent="0.2">
      <c r="A1" s="203" t="s">
        <v>117</v>
      </c>
      <c r="B1" s="204"/>
      <c r="C1" s="204"/>
      <c r="D1" s="192"/>
      <c r="E1" s="192"/>
      <c r="F1" s="204"/>
      <c r="G1" s="204"/>
      <c r="H1" s="204"/>
      <c r="I1" s="204"/>
    </row>
    <row r="2" spans="1:12" s="177" customFormat="1" x14ac:dyDescent="0.2">
      <c r="A2" s="205" t="s">
        <v>62</v>
      </c>
      <c r="B2" s="204"/>
      <c r="C2" s="226" t="s">
        <v>240</v>
      </c>
      <c r="D2" s="227"/>
      <c r="E2" s="227"/>
      <c r="F2" s="204"/>
      <c r="G2" s="204"/>
      <c r="H2" s="204"/>
      <c r="I2" s="204"/>
    </row>
    <row r="3" spans="1:12" s="177" customFormat="1" x14ac:dyDescent="0.2">
      <c r="A3" s="205" t="s">
        <v>63</v>
      </c>
      <c r="B3" s="204"/>
      <c r="C3" s="226" t="str">
        <f>'Krycí list'!E7</f>
        <v>Základní škola Ivanovice na Hané, okres Vyškov, 
Tyršova 218/4, 683 23 Ivanovice na Hané</v>
      </c>
      <c r="D3" s="227"/>
      <c r="E3" s="227"/>
      <c r="F3" s="204"/>
      <c r="G3" s="204"/>
      <c r="H3" s="204"/>
      <c r="I3" s="134"/>
    </row>
    <row r="4" spans="1:12" s="177" customFormat="1" x14ac:dyDescent="0.2">
      <c r="A4" s="205" t="s">
        <v>64</v>
      </c>
      <c r="B4" s="204"/>
      <c r="C4" s="134" t="str">
        <f>'Krycí list'!E9</f>
        <v>OCENĚNÝ SOUPIS PRACÍ A DODÁVEK A SLUŽEB</v>
      </c>
      <c r="D4" s="193"/>
      <c r="E4" s="193"/>
      <c r="F4" s="204"/>
      <c r="G4" s="204"/>
      <c r="H4" s="204"/>
      <c r="I4" s="134"/>
    </row>
    <row r="5" spans="1:12" s="177" customFormat="1" x14ac:dyDescent="0.2">
      <c r="A5" s="204" t="s">
        <v>72</v>
      </c>
      <c r="B5" s="204"/>
      <c r="C5" s="134" t="str">
        <f>'Krycí list'!P5</f>
        <v xml:space="preserve"> </v>
      </c>
      <c r="D5" s="193"/>
      <c r="E5" s="193"/>
      <c r="F5" s="204"/>
      <c r="G5" s="204"/>
      <c r="H5" s="204"/>
      <c r="I5" s="134"/>
    </row>
    <row r="6" spans="1:12" s="177" customFormat="1" x14ac:dyDescent="0.2">
      <c r="A6" s="204"/>
      <c r="B6" s="204"/>
      <c r="C6" s="134"/>
      <c r="D6" s="193"/>
      <c r="E6" s="193"/>
      <c r="F6" s="204"/>
      <c r="G6" s="204"/>
      <c r="H6" s="204"/>
      <c r="I6" s="134"/>
    </row>
    <row r="7" spans="1:12" s="177" customFormat="1" x14ac:dyDescent="0.2">
      <c r="A7" s="204" t="s">
        <v>66</v>
      </c>
      <c r="B7" s="204"/>
      <c r="C7" s="226" t="str">
        <f>'Krycí list'!E26</f>
        <v>Základní škola Ivanovice na Hané, okres Vyškov</v>
      </c>
      <c r="D7" s="227"/>
      <c r="E7" s="227"/>
      <c r="F7" s="204"/>
      <c r="G7" s="204"/>
      <c r="H7" s="204"/>
      <c r="I7" s="134"/>
    </row>
    <row r="8" spans="1:12" s="177" customFormat="1" x14ac:dyDescent="0.2">
      <c r="A8" s="204" t="s">
        <v>67</v>
      </c>
      <c r="B8" s="204"/>
      <c r="C8" s="226" t="str">
        <f>'Krycí list'!E28</f>
        <v xml:space="preserve"> </v>
      </c>
      <c r="D8" s="227"/>
      <c r="E8" s="193"/>
      <c r="F8" s="204"/>
      <c r="G8" s="204"/>
      <c r="H8" s="204"/>
      <c r="I8" s="134"/>
    </row>
    <row r="9" spans="1:12" s="177" customFormat="1" x14ac:dyDescent="0.2">
      <c r="A9" s="204" t="s">
        <v>68</v>
      </c>
      <c r="B9" s="204"/>
      <c r="C9" s="228">
        <f>'Krycí list'!O31</f>
        <v>0</v>
      </c>
      <c r="D9" s="227"/>
      <c r="E9" s="193"/>
      <c r="F9" s="204"/>
      <c r="G9" s="204"/>
      <c r="H9" s="204"/>
      <c r="I9" s="134"/>
    </row>
    <row r="10" spans="1:12" s="177" customFormat="1" x14ac:dyDescent="0.2">
      <c r="A10" s="204"/>
      <c r="B10" s="204"/>
      <c r="C10" s="204"/>
      <c r="D10" s="192"/>
      <c r="E10" s="192"/>
      <c r="F10" s="204"/>
      <c r="G10" s="204"/>
      <c r="H10" s="204"/>
      <c r="I10" s="204"/>
    </row>
    <row r="11" spans="1:12" s="202" customFormat="1" ht="50.25" customHeight="1" x14ac:dyDescent="0.2">
      <c r="A11" s="183" t="s">
        <v>73</v>
      </c>
      <c r="B11" s="135" t="s">
        <v>74</v>
      </c>
      <c r="C11" s="135" t="s">
        <v>75</v>
      </c>
      <c r="D11" s="135" t="s">
        <v>111</v>
      </c>
      <c r="E11" s="135" t="s">
        <v>108</v>
      </c>
      <c r="F11" s="135" t="s">
        <v>76</v>
      </c>
      <c r="G11" s="135" t="s">
        <v>77</v>
      </c>
      <c r="H11" s="135" t="s">
        <v>109</v>
      </c>
      <c r="I11" s="135" t="s">
        <v>110</v>
      </c>
      <c r="K11" s="135" t="s">
        <v>318</v>
      </c>
      <c r="L11" s="135" t="s">
        <v>319</v>
      </c>
    </row>
    <row r="12" spans="1:12" s="189" customFormat="1" x14ac:dyDescent="0.2">
      <c r="A12" s="184">
        <v>1</v>
      </c>
      <c r="B12" s="150">
        <v>2</v>
      </c>
      <c r="C12" s="150">
        <v>3</v>
      </c>
      <c r="D12" s="136">
        <v>4</v>
      </c>
      <c r="E12" s="136">
        <v>5</v>
      </c>
      <c r="F12" s="150">
        <v>6</v>
      </c>
      <c r="G12" s="150">
        <v>7</v>
      </c>
      <c r="H12" s="150">
        <v>8</v>
      </c>
      <c r="I12" s="150">
        <v>9</v>
      </c>
      <c r="K12" s="150">
        <v>10</v>
      </c>
      <c r="L12" s="150">
        <v>11</v>
      </c>
    </row>
    <row r="13" spans="1:12" x14ac:dyDescent="0.2">
      <c r="A13" s="185"/>
      <c r="B13" s="187"/>
      <c r="C13" s="187"/>
      <c r="D13" s="194"/>
      <c r="E13" s="158"/>
      <c r="F13" s="187"/>
      <c r="G13" s="185"/>
      <c r="H13" s="185"/>
      <c r="I13" s="185"/>
    </row>
    <row r="14" spans="1:12" s="137" customFormat="1" x14ac:dyDescent="0.2">
      <c r="A14" s="180"/>
      <c r="B14" s="145"/>
      <c r="C14" s="190"/>
      <c r="D14" s="195" t="s">
        <v>98</v>
      </c>
      <c r="E14" s="159" t="s">
        <v>208</v>
      </c>
      <c r="F14" s="190"/>
      <c r="G14" s="178"/>
      <c r="H14" s="178"/>
      <c r="I14" s="146">
        <f>SUBTOTAL(9,I15:I20)</f>
        <v>0</v>
      </c>
    </row>
    <row r="15" spans="1:12" s="133" customFormat="1" x14ac:dyDescent="0.2">
      <c r="A15" s="143"/>
      <c r="B15" s="138"/>
      <c r="C15" s="182"/>
      <c r="D15" s="196"/>
      <c r="E15" s="157" t="s">
        <v>203</v>
      </c>
      <c r="F15" s="182"/>
      <c r="G15" s="179"/>
      <c r="H15" s="179"/>
      <c r="I15" s="139">
        <f>SUBTOTAL(9,I16:I20)</f>
        <v>0</v>
      </c>
    </row>
    <row r="16" spans="1:12" s="133" customFormat="1" ht="102" x14ac:dyDescent="0.2">
      <c r="A16" s="143">
        <v>1</v>
      </c>
      <c r="B16" s="140"/>
      <c r="C16" s="140" t="s">
        <v>115</v>
      </c>
      <c r="D16" s="197" t="s">
        <v>89</v>
      </c>
      <c r="E16" s="160" t="s">
        <v>307</v>
      </c>
      <c r="F16" s="140" t="s">
        <v>78</v>
      </c>
      <c r="G16" s="141">
        <v>2</v>
      </c>
      <c r="H16" s="142"/>
      <c r="I16" s="148">
        <f t="shared" ref="I16:I19" si="0">ROUND(G16*H16,2)</f>
        <v>0</v>
      </c>
      <c r="K16" s="211"/>
      <c r="L16" s="211"/>
    </row>
    <row r="17" spans="1:12" s="133" customFormat="1" ht="63.75" x14ac:dyDescent="0.2">
      <c r="A17" s="143">
        <v>2</v>
      </c>
      <c r="B17" s="140"/>
      <c r="C17" s="140" t="s">
        <v>115</v>
      </c>
      <c r="D17" s="197" t="s">
        <v>90</v>
      </c>
      <c r="E17" s="160" t="s">
        <v>320</v>
      </c>
      <c r="F17" s="140" t="s">
        <v>78</v>
      </c>
      <c r="G17" s="141">
        <v>2</v>
      </c>
      <c r="H17" s="142"/>
      <c r="I17" s="148">
        <f t="shared" si="0"/>
        <v>0</v>
      </c>
      <c r="K17" s="211"/>
    </row>
    <row r="18" spans="1:12" s="133" customFormat="1" ht="51" x14ac:dyDescent="0.2">
      <c r="A18" s="143">
        <v>3</v>
      </c>
      <c r="B18" s="140"/>
      <c r="C18" s="140" t="s">
        <v>115</v>
      </c>
      <c r="D18" s="197" t="s">
        <v>187</v>
      </c>
      <c r="E18" s="161" t="s">
        <v>189</v>
      </c>
      <c r="F18" s="140" t="s">
        <v>78</v>
      </c>
      <c r="G18" s="141">
        <f>G16</f>
        <v>2</v>
      </c>
      <c r="H18" s="142"/>
      <c r="I18" s="142">
        <f t="shared" si="0"/>
        <v>0</v>
      </c>
    </row>
    <row r="19" spans="1:12" s="133" customFormat="1" ht="76.5" x14ac:dyDescent="0.2">
      <c r="A19" s="143">
        <v>4</v>
      </c>
      <c r="B19" s="140"/>
      <c r="C19" s="140" t="s">
        <v>115</v>
      </c>
      <c r="D19" s="197" t="s">
        <v>186</v>
      </c>
      <c r="E19" s="161" t="s">
        <v>188</v>
      </c>
      <c r="F19" s="140" t="s">
        <v>78</v>
      </c>
      <c r="G19" s="141">
        <f>G16</f>
        <v>2</v>
      </c>
      <c r="H19" s="142"/>
      <c r="I19" s="142">
        <f t="shared" si="0"/>
        <v>0</v>
      </c>
    </row>
    <row r="20" spans="1:12" s="133" customFormat="1" ht="25.5" x14ac:dyDescent="0.2">
      <c r="A20" s="143">
        <v>5</v>
      </c>
      <c r="B20" s="140"/>
      <c r="C20" s="140" t="s">
        <v>115</v>
      </c>
      <c r="D20" s="175" t="s">
        <v>126</v>
      </c>
      <c r="E20" s="161" t="s">
        <v>147</v>
      </c>
      <c r="F20" s="140" t="s">
        <v>78</v>
      </c>
      <c r="G20" s="141">
        <v>2</v>
      </c>
      <c r="H20" s="142"/>
      <c r="I20" s="148">
        <f t="shared" ref="I20" si="1">ROUND(G20*H20,2)</f>
        <v>0</v>
      </c>
    </row>
    <row r="21" spans="1:12" x14ac:dyDescent="0.2">
      <c r="A21" s="181"/>
      <c r="B21" s="188"/>
      <c r="C21" s="188"/>
      <c r="D21" s="198"/>
      <c r="E21" s="164" t="s">
        <v>112</v>
      </c>
      <c r="F21" s="188"/>
      <c r="G21" s="201"/>
      <c r="H21" s="201"/>
      <c r="I21" s="149">
        <f>SUBTOTAL(9,I14:I20)</f>
        <v>0</v>
      </c>
      <c r="K21" s="133"/>
      <c r="L21" s="133"/>
    </row>
    <row r="22" spans="1:12" x14ac:dyDescent="0.2">
      <c r="K22" s="133"/>
      <c r="L22" s="133"/>
    </row>
    <row r="23" spans="1:12" x14ac:dyDescent="0.2">
      <c r="K23" s="133"/>
      <c r="L23" s="133"/>
    </row>
    <row r="24" spans="1:12" x14ac:dyDescent="0.2">
      <c r="K24" s="133"/>
      <c r="L24" s="133"/>
    </row>
    <row r="25" spans="1:12" x14ac:dyDescent="0.2">
      <c r="K25" s="133"/>
      <c r="L25" s="133"/>
    </row>
    <row r="26" spans="1:12" x14ac:dyDescent="0.2">
      <c r="K26" s="133"/>
      <c r="L26" s="133"/>
    </row>
    <row r="27" spans="1:12" x14ac:dyDescent="0.2">
      <c r="K27" s="133"/>
      <c r="L27" s="133"/>
    </row>
    <row r="28" spans="1:12" x14ac:dyDescent="0.2">
      <c r="K28" s="133"/>
      <c r="L28" s="133"/>
    </row>
    <row r="29" spans="1:12" x14ac:dyDescent="0.2">
      <c r="K29" s="133"/>
      <c r="L29" s="133"/>
    </row>
    <row r="30" spans="1:12" x14ac:dyDescent="0.2">
      <c r="K30" s="133"/>
      <c r="L30" s="133"/>
    </row>
    <row r="31" spans="1:12" x14ac:dyDescent="0.2">
      <c r="K31" s="133"/>
      <c r="L31" s="133"/>
    </row>
    <row r="32" spans="1:12" x14ac:dyDescent="0.2">
      <c r="K32" s="133"/>
      <c r="L32" s="133"/>
    </row>
    <row r="33" spans="11:12" x14ac:dyDescent="0.2">
      <c r="K33" s="133"/>
      <c r="L33" s="133"/>
    </row>
    <row r="34" spans="11:12" x14ac:dyDescent="0.2">
      <c r="K34" s="133"/>
      <c r="L34" s="133"/>
    </row>
    <row r="35" spans="11:12" x14ac:dyDescent="0.2">
      <c r="K35" s="133"/>
      <c r="L35" s="133"/>
    </row>
    <row r="36" spans="11:12" x14ac:dyDescent="0.2">
      <c r="K36" s="133"/>
      <c r="L36" s="133"/>
    </row>
    <row r="37" spans="11:12" x14ac:dyDescent="0.2">
      <c r="K37" s="133"/>
      <c r="L37" s="133"/>
    </row>
    <row r="38" spans="11:12" x14ac:dyDescent="0.2">
      <c r="K38" s="133"/>
      <c r="L38" s="133"/>
    </row>
    <row r="39" spans="11:12" x14ac:dyDescent="0.2">
      <c r="K39" s="133"/>
      <c r="L39" s="133"/>
    </row>
    <row r="40" spans="11:12" x14ac:dyDescent="0.2">
      <c r="K40" s="133"/>
      <c r="L40" s="133"/>
    </row>
    <row r="41" spans="11:12" x14ac:dyDescent="0.2">
      <c r="K41" s="133"/>
      <c r="L41" s="133"/>
    </row>
    <row r="42" spans="11:12" x14ac:dyDescent="0.2">
      <c r="K42" s="133"/>
      <c r="L42" s="133"/>
    </row>
    <row r="43" spans="11:12" x14ac:dyDescent="0.2">
      <c r="K43" s="133"/>
      <c r="L43" s="133"/>
    </row>
    <row r="44" spans="11:12" x14ac:dyDescent="0.2">
      <c r="K44" s="133"/>
      <c r="L44" s="133"/>
    </row>
    <row r="45" spans="11:12" x14ac:dyDescent="0.2">
      <c r="K45" s="133"/>
      <c r="L45" s="133"/>
    </row>
    <row r="46" spans="11:12" x14ac:dyDescent="0.2">
      <c r="K46" s="133"/>
      <c r="L46" s="133"/>
    </row>
    <row r="47" spans="11:12" x14ac:dyDescent="0.2">
      <c r="K47" s="133"/>
      <c r="L47" s="133"/>
    </row>
    <row r="48" spans="11:12" x14ac:dyDescent="0.2">
      <c r="K48" s="133"/>
      <c r="L48" s="133"/>
    </row>
  </sheetData>
  <sheetProtection formatCells="0" formatColumns="0" formatRows="0" insertColumns="0" insertRows="0" insertHyperlinks="0" deleteColumns="0" deleteRows="0" sort="0" autoFilter="0" pivotTables="0"/>
  <mergeCells count="5">
    <mergeCell ref="C3:E3"/>
    <mergeCell ref="C7:E7"/>
    <mergeCell ref="C8:D8"/>
    <mergeCell ref="C9:D9"/>
    <mergeCell ref="C2:E2"/>
  </mergeCells>
  <printOptions horizontalCentered="1"/>
  <pageMargins left="0.59055118110236227" right="0.59055118110236227" top="0.59055118110236227" bottom="0.59055118110236227" header="0.51181102362204722" footer="0.51181102362204722"/>
  <pageSetup paperSize="9" scale="35" fitToHeight="999" orientation="landscape" errors="blank"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53"/>
  <sheetViews>
    <sheetView showGridLines="0" topLeftCell="A10" zoomScaleNormal="100" workbookViewId="0">
      <selection activeCell="E19" sqref="E19"/>
    </sheetView>
  </sheetViews>
  <sheetFormatPr defaultColWidth="9.140625" defaultRowHeight="12.75" x14ac:dyDescent="0.2"/>
  <cols>
    <col min="1" max="1" width="5.5703125" style="186" customWidth="1"/>
    <col min="2" max="2" width="4.42578125" style="189" customWidth="1"/>
    <col min="3" max="3" width="6" style="189" customWidth="1"/>
    <col min="4" max="4" width="12.7109375" style="199" customWidth="1"/>
    <col min="5" max="5" width="94.28515625" style="165" customWidth="1"/>
    <col min="6" max="6" width="7.7109375" style="189" customWidth="1"/>
    <col min="7" max="7" width="9.85546875" style="186" customWidth="1"/>
    <col min="8" max="8" width="13.140625" style="186" customWidth="1"/>
    <col min="9" max="9" width="15.5703125" style="186" customWidth="1"/>
    <col min="10" max="10" width="9.140625" style="80"/>
    <col min="11" max="11" width="22.42578125" style="80" customWidth="1"/>
    <col min="12" max="12" width="23.140625" style="80" customWidth="1"/>
    <col min="13" max="16384" width="9.140625" style="80"/>
  </cols>
  <sheetData>
    <row r="1" spans="1:12" s="177" customFormat="1" ht="18" x14ac:dyDescent="0.2">
      <c r="A1" s="203" t="s">
        <v>117</v>
      </c>
      <c r="B1" s="204"/>
      <c r="C1" s="204"/>
      <c r="D1" s="192"/>
      <c r="E1" s="192"/>
      <c r="F1" s="204"/>
      <c r="G1" s="204"/>
      <c r="H1" s="204"/>
      <c r="I1" s="204"/>
    </row>
    <row r="2" spans="1:12" s="177" customFormat="1" x14ac:dyDescent="0.2">
      <c r="A2" s="205" t="s">
        <v>62</v>
      </c>
      <c r="B2" s="204"/>
      <c r="C2" s="226" t="s">
        <v>238</v>
      </c>
      <c r="D2" s="227"/>
      <c r="E2" s="227"/>
      <c r="F2" s="204"/>
      <c r="G2" s="204"/>
      <c r="H2" s="204"/>
      <c r="I2" s="204"/>
    </row>
    <row r="3" spans="1:12" s="177" customFormat="1" x14ac:dyDescent="0.2">
      <c r="A3" s="205" t="s">
        <v>63</v>
      </c>
      <c r="B3" s="204"/>
      <c r="C3" s="226" t="str">
        <f>'Krycí list'!E7</f>
        <v>Základní škola Ivanovice na Hané, okres Vyškov, 
Tyršova 218/4, 683 23 Ivanovice na Hané</v>
      </c>
      <c r="D3" s="227"/>
      <c r="E3" s="227"/>
      <c r="F3" s="204"/>
      <c r="G3" s="204"/>
      <c r="H3" s="204"/>
      <c r="I3" s="134"/>
    </row>
    <row r="4" spans="1:12" s="177" customFormat="1" x14ac:dyDescent="0.2">
      <c r="A4" s="205" t="s">
        <v>64</v>
      </c>
      <c r="B4" s="204"/>
      <c r="C4" s="134" t="str">
        <f>'Krycí list'!E9</f>
        <v>OCENĚNÝ SOUPIS PRACÍ A DODÁVEK A SLUŽEB</v>
      </c>
      <c r="D4" s="193"/>
      <c r="E4" s="193"/>
      <c r="F4" s="204"/>
      <c r="G4" s="204"/>
      <c r="H4" s="204"/>
      <c r="I4" s="134"/>
    </row>
    <row r="5" spans="1:12" s="177" customFormat="1" x14ac:dyDescent="0.2">
      <c r="A5" s="204" t="s">
        <v>72</v>
      </c>
      <c r="B5" s="204"/>
      <c r="C5" s="134" t="str">
        <f>'Krycí list'!P5</f>
        <v xml:space="preserve"> </v>
      </c>
      <c r="D5" s="193"/>
      <c r="E5" s="193"/>
      <c r="F5" s="204"/>
      <c r="G5" s="204"/>
      <c r="H5" s="204"/>
      <c r="I5" s="134"/>
    </row>
    <row r="6" spans="1:12" s="177" customFormat="1" x14ac:dyDescent="0.2">
      <c r="A6" s="204"/>
      <c r="B6" s="204"/>
      <c r="C6" s="134"/>
      <c r="D6" s="193"/>
      <c r="E6" s="193"/>
      <c r="F6" s="204"/>
      <c r="G6" s="204"/>
      <c r="H6" s="204"/>
      <c r="I6" s="134"/>
    </row>
    <row r="7" spans="1:12" s="177" customFormat="1" x14ac:dyDescent="0.2">
      <c r="A7" s="204" t="s">
        <v>66</v>
      </c>
      <c r="B7" s="204"/>
      <c r="C7" s="226" t="str">
        <f>'Krycí list'!E26</f>
        <v>Základní škola Ivanovice na Hané, okres Vyškov</v>
      </c>
      <c r="D7" s="227"/>
      <c r="E7" s="227"/>
      <c r="F7" s="204"/>
      <c r="G7" s="204"/>
      <c r="H7" s="204"/>
      <c r="I7" s="134"/>
    </row>
    <row r="8" spans="1:12" s="177" customFormat="1" x14ac:dyDescent="0.2">
      <c r="A8" s="204" t="s">
        <v>67</v>
      </c>
      <c r="B8" s="204"/>
      <c r="C8" s="226" t="str">
        <f>'Krycí list'!E28</f>
        <v xml:space="preserve"> </v>
      </c>
      <c r="D8" s="227"/>
      <c r="E8" s="193"/>
      <c r="F8" s="204"/>
      <c r="G8" s="204"/>
      <c r="H8" s="204"/>
      <c r="I8" s="134"/>
    </row>
    <row r="9" spans="1:12" s="177" customFormat="1" x14ac:dyDescent="0.2">
      <c r="A9" s="204" t="s">
        <v>68</v>
      </c>
      <c r="B9" s="204"/>
      <c r="C9" s="228">
        <f>'Krycí list'!O31</f>
        <v>0</v>
      </c>
      <c r="D9" s="227"/>
      <c r="E9" s="193"/>
      <c r="F9" s="204"/>
      <c r="G9" s="204"/>
      <c r="H9" s="204"/>
      <c r="I9" s="134"/>
    </row>
    <row r="10" spans="1:12" s="177" customFormat="1" x14ac:dyDescent="0.2">
      <c r="A10" s="204"/>
      <c r="B10" s="204"/>
      <c r="C10" s="204"/>
      <c r="D10" s="192"/>
      <c r="E10" s="192"/>
      <c r="F10" s="204"/>
      <c r="G10" s="204"/>
      <c r="H10" s="204"/>
      <c r="I10" s="204"/>
    </row>
    <row r="11" spans="1:12" s="202" customFormat="1" ht="50.25" customHeight="1" x14ac:dyDescent="0.2">
      <c r="A11" s="183" t="s">
        <v>73</v>
      </c>
      <c r="B11" s="135" t="s">
        <v>74</v>
      </c>
      <c r="C11" s="135" t="s">
        <v>75</v>
      </c>
      <c r="D11" s="135" t="s">
        <v>111</v>
      </c>
      <c r="E11" s="135" t="s">
        <v>108</v>
      </c>
      <c r="F11" s="135" t="s">
        <v>76</v>
      </c>
      <c r="G11" s="135" t="s">
        <v>77</v>
      </c>
      <c r="H11" s="135" t="s">
        <v>109</v>
      </c>
      <c r="I11" s="135" t="s">
        <v>110</v>
      </c>
      <c r="K11" s="135" t="s">
        <v>318</v>
      </c>
      <c r="L11" s="135" t="s">
        <v>319</v>
      </c>
    </row>
    <row r="12" spans="1:12" s="189" customFormat="1" x14ac:dyDescent="0.2">
      <c r="A12" s="184">
        <v>1</v>
      </c>
      <c r="B12" s="150">
        <v>2</v>
      </c>
      <c r="C12" s="150">
        <v>3</v>
      </c>
      <c r="D12" s="136">
        <v>4</v>
      </c>
      <c r="E12" s="136">
        <v>5</v>
      </c>
      <c r="F12" s="150">
        <v>6</v>
      </c>
      <c r="G12" s="150">
        <v>7</v>
      </c>
      <c r="H12" s="150">
        <v>8</v>
      </c>
      <c r="I12" s="150">
        <v>9</v>
      </c>
      <c r="K12" s="150">
        <v>10</v>
      </c>
      <c r="L12" s="150">
        <v>11</v>
      </c>
    </row>
    <row r="13" spans="1:12" x14ac:dyDescent="0.2">
      <c r="A13" s="185"/>
      <c r="B13" s="187"/>
      <c r="C13" s="187"/>
      <c r="D13" s="194"/>
      <c r="E13" s="158"/>
      <c r="F13" s="187"/>
      <c r="G13" s="185"/>
      <c r="H13" s="185"/>
      <c r="I13" s="185"/>
    </row>
    <row r="14" spans="1:12" s="137" customFormat="1" x14ac:dyDescent="0.2">
      <c r="A14" s="180"/>
      <c r="B14" s="145"/>
      <c r="C14" s="190"/>
      <c r="D14" s="195" t="s">
        <v>98</v>
      </c>
      <c r="E14" s="159" t="s">
        <v>217</v>
      </c>
      <c r="F14" s="190"/>
      <c r="G14" s="178"/>
      <c r="H14" s="178"/>
      <c r="I14" s="146">
        <f>SUBTOTAL(9,I15:I52)</f>
        <v>0</v>
      </c>
    </row>
    <row r="15" spans="1:12" s="133" customFormat="1" x14ac:dyDescent="0.2">
      <c r="A15" s="143"/>
      <c r="B15" s="138"/>
      <c r="C15" s="182"/>
      <c r="D15" s="196"/>
      <c r="E15" s="157" t="s">
        <v>182</v>
      </c>
      <c r="F15" s="182"/>
      <c r="G15" s="179"/>
      <c r="H15" s="179"/>
      <c r="I15" s="139">
        <f>SUBTOTAL(9,I16:I26)</f>
        <v>0</v>
      </c>
    </row>
    <row r="16" spans="1:12" s="133" customFormat="1" ht="114.75" x14ac:dyDescent="0.2">
      <c r="A16" s="143">
        <v>1</v>
      </c>
      <c r="B16" s="140"/>
      <c r="C16" s="140" t="s">
        <v>115</v>
      </c>
      <c r="D16" s="197" t="s">
        <v>158</v>
      </c>
      <c r="E16" s="161" t="s">
        <v>317</v>
      </c>
      <c r="F16" s="140" t="s">
        <v>78</v>
      </c>
      <c r="G16" s="141">
        <v>1</v>
      </c>
      <c r="H16" s="142"/>
      <c r="I16" s="142">
        <f t="shared" ref="I16:I17" si="0">ROUND(G16*H16,2)</f>
        <v>0</v>
      </c>
      <c r="K16" s="211"/>
    </row>
    <row r="17" spans="1:12" s="133" customFormat="1" ht="89.25" x14ac:dyDescent="0.2">
      <c r="A17" s="143">
        <v>2</v>
      </c>
      <c r="B17" s="140"/>
      <c r="C17" s="140" t="s">
        <v>115</v>
      </c>
      <c r="D17" s="197" t="s">
        <v>159</v>
      </c>
      <c r="E17" s="161" t="s">
        <v>166</v>
      </c>
      <c r="F17" s="140" t="s">
        <v>78</v>
      </c>
      <c r="G17" s="141">
        <f>G16</f>
        <v>1</v>
      </c>
      <c r="H17" s="142"/>
      <c r="I17" s="142">
        <f t="shared" si="0"/>
        <v>0</v>
      </c>
    </row>
    <row r="18" spans="1:12" s="133" customFormat="1" ht="51" x14ac:dyDescent="0.2">
      <c r="A18" s="143">
        <v>3</v>
      </c>
      <c r="B18" s="140"/>
      <c r="C18" s="140" t="s">
        <v>115</v>
      </c>
      <c r="D18" s="197" t="s">
        <v>118</v>
      </c>
      <c r="E18" s="160" t="s">
        <v>214</v>
      </c>
      <c r="F18" s="140" t="s">
        <v>78</v>
      </c>
      <c r="G18" s="141">
        <v>1</v>
      </c>
      <c r="H18" s="142"/>
      <c r="I18" s="142">
        <f t="shared" ref="I18" si="1">ROUND(G18*H18,2)</f>
        <v>0</v>
      </c>
    </row>
    <row r="19" spans="1:12" s="133" customFormat="1" ht="38.25" x14ac:dyDescent="0.2">
      <c r="A19" s="143">
        <v>4</v>
      </c>
      <c r="B19" s="140"/>
      <c r="C19" s="140" t="s">
        <v>115</v>
      </c>
      <c r="D19" s="152" t="s">
        <v>233</v>
      </c>
      <c r="E19" s="156" t="s">
        <v>234</v>
      </c>
      <c r="F19" s="140" t="s">
        <v>78</v>
      </c>
      <c r="G19" s="141">
        <v>1</v>
      </c>
      <c r="H19" s="142"/>
      <c r="I19" s="142">
        <f t="shared" ref="I19" si="2">ROUND(G19*H19,2)</f>
        <v>0</v>
      </c>
    </row>
    <row r="20" spans="1:12" s="133" customFormat="1" ht="25.5" x14ac:dyDescent="0.2">
      <c r="A20" s="143">
        <v>5</v>
      </c>
      <c r="B20" s="140"/>
      <c r="C20" s="191" t="s">
        <v>115</v>
      </c>
      <c r="D20" s="153" t="s">
        <v>128</v>
      </c>
      <c r="E20" s="160" t="s">
        <v>168</v>
      </c>
      <c r="F20" s="140" t="s">
        <v>78</v>
      </c>
      <c r="G20" s="141">
        <v>2</v>
      </c>
      <c r="H20" s="142"/>
      <c r="I20" s="142">
        <f t="shared" ref="I20:I26" si="3">ROUND(G20*H20,2)</f>
        <v>0</v>
      </c>
    </row>
    <row r="21" spans="1:12" s="133" customFormat="1" ht="38.25" x14ac:dyDescent="0.2">
      <c r="A21" s="143">
        <v>6</v>
      </c>
      <c r="B21" s="140"/>
      <c r="C21" s="191" t="s">
        <v>115</v>
      </c>
      <c r="D21" s="153" t="s">
        <v>171</v>
      </c>
      <c r="E21" s="160" t="s">
        <v>169</v>
      </c>
      <c r="F21" s="140" t="s">
        <v>78</v>
      </c>
      <c r="G21" s="141">
        <v>2</v>
      </c>
      <c r="H21" s="142"/>
      <c r="I21" s="142">
        <f t="shared" si="3"/>
        <v>0</v>
      </c>
    </row>
    <row r="22" spans="1:12" s="133" customFormat="1" ht="25.5" x14ac:dyDescent="0.2">
      <c r="A22" s="143">
        <v>7</v>
      </c>
      <c r="B22" s="140"/>
      <c r="C22" s="191" t="s">
        <v>115</v>
      </c>
      <c r="D22" s="153" t="s">
        <v>128</v>
      </c>
      <c r="E22" s="160" t="s">
        <v>170</v>
      </c>
      <c r="F22" s="140" t="s">
        <v>78</v>
      </c>
      <c r="G22" s="141">
        <f>G21</f>
        <v>2</v>
      </c>
      <c r="H22" s="142"/>
      <c r="I22" s="142">
        <f t="shared" si="3"/>
        <v>0</v>
      </c>
    </row>
    <row r="23" spans="1:12" s="133" customFormat="1" ht="25.5" x14ac:dyDescent="0.2">
      <c r="A23" s="143">
        <v>8</v>
      </c>
      <c r="B23" s="140"/>
      <c r="C23" s="140" t="s">
        <v>115</v>
      </c>
      <c r="D23" s="175" t="s">
        <v>124</v>
      </c>
      <c r="E23" s="160" t="s">
        <v>138</v>
      </c>
      <c r="F23" s="140" t="s">
        <v>78</v>
      </c>
      <c r="G23" s="151">
        <v>2</v>
      </c>
      <c r="H23" s="142"/>
      <c r="I23" s="142">
        <f t="shared" si="3"/>
        <v>0</v>
      </c>
    </row>
    <row r="24" spans="1:12" s="133" customFormat="1" ht="63.75" x14ac:dyDescent="0.2">
      <c r="A24" s="143">
        <v>9</v>
      </c>
      <c r="B24" s="140"/>
      <c r="C24" s="140" t="s">
        <v>115</v>
      </c>
      <c r="D24" s="197" t="s">
        <v>130</v>
      </c>
      <c r="E24" s="161" t="s">
        <v>306</v>
      </c>
      <c r="F24" s="140" t="s">
        <v>78</v>
      </c>
      <c r="G24" s="141">
        <v>1</v>
      </c>
      <c r="H24" s="142"/>
      <c r="I24" s="142">
        <f t="shared" si="3"/>
        <v>0</v>
      </c>
    </row>
    <row r="25" spans="1:12" s="133" customFormat="1" ht="51" x14ac:dyDescent="0.2">
      <c r="A25" s="143">
        <v>10</v>
      </c>
      <c r="B25" s="140"/>
      <c r="C25" s="140" t="s">
        <v>115</v>
      </c>
      <c r="D25" s="197" t="s">
        <v>149</v>
      </c>
      <c r="E25" s="161" t="s">
        <v>314</v>
      </c>
      <c r="F25" s="140" t="s">
        <v>78</v>
      </c>
      <c r="G25" s="141">
        <v>1</v>
      </c>
      <c r="H25" s="142"/>
      <c r="I25" s="142">
        <f t="shared" si="3"/>
        <v>0</v>
      </c>
    </row>
    <row r="26" spans="1:12" s="133" customFormat="1" ht="51" x14ac:dyDescent="0.2">
      <c r="A26" s="143">
        <v>11</v>
      </c>
      <c r="B26" s="140"/>
      <c r="C26" s="140" t="s">
        <v>115</v>
      </c>
      <c r="D26" s="197" t="s">
        <v>82</v>
      </c>
      <c r="E26" s="160" t="s">
        <v>160</v>
      </c>
      <c r="F26" s="140" t="s">
        <v>78</v>
      </c>
      <c r="G26" s="141">
        <v>1</v>
      </c>
      <c r="H26" s="142"/>
      <c r="I26" s="142">
        <f t="shared" si="3"/>
        <v>0</v>
      </c>
      <c r="K26" s="211"/>
    </row>
    <row r="27" spans="1:12" s="133" customFormat="1" x14ac:dyDescent="0.2">
      <c r="A27" s="143"/>
      <c r="B27" s="140"/>
      <c r="C27" s="138"/>
      <c r="D27" s="176"/>
      <c r="E27" s="157" t="s">
        <v>183</v>
      </c>
      <c r="F27" s="200"/>
      <c r="G27" s="179"/>
      <c r="H27" s="179"/>
      <c r="I27" s="139">
        <f>SUBTOTAL(9,I28:I42)</f>
        <v>0</v>
      </c>
    </row>
    <row r="28" spans="1:12" s="133" customFormat="1" ht="25.5" x14ac:dyDescent="0.2">
      <c r="A28" s="143">
        <v>12</v>
      </c>
      <c r="B28" s="140"/>
      <c r="C28" s="140" t="s">
        <v>115</v>
      </c>
      <c r="D28" s="197" t="s">
        <v>190</v>
      </c>
      <c r="E28" s="160" t="s">
        <v>191</v>
      </c>
      <c r="F28" s="140" t="s">
        <v>78</v>
      </c>
      <c r="G28" s="141">
        <v>11</v>
      </c>
      <c r="H28" s="142"/>
      <c r="I28" s="148">
        <f t="shared" ref="I28:I29" si="4">ROUND(G28*H28,2)</f>
        <v>0</v>
      </c>
    </row>
    <row r="29" spans="1:12" s="144" customFormat="1" ht="127.5" x14ac:dyDescent="0.2">
      <c r="A29" s="143">
        <v>13</v>
      </c>
      <c r="B29" s="140"/>
      <c r="C29" s="140" t="s">
        <v>115</v>
      </c>
      <c r="D29" s="197" t="s">
        <v>192</v>
      </c>
      <c r="E29" s="160" t="s">
        <v>193</v>
      </c>
      <c r="F29" s="140" t="s">
        <v>78</v>
      </c>
      <c r="G29" s="141">
        <v>11</v>
      </c>
      <c r="H29" s="142"/>
      <c r="I29" s="142">
        <f t="shared" si="4"/>
        <v>0</v>
      </c>
      <c r="K29" s="133"/>
      <c r="L29" s="133"/>
    </row>
    <row r="30" spans="1:12" s="133" customFormat="1" ht="51" x14ac:dyDescent="0.2">
      <c r="A30" s="143">
        <v>14</v>
      </c>
      <c r="B30" s="140"/>
      <c r="C30" s="140" t="s">
        <v>115</v>
      </c>
      <c r="D30" s="197" t="s">
        <v>194</v>
      </c>
      <c r="E30" s="209" t="s">
        <v>300</v>
      </c>
      <c r="F30" s="140" t="s">
        <v>78</v>
      </c>
      <c r="G30" s="141">
        <v>11</v>
      </c>
      <c r="H30" s="142"/>
      <c r="I30" s="142">
        <f t="shared" ref="I30:I42" si="5">ROUND(G30*H30,2)</f>
        <v>0</v>
      </c>
    </row>
    <row r="31" spans="1:12" s="133" customFormat="1" ht="102" x14ac:dyDescent="0.2">
      <c r="A31" s="143">
        <v>15</v>
      </c>
      <c r="B31" s="140"/>
      <c r="C31" s="140" t="s">
        <v>115</v>
      </c>
      <c r="D31" s="197" t="s">
        <v>89</v>
      </c>
      <c r="E31" s="160" t="s">
        <v>307</v>
      </c>
      <c r="F31" s="140" t="s">
        <v>78</v>
      </c>
      <c r="G31" s="141">
        <v>1</v>
      </c>
      <c r="H31" s="142"/>
      <c r="I31" s="148">
        <f t="shared" si="5"/>
        <v>0</v>
      </c>
      <c r="K31" s="211"/>
      <c r="L31" s="211"/>
    </row>
    <row r="32" spans="1:12" s="133" customFormat="1" ht="63.75" x14ac:dyDescent="0.2">
      <c r="A32" s="143">
        <v>16</v>
      </c>
      <c r="B32" s="140"/>
      <c r="C32" s="140" t="s">
        <v>115</v>
      </c>
      <c r="D32" s="210" t="s">
        <v>195</v>
      </c>
      <c r="E32" s="160" t="s">
        <v>320</v>
      </c>
      <c r="F32" s="140" t="s">
        <v>78</v>
      </c>
      <c r="G32" s="141">
        <v>1</v>
      </c>
      <c r="H32" s="142"/>
      <c r="I32" s="148">
        <f t="shared" si="5"/>
        <v>0</v>
      </c>
      <c r="K32" s="211"/>
    </row>
    <row r="33" spans="1:12" s="133" customFormat="1" ht="25.5" x14ac:dyDescent="0.2">
      <c r="A33" s="143">
        <v>17</v>
      </c>
      <c r="B33" s="140"/>
      <c r="C33" s="140" t="s">
        <v>115</v>
      </c>
      <c r="D33" s="197" t="s">
        <v>126</v>
      </c>
      <c r="E33" s="160" t="s">
        <v>147</v>
      </c>
      <c r="F33" s="140" t="s">
        <v>78</v>
      </c>
      <c r="G33" s="141">
        <v>1</v>
      </c>
      <c r="H33" s="142"/>
      <c r="I33" s="148">
        <f t="shared" si="5"/>
        <v>0</v>
      </c>
    </row>
    <row r="34" spans="1:12" s="133" customFormat="1" ht="25.5" x14ac:dyDescent="0.2">
      <c r="A34" s="143">
        <v>18</v>
      </c>
      <c r="B34" s="140"/>
      <c r="C34" s="140" t="s">
        <v>115</v>
      </c>
      <c r="D34" s="197" t="s">
        <v>127</v>
      </c>
      <c r="E34" s="160" t="s">
        <v>148</v>
      </c>
      <c r="F34" s="140" t="s">
        <v>78</v>
      </c>
      <c r="G34" s="141">
        <v>1</v>
      </c>
      <c r="H34" s="142"/>
      <c r="I34" s="148">
        <f t="shared" si="5"/>
        <v>0</v>
      </c>
    </row>
    <row r="35" spans="1:12" s="133" customFormat="1" ht="89.25" x14ac:dyDescent="0.2">
      <c r="A35" s="143">
        <v>19</v>
      </c>
      <c r="B35" s="140"/>
      <c r="C35" s="140" t="s">
        <v>115</v>
      </c>
      <c r="D35" s="210" t="s">
        <v>196</v>
      </c>
      <c r="E35" s="160" t="s">
        <v>197</v>
      </c>
      <c r="F35" s="140" t="s">
        <v>78</v>
      </c>
      <c r="G35" s="141">
        <v>10</v>
      </c>
      <c r="H35" s="142"/>
      <c r="I35" s="148">
        <f t="shared" si="5"/>
        <v>0</v>
      </c>
      <c r="K35" s="211"/>
      <c r="L35" s="211"/>
    </row>
    <row r="36" spans="1:12" s="133" customFormat="1" ht="38.25" x14ac:dyDescent="0.2">
      <c r="A36" s="143">
        <v>20</v>
      </c>
      <c r="B36" s="140"/>
      <c r="C36" s="140" t="s">
        <v>115</v>
      </c>
      <c r="D36" s="210" t="s">
        <v>198</v>
      </c>
      <c r="E36" s="160" t="s">
        <v>199</v>
      </c>
      <c r="F36" s="140" t="s">
        <v>78</v>
      </c>
      <c r="G36" s="141">
        <f>G35</f>
        <v>10</v>
      </c>
      <c r="H36" s="142"/>
      <c r="I36" s="148">
        <f t="shared" si="5"/>
        <v>0</v>
      </c>
    </row>
    <row r="37" spans="1:12" s="133" customFormat="1" ht="63.75" x14ac:dyDescent="0.2">
      <c r="A37" s="143">
        <v>21</v>
      </c>
      <c r="B37" s="140"/>
      <c r="C37" s="140" t="s">
        <v>115</v>
      </c>
      <c r="D37" s="210" t="s">
        <v>200</v>
      </c>
      <c r="E37" s="160" t="s">
        <v>315</v>
      </c>
      <c r="F37" s="140" t="s">
        <v>78</v>
      </c>
      <c r="G37" s="141">
        <v>1</v>
      </c>
      <c r="H37" s="142"/>
      <c r="I37" s="148">
        <f t="shared" si="5"/>
        <v>0</v>
      </c>
    </row>
    <row r="38" spans="1:12" s="144" customFormat="1" ht="63.75" x14ac:dyDescent="0.2">
      <c r="A38" s="143">
        <v>22</v>
      </c>
      <c r="B38" s="147"/>
      <c r="C38" s="140" t="s">
        <v>115</v>
      </c>
      <c r="D38" s="197" t="s">
        <v>152</v>
      </c>
      <c r="E38" s="160" t="s">
        <v>162</v>
      </c>
      <c r="F38" s="140" t="s">
        <v>78</v>
      </c>
      <c r="G38" s="141">
        <v>1</v>
      </c>
      <c r="H38" s="142"/>
      <c r="I38" s="142">
        <f t="shared" si="5"/>
        <v>0</v>
      </c>
      <c r="K38" s="211"/>
      <c r="L38" s="133"/>
    </row>
    <row r="39" spans="1:12" s="144" customFormat="1" ht="25.5" x14ac:dyDescent="0.2">
      <c r="A39" s="143">
        <v>23</v>
      </c>
      <c r="B39" s="147"/>
      <c r="C39" s="140" t="s">
        <v>115</v>
      </c>
      <c r="D39" s="197" t="s">
        <v>153</v>
      </c>
      <c r="E39" s="160" t="s">
        <v>154</v>
      </c>
      <c r="F39" s="140" t="s">
        <v>78</v>
      </c>
      <c r="G39" s="141">
        <v>1</v>
      </c>
      <c r="H39" s="142"/>
      <c r="I39" s="142">
        <f t="shared" si="5"/>
        <v>0</v>
      </c>
      <c r="K39" s="133"/>
      <c r="L39" s="133"/>
    </row>
    <row r="40" spans="1:12" s="144" customFormat="1" ht="51" x14ac:dyDescent="0.2">
      <c r="A40" s="143">
        <v>24</v>
      </c>
      <c r="B40" s="147"/>
      <c r="C40" s="140" t="s">
        <v>115</v>
      </c>
      <c r="D40" s="197" t="s">
        <v>92</v>
      </c>
      <c r="E40" s="160" t="s">
        <v>172</v>
      </c>
      <c r="F40" s="140" t="s">
        <v>78</v>
      </c>
      <c r="G40" s="141">
        <v>1</v>
      </c>
      <c r="H40" s="142"/>
      <c r="I40" s="142">
        <f t="shared" si="5"/>
        <v>0</v>
      </c>
      <c r="K40" s="211"/>
      <c r="L40" s="133"/>
    </row>
    <row r="41" spans="1:12" s="144" customFormat="1" ht="25.5" x14ac:dyDescent="0.2">
      <c r="A41" s="143">
        <v>25</v>
      </c>
      <c r="B41" s="147"/>
      <c r="C41" s="140" t="s">
        <v>115</v>
      </c>
      <c r="D41" s="197" t="s">
        <v>215</v>
      </c>
      <c r="E41" s="160" t="s">
        <v>216</v>
      </c>
      <c r="F41" s="140" t="s">
        <v>78</v>
      </c>
      <c r="G41" s="141">
        <v>2</v>
      </c>
      <c r="H41" s="142"/>
      <c r="I41" s="142">
        <f t="shared" si="5"/>
        <v>0</v>
      </c>
      <c r="K41" s="133"/>
      <c r="L41" s="133"/>
    </row>
    <row r="42" spans="1:12" s="144" customFormat="1" ht="63.75" x14ac:dyDescent="0.2">
      <c r="A42" s="143">
        <v>26</v>
      </c>
      <c r="B42" s="147"/>
      <c r="C42" s="140" t="s">
        <v>115</v>
      </c>
      <c r="D42" s="197" t="s">
        <v>201</v>
      </c>
      <c r="E42" s="161" t="s">
        <v>202</v>
      </c>
      <c r="F42" s="140" t="s">
        <v>78</v>
      </c>
      <c r="G42" s="141">
        <v>1</v>
      </c>
      <c r="H42" s="142"/>
      <c r="I42" s="142">
        <f t="shared" si="5"/>
        <v>0</v>
      </c>
      <c r="K42" s="133"/>
      <c r="L42" s="133"/>
    </row>
    <row r="43" spans="1:12" s="133" customFormat="1" x14ac:dyDescent="0.2">
      <c r="A43" s="143"/>
      <c r="B43" s="140"/>
      <c r="C43" s="140"/>
      <c r="D43" s="197"/>
      <c r="E43" s="157" t="s">
        <v>145</v>
      </c>
      <c r="F43" s="200"/>
      <c r="G43" s="179"/>
      <c r="H43" s="179"/>
      <c r="I43" s="139">
        <f>SUBTOTAL(9,I44:I52)</f>
        <v>0</v>
      </c>
    </row>
    <row r="44" spans="1:12" s="133" customFormat="1" ht="89.25" x14ac:dyDescent="0.2">
      <c r="A44" s="143">
        <v>27</v>
      </c>
      <c r="B44" s="140"/>
      <c r="C44" s="140" t="s">
        <v>115</v>
      </c>
      <c r="D44" s="152" t="s">
        <v>139</v>
      </c>
      <c r="E44" s="163" t="s">
        <v>308</v>
      </c>
      <c r="F44" s="140" t="s">
        <v>78</v>
      </c>
      <c r="G44" s="141">
        <v>1</v>
      </c>
      <c r="H44" s="142"/>
      <c r="I44" s="142">
        <f>ROUND(G44*H44,2)</f>
        <v>0</v>
      </c>
    </row>
    <row r="45" spans="1:12" s="133" customFormat="1" ht="102" x14ac:dyDescent="0.2">
      <c r="A45" s="143">
        <v>28</v>
      </c>
      <c r="B45" s="140"/>
      <c r="C45" s="140" t="s">
        <v>115</v>
      </c>
      <c r="D45" s="152" t="s">
        <v>140</v>
      </c>
      <c r="E45" s="163" t="s">
        <v>309</v>
      </c>
      <c r="F45" s="140" t="s">
        <v>78</v>
      </c>
      <c r="G45" s="141">
        <v>1</v>
      </c>
      <c r="H45" s="142"/>
      <c r="I45" s="142">
        <f>ROUND(G45*H45,2)</f>
        <v>0</v>
      </c>
      <c r="K45" s="211"/>
    </row>
    <row r="46" spans="1:12" s="133" customFormat="1" ht="63.75" x14ac:dyDescent="0.2">
      <c r="A46" s="143">
        <v>29</v>
      </c>
      <c r="B46" s="140"/>
      <c r="C46" s="140" t="s">
        <v>115</v>
      </c>
      <c r="D46" s="197" t="s">
        <v>141</v>
      </c>
      <c r="E46" s="160" t="s">
        <v>310</v>
      </c>
      <c r="F46" s="140" t="s">
        <v>78</v>
      </c>
      <c r="G46" s="141">
        <v>1</v>
      </c>
      <c r="H46" s="142"/>
      <c r="I46" s="148">
        <f>ROUND(G46*H46,2)</f>
        <v>0</v>
      </c>
    </row>
    <row r="47" spans="1:12" s="133" customFormat="1" ht="102" x14ac:dyDescent="0.2">
      <c r="A47" s="143">
        <v>30</v>
      </c>
      <c r="B47" s="140"/>
      <c r="C47" s="140" t="s">
        <v>115</v>
      </c>
      <c r="D47" s="152" t="s">
        <v>142</v>
      </c>
      <c r="E47" s="156" t="s">
        <v>143</v>
      </c>
      <c r="F47" s="140" t="s">
        <v>78</v>
      </c>
      <c r="G47" s="141">
        <v>1</v>
      </c>
      <c r="H47" s="142"/>
      <c r="I47" s="142">
        <f>ROUND(G47*H47,2)</f>
        <v>0</v>
      </c>
    </row>
    <row r="48" spans="1:12" s="133" customFormat="1" ht="25.5" x14ac:dyDescent="0.2">
      <c r="A48" s="143">
        <v>31</v>
      </c>
      <c r="B48" s="140"/>
      <c r="C48" s="191" t="s">
        <v>115</v>
      </c>
      <c r="D48" s="153" t="s">
        <v>128</v>
      </c>
      <c r="E48" s="160" t="s">
        <v>167</v>
      </c>
      <c r="F48" s="140" t="s">
        <v>78</v>
      </c>
      <c r="G48" s="141">
        <v>1</v>
      </c>
      <c r="H48" s="142"/>
      <c r="I48" s="142">
        <f t="shared" ref="I48:I51" si="6">ROUND(G48*H48,2)</f>
        <v>0</v>
      </c>
    </row>
    <row r="49" spans="1:12" s="133" customFormat="1" ht="38.25" x14ac:dyDescent="0.2">
      <c r="A49" s="143">
        <v>32</v>
      </c>
      <c r="B49" s="140"/>
      <c r="C49" s="191" t="s">
        <v>115</v>
      </c>
      <c r="D49" s="153" t="s">
        <v>171</v>
      </c>
      <c r="E49" s="160" t="s">
        <v>169</v>
      </c>
      <c r="F49" s="140" t="s">
        <v>78</v>
      </c>
      <c r="G49" s="141">
        <f>G48</f>
        <v>1</v>
      </c>
      <c r="H49" s="142"/>
      <c r="I49" s="142">
        <f t="shared" si="6"/>
        <v>0</v>
      </c>
      <c r="K49" s="80"/>
      <c r="L49" s="80"/>
    </row>
    <row r="50" spans="1:12" s="133" customFormat="1" ht="25.5" x14ac:dyDescent="0.2">
      <c r="A50" s="143">
        <v>33</v>
      </c>
      <c r="B50" s="140"/>
      <c r="C50" s="191" t="s">
        <v>115</v>
      </c>
      <c r="D50" s="153" t="s">
        <v>128</v>
      </c>
      <c r="E50" s="160" t="s">
        <v>170</v>
      </c>
      <c r="F50" s="140" t="s">
        <v>78</v>
      </c>
      <c r="G50" s="141">
        <f>G48</f>
        <v>1</v>
      </c>
      <c r="H50" s="142"/>
      <c r="I50" s="142">
        <f t="shared" si="6"/>
        <v>0</v>
      </c>
      <c r="K50" s="80"/>
      <c r="L50" s="80"/>
    </row>
    <row r="51" spans="1:12" s="133" customFormat="1" ht="25.5" x14ac:dyDescent="0.2">
      <c r="A51" s="143">
        <v>34</v>
      </c>
      <c r="B51" s="140"/>
      <c r="C51" s="140" t="s">
        <v>115</v>
      </c>
      <c r="D51" s="175" t="s">
        <v>124</v>
      </c>
      <c r="E51" s="160" t="s">
        <v>138</v>
      </c>
      <c r="F51" s="140" t="s">
        <v>78</v>
      </c>
      <c r="G51" s="151">
        <v>1</v>
      </c>
      <c r="H51" s="142"/>
      <c r="I51" s="142">
        <f t="shared" si="6"/>
        <v>0</v>
      </c>
      <c r="K51" s="80"/>
      <c r="L51" s="80"/>
    </row>
    <row r="52" spans="1:12" s="133" customFormat="1" ht="89.25" x14ac:dyDescent="0.2">
      <c r="A52" s="143">
        <v>35</v>
      </c>
      <c r="B52" s="140"/>
      <c r="C52" s="140" t="s">
        <v>115</v>
      </c>
      <c r="D52" s="197" t="s">
        <v>159</v>
      </c>
      <c r="E52" s="161" t="s">
        <v>166</v>
      </c>
      <c r="F52" s="140" t="s">
        <v>78</v>
      </c>
      <c r="G52" s="141">
        <f>G51</f>
        <v>1</v>
      </c>
      <c r="H52" s="142"/>
      <c r="I52" s="142">
        <f>ROUND(G52*H52,2)</f>
        <v>0</v>
      </c>
      <c r="K52" s="80"/>
      <c r="L52" s="80"/>
    </row>
    <row r="53" spans="1:12" x14ac:dyDescent="0.2">
      <c r="A53" s="181"/>
      <c r="B53" s="188"/>
      <c r="C53" s="188"/>
      <c r="D53" s="198"/>
      <c r="E53" s="164" t="s">
        <v>112</v>
      </c>
      <c r="F53" s="188"/>
      <c r="G53" s="201"/>
      <c r="H53" s="201"/>
      <c r="I53" s="149">
        <f>SUBTOTAL(9,I14:I52)</f>
        <v>0</v>
      </c>
    </row>
  </sheetData>
  <sheetProtection formatCells="0" formatColumns="0" formatRows="0" insertColumns="0" insertRows="0" insertHyperlinks="0" deleteColumns="0" deleteRows="0" sort="0" autoFilter="0" pivotTables="0"/>
  <mergeCells count="5">
    <mergeCell ref="C3:E3"/>
    <mergeCell ref="C7:E7"/>
    <mergeCell ref="C8:D8"/>
    <mergeCell ref="C9:D9"/>
    <mergeCell ref="C2:E2"/>
  </mergeCells>
  <printOptions horizontalCentered="1"/>
  <pageMargins left="0.59055118110236227" right="0.59055118110236227" top="0.59055118110236227" bottom="0.59055118110236227" header="0.51181102362204722" footer="0.51181102362204722"/>
  <pageSetup paperSize="9" scale="56" fitToHeight="999" orientation="landscape" errors="blank"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48"/>
  <sheetViews>
    <sheetView showGridLines="0" topLeftCell="A13" zoomScaleNormal="100" workbookViewId="0">
      <selection activeCell="E19" sqref="E19"/>
    </sheetView>
  </sheetViews>
  <sheetFormatPr defaultColWidth="9.140625" defaultRowHeight="12.75" x14ac:dyDescent="0.2"/>
  <cols>
    <col min="1" max="1" width="5.5703125" style="186" customWidth="1"/>
    <col min="2" max="2" width="4.42578125" style="189" customWidth="1"/>
    <col min="3" max="3" width="6" style="189" customWidth="1"/>
    <col min="4" max="4" width="12.7109375" style="199" customWidth="1"/>
    <col min="5" max="5" width="94.28515625" style="165" customWidth="1"/>
    <col min="6" max="6" width="7.7109375" style="189" customWidth="1"/>
    <col min="7" max="7" width="9.85546875" style="186" customWidth="1"/>
    <col min="8" max="8" width="13.140625" style="186" customWidth="1"/>
    <col min="9" max="9" width="15.5703125" style="186" customWidth="1"/>
    <col min="10" max="10" width="9.140625" style="80"/>
    <col min="11" max="11" width="22.42578125" style="80" customWidth="1"/>
    <col min="12" max="12" width="23.140625" style="80" customWidth="1"/>
    <col min="13" max="16384" width="9.140625" style="80"/>
  </cols>
  <sheetData>
    <row r="1" spans="1:12" s="177" customFormat="1" ht="18" x14ac:dyDescent="0.2">
      <c r="A1" s="203" t="s">
        <v>117</v>
      </c>
      <c r="B1" s="204"/>
      <c r="C1" s="204"/>
      <c r="D1" s="192"/>
      <c r="E1" s="192"/>
      <c r="F1" s="204"/>
      <c r="G1" s="204"/>
      <c r="H1" s="204"/>
      <c r="I1" s="204"/>
    </row>
    <row r="2" spans="1:12" s="177" customFormat="1" x14ac:dyDescent="0.2">
      <c r="A2" s="205" t="s">
        <v>62</v>
      </c>
      <c r="B2" s="204"/>
      <c r="C2" s="226" t="s">
        <v>239</v>
      </c>
      <c r="D2" s="227"/>
      <c r="E2" s="227"/>
      <c r="F2" s="204"/>
      <c r="G2" s="204"/>
      <c r="H2" s="204"/>
      <c r="I2" s="204"/>
    </row>
    <row r="3" spans="1:12" s="177" customFormat="1" x14ac:dyDescent="0.2">
      <c r="A3" s="205" t="s">
        <v>63</v>
      </c>
      <c r="B3" s="204"/>
      <c r="C3" s="226" t="str">
        <f>'Krycí list'!E7</f>
        <v>Základní škola Ivanovice na Hané, okres Vyškov, 
Tyršova 218/4, 683 23 Ivanovice na Hané</v>
      </c>
      <c r="D3" s="227"/>
      <c r="E3" s="227"/>
      <c r="F3" s="204"/>
      <c r="G3" s="204"/>
      <c r="H3" s="204"/>
      <c r="I3" s="134"/>
    </row>
    <row r="4" spans="1:12" s="177" customFormat="1" x14ac:dyDescent="0.2">
      <c r="A4" s="205" t="s">
        <v>64</v>
      </c>
      <c r="B4" s="204"/>
      <c r="C4" s="134" t="str">
        <f>'Krycí list'!E9</f>
        <v>OCENĚNÝ SOUPIS PRACÍ A DODÁVEK A SLUŽEB</v>
      </c>
      <c r="D4" s="193"/>
      <c r="E4" s="193"/>
      <c r="F4" s="204"/>
      <c r="G4" s="204"/>
      <c r="H4" s="204"/>
      <c r="I4" s="134"/>
    </row>
    <row r="5" spans="1:12" s="177" customFormat="1" x14ac:dyDescent="0.2">
      <c r="A5" s="204" t="s">
        <v>72</v>
      </c>
      <c r="B5" s="204"/>
      <c r="C5" s="134" t="str">
        <f>'Krycí list'!P5</f>
        <v xml:space="preserve"> </v>
      </c>
      <c r="D5" s="193"/>
      <c r="E5" s="193"/>
      <c r="F5" s="204"/>
      <c r="G5" s="204"/>
      <c r="H5" s="204"/>
      <c r="I5" s="134"/>
    </row>
    <row r="6" spans="1:12" s="177" customFormat="1" x14ac:dyDescent="0.2">
      <c r="A6" s="204"/>
      <c r="B6" s="204"/>
      <c r="C6" s="134"/>
      <c r="D6" s="193"/>
      <c r="E6" s="193"/>
      <c r="F6" s="204"/>
      <c r="G6" s="204"/>
      <c r="H6" s="204"/>
      <c r="I6" s="134"/>
    </row>
    <row r="7" spans="1:12" s="177" customFormat="1" x14ac:dyDescent="0.2">
      <c r="A7" s="204" t="s">
        <v>66</v>
      </c>
      <c r="B7" s="204"/>
      <c r="C7" s="226" t="str">
        <f>'Krycí list'!E26</f>
        <v>Základní škola Ivanovice na Hané, okres Vyškov</v>
      </c>
      <c r="D7" s="227"/>
      <c r="E7" s="227"/>
      <c r="F7" s="204"/>
      <c r="G7" s="204"/>
      <c r="H7" s="204"/>
      <c r="I7" s="134"/>
    </row>
    <row r="8" spans="1:12" s="177" customFormat="1" x14ac:dyDescent="0.2">
      <c r="A8" s="204" t="s">
        <v>67</v>
      </c>
      <c r="B8" s="204"/>
      <c r="C8" s="226" t="str">
        <f>'Krycí list'!E28</f>
        <v xml:space="preserve"> </v>
      </c>
      <c r="D8" s="227"/>
      <c r="E8" s="193"/>
      <c r="F8" s="204"/>
      <c r="G8" s="204"/>
      <c r="H8" s="204"/>
      <c r="I8" s="134"/>
    </row>
    <row r="9" spans="1:12" s="177" customFormat="1" x14ac:dyDescent="0.2">
      <c r="A9" s="204" t="s">
        <v>68</v>
      </c>
      <c r="B9" s="204"/>
      <c r="C9" s="228">
        <f>'Krycí list'!O31</f>
        <v>0</v>
      </c>
      <c r="D9" s="227"/>
      <c r="E9" s="193"/>
      <c r="F9" s="204"/>
      <c r="G9" s="204"/>
      <c r="H9" s="204"/>
      <c r="I9" s="134"/>
    </row>
    <row r="10" spans="1:12" s="177" customFormat="1" x14ac:dyDescent="0.2">
      <c r="A10" s="204"/>
      <c r="B10" s="204"/>
      <c r="C10" s="204"/>
      <c r="D10" s="192"/>
      <c r="E10" s="192"/>
      <c r="F10" s="204"/>
      <c r="G10" s="204"/>
      <c r="H10" s="204"/>
      <c r="I10" s="204"/>
    </row>
    <row r="11" spans="1:12" s="202" customFormat="1" ht="50.25" customHeight="1" x14ac:dyDescent="0.2">
      <c r="A11" s="183" t="s">
        <v>73</v>
      </c>
      <c r="B11" s="135" t="s">
        <v>74</v>
      </c>
      <c r="C11" s="135" t="s">
        <v>75</v>
      </c>
      <c r="D11" s="135" t="s">
        <v>111</v>
      </c>
      <c r="E11" s="135" t="s">
        <v>108</v>
      </c>
      <c r="F11" s="135" t="s">
        <v>76</v>
      </c>
      <c r="G11" s="135" t="s">
        <v>77</v>
      </c>
      <c r="H11" s="135" t="s">
        <v>109</v>
      </c>
      <c r="I11" s="135" t="s">
        <v>110</v>
      </c>
      <c r="K11" s="135" t="s">
        <v>318</v>
      </c>
      <c r="L11" s="135" t="s">
        <v>319</v>
      </c>
    </row>
    <row r="12" spans="1:12" s="189" customFormat="1" x14ac:dyDescent="0.2">
      <c r="A12" s="184">
        <v>1</v>
      </c>
      <c r="B12" s="150">
        <v>2</v>
      </c>
      <c r="C12" s="150">
        <v>3</v>
      </c>
      <c r="D12" s="136">
        <v>4</v>
      </c>
      <c r="E12" s="136">
        <v>5</v>
      </c>
      <c r="F12" s="150">
        <v>6</v>
      </c>
      <c r="G12" s="150">
        <v>7</v>
      </c>
      <c r="H12" s="150">
        <v>8</v>
      </c>
      <c r="I12" s="150">
        <v>9</v>
      </c>
      <c r="K12" s="150">
        <v>10</v>
      </c>
      <c r="L12" s="150">
        <v>11</v>
      </c>
    </row>
    <row r="13" spans="1:12" x14ac:dyDescent="0.2">
      <c r="A13" s="185"/>
      <c r="B13" s="187"/>
      <c r="C13" s="187"/>
      <c r="D13" s="194"/>
      <c r="E13" s="158"/>
      <c r="F13" s="187"/>
      <c r="G13" s="185"/>
      <c r="H13" s="185"/>
      <c r="I13" s="185"/>
    </row>
    <row r="14" spans="1:12" s="137" customFormat="1" x14ac:dyDescent="0.2">
      <c r="A14" s="180"/>
      <c r="B14" s="145"/>
      <c r="C14" s="190"/>
      <c r="D14" s="195" t="s">
        <v>98</v>
      </c>
      <c r="E14" s="159" t="s">
        <v>213</v>
      </c>
      <c r="F14" s="190"/>
      <c r="G14" s="178"/>
      <c r="H14" s="178"/>
      <c r="I14" s="146">
        <f>SUBTOTAL(9,I15:I20)</f>
        <v>0</v>
      </c>
    </row>
    <row r="15" spans="1:12" s="133" customFormat="1" x14ac:dyDescent="0.2">
      <c r="A15" s="143"/>
      <c r="B15" s="138"/>
      <c r="C15" s="182"/>
      <c r="D15" s="196"/>
      <c r="E15" s="157" t="s">
        <v>203</v>
      </c>
      <c r="F15" s="182"/>
      <c r="G15" s="179"/>
      <c r="H15" s="179"/>
      <c r="I15" s="139">
        <f>SUBTOTAL(9,I16:I20)</f>
        <v>0</v>
      </c>
    </row>
    <row r="16" spans="1:12" s="133" customFormat="1" ht="102" x14ac:dyDescent="0.2">
      <c r="A16" s="143">
        <v>1</v>
      </c>
      <c r="B16" s="140"/>
      <c r="C16" s="140" t="s">
        <v>115</v>
      </c>
      <c r="D16" s="197" t="s">
        <v>89</v>
      </c>
      <c r="E16" s="160" t="s">
        <v>307</v>
      </c>
      <c r="F16" s="140" t="s">
        <v>78</v>
      </c>
      <c r="G16" s="141">
        <v>1</v>
      </c>
      <c r="H16" s="142"/>
      <c r="I16" s="148">
        <f t="shared" ref="I16:I20" si="0">ROUND(G16*H16,2)</f>
        <v>0</v>
      </c>
      <c r="K16" s="211"/>
      <c r="L16" s="211"/>
    </row>
    <row r="17" spans="1:12" s="133" customFormat="1" ht="63.75" x14ac:dyDescent="0.2">
      <c r="A17" s="143">
        <v>2</v>
      </c>
      <c r="B17" s="140"/>
      <c r="C17" s="140" t="s">
        <v>115</v>
      </c>
      <c r="D17" s="197" t="s">
        <v>90</v>
      </c>
      <c r="E17" s="160" t="s">
        <v>320</v>
      </c>
      <c r="F17" s="140" t="s">
        <v>78</v>
      </c>
      <c r="G17" s="141">
        <v>1</v>
      </c>
      <c r="H17" s="142"/>
      <c r="I17" s="148">
        <f t="shared" si="0"/>
        <v>0</v>
      </c>
      <c r="K17" s="211"/>
    </row>
    <row r="18" spans="1:12" s="133" customFormat="1" ht="51" x14ac:dyDescent="0.2">
      <c r="A18" s="143">
        <v>3</v>
      </c>
      <c r="B18" s="140"/>
      <c r="C18" s="140" t="s">
        <v>115</v>
      </c>
      <c r="D18" s="197" t="s">
        <v>187</v>
      </c>
      <c r="E18" s="161" t="s">
        <v>189</v>
      </c>
      <c r="F18" s="140" t="s">
        <v>78</v>
      </c>
      <c r="G18" s="141">
        <f>G16</f>
        <v>1</v>
      </c>
      <c r="H18" s="142"/>
      <c r="I18" s="142">
        <f t="shared" si="0"/>
        <v>0</v>
      </c>
    </row>
    <row r="19" spans="1:12" s="133" customFormat="1" ht="76.5" x14ac:dyDescent="0.2">
      <c r="A19" s="143">
        <v>4</v>
      </c>
      <c r="B19" s="140"/>
      <c r="C19" s="140" t="s">
        <v>115</v>
      </c>
      <c r="D19" s="197" t="s">
        <v>186</v>
      </c>
      <c r="E19" s="161" t="s">
        <v>188</v>
      </c>
      <c r="F19" s="140" t="s">
        <v>78</v>
      </c>
      <c r="G19" s="141">
        <f>G16</f>
        <v>1</v>
      </c>
      <c r="H19" s="142"/>
      <c r="I19" s="142">
        <f t="shared" si="0"/>
        <v>0</v>
      </c>
    </row>
    <row r="20" spans="1:12" s="133" customFormat="1" ht="25.5" x14ac:dyDescent="0.2">
      <c r="A20" s="143">
        <v>5</v>
      </c>
      <c r="B20" s="140"/>
      <c r="C20" s="140" t="s">
        <v>115</v>
      </c>
      <c r="D20" s="175" t="s">
        <v>126</v>
      </c>
      <c r="E20" s="161" t="s">
        <v>147</v>
      </c>
      <c r="F20" s="140" t="s">
        <v>78</v>
      </c>
      <c r="G20" s="141">
        <v>1</v>
      </c>
      <c r="H20" s="142"/>
      <c r="I20" s="148">
        <f t="shared" si="0"/>
        <v>0</v>
      </c>
    </row>
    <row r="21" spans="1:12" x14ac:dyDescent="0.2">
      <c r="A21" s="181"/>
      <c r="B21" s="188"/>
      <c r="C21" s="188"/>
      <c r="D21" s="198"/>
      <c r="E21" s="164" t="s">
        <v>112</v>
      </c>
      <c r="F21" s="188"/>
      <c r="G21" s="201"/>
      <c r="H21" s="201"/>
      <c r="I21" s="149">
        <f>SUBTOTAL(9,I14:I20)</f>
        <v>0</v>
      </c>
      <c r="K21" s="133"/>
      <c r="L21" s="133"/>
    </row>
    <row r="22" spans="1:12" x14ac:dyDescent="0.2">
      <c r="K22" s="133"/>
      <c r="L22" s="133"/>
    </row>
    <row r="23" spans="1:12" x14ac:dyDescent="0.2">
      <c r="K23" s="133"/>
      <c r="L23" s="133"/>
    </row>
    <row r="24" spans="1:12" x14ac:dyDescent="0.2">
      <c r="K24" s="133"/>
      <c r="L24" s="133"/>
    </row>
    <row r="25" spans="1:12" x14ac:dyDescent="0.2">
      <c r="K25" s="133"/>
      <c r="L25" s="133"/>
    </row>
    <row r="26" spans="1:12" x14ac:dyDescent="0.2">
      <c r="K26" s="133"/>
      <c r="L26" s="133"/>
    </row>
    <row r="27" spans="1:12" x14ac:dyDescent="0.2">
      <c r="K27" s="133"/>
      <c r="L27" s="133"/>
    </row>
    <row r="28" spans="1:12" x14ac:dyDescent="0.2">
      <c r="K28" s="133"/>
      <c r="L28" s="133"/>
    </row>
    <row r="29" spans="1:12" x14ac:dyDescent="0.2">
      <c r="K29" s="133"/>
      <c r="L29" s="133"/>
    </row>
    <row r="30" spans="1:12" x14ac:dyDescent="0.2">
      <c r="K30" s="133"/>
      <c r="L30" s="133"/>
    </row>
    <row r="31" spans="1:12" x14ac:dyDescent="0.2">
      <c r="K31" s="133"/>
      <c r="L31" s="133"/>
    </row>
    <row r="32" spans="1:12" x14ac:dyDescent="0.2">
      <c r="K32" s="133"/>
      <c r="L32" s="133"/>
    </row>
    <row r="33" spans="11:12" x14ac:dyDescent="0.2">
      <c r="K33" s="133"/>
      <c r="L33" s="133"/>
    </row>
    <row r="34" spans="11:12" x14ac:dyDescent="0.2">
      <c r="K34" s="133"/>
      <c r="L34" s="133"/>
    </row>
    <row r="35" spans="11:12" x14ac:dyDescent="0.2">
      <c r="K35" s="133"/>
      <c r="L35" s="133"/>
    </row>
    <row r="36" spans="11:12" x14ac:dyDescent="0.2">
      <c r="K36" s="133"/>
      <c r="L36" s="133"/>
    </row>
    <row r="37" spans="11:12" x14ac:dyDescent="0.2">
      <c r="K37" s="133"/>
      <c r="L37" s="133"/>
    </row>
    <row r="38" spans="11:12" x14ac:dyDescent="0.2">
      <c r="K38" s="133"/>
      <c r="L38" s="133"/>
    </row>
    <row r="39" spans="11:12" x14ac:dyDescent="0.2">
      <c r="K39" s="133"/>
      <c r="L39" s="133"/>
    </row>
    <row r="40" spans="11:12" x14ac:dyDescent="0.2">
      <c r="K40" s="133"/>
      <c r="L40" s="133"/>
    </row>
    <row r="41" spans="11:12" x14ac:dyDescent="0.2">
      <c r="K41" s="133"/>
      <c r="L41" s="133"/>
    </row>
    <row r="42" spans="11:12" x14ac:dyDescent="0.2">
      <c r="K42" s="133"/>
      <c r="L42" s="133"/>
    </row>
    <row r="43" spans="11:12" x14ac:dyDescent="0.2">
      <c r="K43" s="133"/>
      <c r="L43" s="133"/>
    </row>
    <row r="44" spans="11:12" x14ac:dyDescent="0.2">
      <c r="K44" s="133"/>
      <c r="L44" s="133"/>
    </row>
    <row r="45" spans="11:12" x14ac:dyDescent="0.2">
      <c r="K45" s="133"/>
      <c r="L45" s="133"/>
    </row>
    <row r="46" spans="11:12" x14ac:dyDescent="0.2">
      <c r="K46" s="133"/>
      <c r="L46" s="133"/>
    </row>
    <row r="47" spans="11:12" x14ac:dyDescent="0.2">
      <c r="K47" s="133"/>
      <c r="L47" s="133"/>
    </row>
    <row r="48" spans="11:12" x14ac:dyDescent="0.2">
      <c r="K48" s="133"/>
      <c r="L48" s="133"/>
    </row>
  </sheetData>
  <sheetProtection formatCells="0" formatColumns="0" formatRows="0" insertColumns="0" insertRows="0" insertHyperlinks="0" deleteColumns="0" deleteRows="0" sort="0" autoFilter="0" pivotTables="0"/>
  <mergeCells count="5">
    <mergeCell ref="C2:E2"/>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35" fitToHeight="999" orientation="landscape" errors="blank"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53"/>
  <sheetViews>
    <sheetView showGridLines="0" topLeftCell="A4" zoomScaleNormal="100" workbookViewId="0">
      <selection activeCell="E19" sqref="E19"/>
    </sheetView>
  </sheetViews>
  <sheetFormatPr defaultColWidth="9.140625" defaultRowHeight="12.75" x14ac:dyDescent="0.2"/>
  <cols>
    <col min="1" max="1" width="5.5703125" style="186" customWidth="1"/>
    <col min="2" max="2" width="4.42578125" style="189" customWidth="1"/>
    <col min="3" max="3" width="6" style="189" customWidth="1"/>
    <col min="4" max="4" width="12.7109375" style="199" customWidth="1"/>
    <col min="5" max="5" width="94.28515625" style="165" customWidth="1"/>
    <col min="6" max="6" width="7.7109375" style="189" customWidth="1"/>
    <col min="7" max="7" width="9.85546875" style="186" customWidth="1"/>
    <col min="8" max="8" width="13.140625" style="186" customWidth="1"/>
    <col min="9" max="9" width="15.5703125" style="186" customWidth="1"/>
    <col min="10" max="10" width="9.140625" style="80"/>
    <col min="11" max="11" width="22.42578125" style="80" customWidth="1"/>
    <col min="12" max="12" width="23.140625" style="80" customWidth="1"/>
    <col min="13" max="16384" width="9.140625" style="80"/>
  </cols>
  <sheetData>
    <row r="1" spans="1:12" s="177" customFormat="1" ht="18" x14ac:dyDescent="0.2">
      <c r="A1" s="203" t="s">
        <v>117</v>
      </c>
      <c r="B1" s="204"/>
      <c r="C1" s="204"/>
      <c r="D1" s="192"/>
      <c r="E1" s="192"/>
      <c r="F1" s="204"/>
      <c r="G1" s="204"/>
      <c r="H1" s="204"/>
      <c r="I1" s="204"/>
    </row>
    <row r="2" spans="1:12" s="177" customFormat="1" x14ac:dyDescent="0.2">
      <c r="A2" s="205" t="s">
        <v>62</v>
      </c>
      <c r="B2" s="204"/>
      <c r="C2" s="226" t="s">
        <v>237</v>
      </c>
      <c r="D2" s="227"/>
      <c r="E2" s="227"/>
      <c r="F2" s="204"/>
      <c r="G2" s="204"/>
      <c r="H2" s="204"/>
      <c r="I2" s="204"/>
    </row>
    <row r="3" spans="1:12" s="177" customFormat="1" x14ac:dyDescent="0.2">
      <c r="A3" s="205" t="s">
        <v>63</v>
      </c>
      <c r="B3" s="204"/>
      <c r="C3" s="226" t="str">
        <f>'Krycí list'!E7</f>
        <v>Základní škola Ivanovice na Hané, okres Vyškov, 
Tyršova 218/4, 683 23 Ivanovice na Hané</v>
      </c>
      <c r="D3" s="227"/>
      <c r="E3" s="227"/>
      <c r="F3" s="204"/>
      <c r="G3" s="204"/>
      <c r="H3" s="204"/>
      <c r="I3" s="134"/>
    </row>
    <row r="4" spans="1:12" s="177" customFormat="1" x14ac:dyDescent="0.2">
      <c r="A4" s="205" t="s">
        <v>64</v>
      </c>
      <c r="B4" s="204"/>
      <c r="C4" s="134" t="str">
        <f>'Krycí list'!E9</f>
        <v>OCENĚNÝ SOUPIS PRACÍ A DODÁVEK A SLUŽEB</v>
      </c>
      <c r="D4" s="193"/>
      <c r="E4" s="193"/>
      <c r="F4" s="204"/>
      <c r="G4" s="204"/>
      <c r="H4" s="204"/>
      <c r="I4" s="134"/>
    </row>
    <row r="5" spans="1:12" s="177" customFormat="1" x14ac:dyDescent="0.2">
      <c r="A5" s="204" t="s">
        <v>72</v>
      </c>
      <c r="B5" s="204"/>
      <c r="C5" s="134" t="str">
        <f>'Krycí list'!P5</f>
        <v xml:space="preserve"> </v>
      </c>
      <c r="D5" s="193"/>
      <c r="E5" s="193"/>
      <c r="F5" s="204"/>
      <c r="G5" s="204"/>
      <c r="H5" s="204"/>
      <c r="I5" s="134"/>
    </row>
    <row r="6" spans="1:12" s="177" customFormat="1" x14ac:dyDescent="0.2">
      <c r="A6" s="204"/>
      <c r="B6" s="204"/>
      <c r="C6" s="134"/>
      <c r="D6" s="193"/>
      <c r="E6" s="193"/>
      <c r="F6" s="204"/>
      <c r="G6" s="204"/>
      <c r="H6" s="204"/>
      <c r="I6" s="134"/>
    </row>
    <row r="7" spans="1:12" s="177" customFormat="1" x14ac:dyDescent="0.2">
      <c r="A7" s="204" t="s">
        <v>66</v>
      </c>
      <c r="B7" s="204"/>
      <c r="C7" s="226" t="str">
        <f>'Krycí list'!E26</f>
        <v>Základní škola Ivanovice na Hané, okres Vyškov</v>
      </c>
      <c r="D7" s="227"/>
      <c r="E7" s="227"/>
      <c r="F7" s="204"/>
      <c r="G7" s="204"/>
      <c r="H7" s="204"/>
      <c r="I7" s="134"/>
    </row>
    <row r="8" spans="1:12" s="177" customFormat="1" x14ac:dyDescent="0.2">
      <c r="A8" s="204" t="s">
        <v>67</v>
      </c>
      <c r="B8" s="204"/>
      <c r="C8" s="226" t="str">
        <f>'Krycí list'!E28</f>
        <v xml:space="preserve"> </v>
      </c>
      <c r="D8" s="227"/>
      <c r="E8" s="193"/>
      <c r="F8" s="204"/>
      <c r="G8" s="204"/>
      <c r="H8" s="204"/>
      <c r="I8" s="134"/>
    </row>
    <row r="9" spans="1:12" s="177" customFormat="1" x14ac:dyDescent="0.2">
      <c r="A9" s="204" t="s">
        <v>68</v>
      </c>
      <c r="B9" s="204"/>
      <c r="C9" s="228">
        <f>'Krycí list'!O31</f>
        <v>0</v>
      </c>
      <c r="D9" s="227"/>
      <c r="E9" s="193"/>
      <c r="F9" s="204"/>
      <c r="G9" s="204"/>
      <c r="H9" s="204"/>
      <c r="I9" s="134"/>
    </row>
    <row r="10" spans="1:12" s="177" customFormat="1" x14ac:dyDescent="0.2">
      <c r="A10" s="204"/>
      <c r="B10" s="204"/>
      <c r="C10" s="204"/>
      <c r="D10" s="192"/>
      <c r="E10" s="192"/>
      <c r="F10" s="204"/>
      <c r="G10" s="204"/>
      <c r="H10" s="204"/>
      <c r="I10" s="204"/>
    </row>
    <row r="11" spans="1:12" s="202" customFormat="1" ht="50.25" customHeight="1" x14ac:dyDescent="0.2">
      <c r="A11" s="183" t="s">
        <v>73</v>
      </c>
      <c r="B11" s="135" t="s">
        <v>74</v>
      </c>
      <c r="C11" s="135" t="s">
        <v>75</v>
      </c>
      <c r="D11" s="135" t="s">
        <v>111</v>
      </c>
      <c r="E11" s="135" t="s">
        <v>108</v>
      </c>
      <c r="F11" s="135" t="s">
        <v>76</v>
      </c>
      <c r="G11" s="135" t="s">
        <v>77</v>
      </c>
      <c r="H11" s="135" t="s">
        <v>109</v>
      </c>
      <c r="I11" s="135" t="s">
        <v>110</v>
      </c>
      <c r="K11" s="135" t="s">
        <v>318</v>
      </c>
      <c r="L11" s="135" t="s">
        <v>319</v>
      </c>
    </row>
    <row r="12" spans="1:12" s="189" customFormat="1" x14ac:dyDescent="0.2">
      <c r="A12" s="184">
        <v>1</v>
      </c>
      <c r="B12" s="150">
        <v>2</v>
      </c>
      <c r="C12" s="150">
        <v>3</v>
      </c>
      <c r="D12" s="136">
        <v>4</v>
      </c>
      <c r="E12" s="136">
        <v>5</v>
      </c>
      <c r="F12" s="150">
        <v>6</v>
      </c>
      <c r="G12" s="150">
        <v>7</v>
      </c>
      <c r="H12" s="150">
        <v>8</v>
      </c>
      <c r="I12" s="150">
        <v>9</v>
      </c>
      <c r="K12" s="150">
        <v>10</v>
      </c>
      <c r="L12" s="150">
        <v>11</v>
      </c>
    </row>
    <row r="13" spans="1:12" x14ac:dyDescent="0.2">
      <c r="A13" s="185"/>
      <c r="B13" s="187"/>
      <c r="C13" s="187"/>
      <c r="D13" s="194"/>
      <c r="E13" s="158"/>
      <c r="F13" s="187"/>
      <c r="G13" s="185"/>
      <c r="H13" s="185"/>
      <c r="I13" s="185"/>
    </row>
    <row r="14" spans="1:12" s="137" customFormat="1" x14ac:dyDescent="0.2">
      <c r="A14" s="180"/>
      <c r="B14" s="145"/>
      <c r="C14" s="190"/>
      <c r="D14" s="195" t="s">
        <v>98</v>
      </c>
      <c r="E14" s="159" t="s">
        <v>218</v>
      </c>
      <c r="F14" s="190"/>
      <c r="G14" s="178"/>
      <c r="H14" s="178"/>
      <c r="I14" s="146">
        <f>SUBTOTAL(9,I15:I52)</f>
        <v>0</v>
      </c>
    </row>
    <row r="15" spans="1:12" s="133" customFormat="1" x14ac:dyDescent="0.2">
      <c r="A15" s="143"/>
      <c r="B15" s="138"/>
      <c r="C15" s="182"/>
      <c r="D15" s="196"/>
      <c r="E15" s="157" t="s">
        <v>182</v>
      </c>
      <c r="F15" s="182"/>
      <c r="G15" s="179"/>
      <c r="H15" s="179"/>
      <c r="I15" s="139">
        <f>SUBTOTAL(9,I16:I26)</f>
        <v>0</v>
      </c>
    </row>
    <row r="16" spans="1:12" s="133" customFormat="1" ht="114.75" x14ac:dyDescent="0.2">
      <c r="A16" s="143">
        <v>1</v>
      </c>
      <c r="B16" s="140"/>
      <c r="C16" s="140" t="s">
        <v>115</v>
      </c>
      <c r="D16" s="197" t="s">
        <v>158</v>
      </c>
      <c r="E16" s="161" t="s">
        <v>317</v>
      </c>
      <c r="F16" s="140" t="s">
        <v>78</v>
      </c>
      <c r="G16" s="141">
        <v>1</v>
      </c>
      <c r="H16" s="142"/>
      <c r="I16" s="142">
        <f t="shared" ref="I16:I17" si="0">ROUND(G16*H16,2)</f>
        <v>0</v>
      </c>
      <c r="K16" s="211"/>
    </row>
    <row r="17" spans="1:12" s="133" customFormat="1" ht="89.25" x14ac:dyDescent="0.2">
      <c r="A17" s="143">
        <v>2</v>
      </c>
      <c r="B17" s="140"/>
      <c r="C17" s="140" t="s">
        <v>115</v>
      </c>
      <c r="D17" s="197" t="s">
        <v>159</v>
      </c>
      <c r="E17" s="161" t="s">
        <v>166</v>
      </c>
      <c r="F17" s="140" t="s">
        <v>78</v>
      </c>
      <c r="G17" s="141">
        <f>G16</f>
        <v>1</v>
      </c>
      <c r="H17" s="142"/>
      <c r="I17" s="142">
        <f t="shared" si="0"/>
        <v>0</v>
      </c>
    </row>
    <row r="18" spans="1:12" s="133" customFormat="1" ht="51" x14ac:dyDescent="0.2">
      <c r="A18" s="143">
        <v>3</v>
      </c>
      <c r="B18" s="140"/>
      <c r="C18" s="140" t="s">
        <v>115</v>
      </c>
      <c r="D18" s="197" t="s">
        <v>118</v>
      </c>
      <c r="E18" s="160" t="s">
        <v>214</v>
      </c>
      <c r="F18" s="140" t="s">
        <v>78</v>
      </c>
      <c r="G18" s="141">
        <v>1</v>
      </c>
      <c r="H18" s="142"/>
      <c r="I18" s="142">
        <f t="shared" ref="I18:I26" si="1">ROUND(G18*H18,2)</f>
        <v>0</v>
      </c>
    </row>
    <row r="19" spans="1:12" s="133" customFormat="1" ht="38.25" x14ac:dyDescent="0.2">
      <c r="A19" s="143">
        <v>4</v>
      </c>
      <c r="B19" s="140"/>
      <c r="C19" s="140" t="s">
        <v>115</v>
      </c>
      <c r="D19" s="152" t="s">
        <v>233</v>
      </c>
      <c r="E19" s="156" t="s">
        <v>234</v>
      </c>
      <c r="F19" s="140" t="s">
        <v>78</v>
      </c>
      <c r="G19" s="141">
        <v>1</v>
      </c>
      <c r="H19" s="142"/>
      <c r="I19" s="142">
        <f t="shared" si="1"/>
        <v>0</v>
      </c>
    </row>
    <row r="20" spans="1:12" s="133" customFormat="1" ht="25.5" x14ac:dyDescent="0.2">
      <c r="A20" s="143">
        <v>5</v>
      </c>
      <c r="B20" s="140"/>
      <c r="C20" s="191" t="s">
        <v>115</v>
      </c>
      <c r="D20" s="153" t="s">
        <v>128</v>
      </c>
      <c r="E20" s="160" t="s">
        <v>168</v>
      </c>
      <c r="F20" s="140" t="s">
        <v>78</v>
      </c>
      <c r="G20" s="141">
        <v>2</v>
      </c>
      <c r="H20" s="142"/>
      <c r="I20" s="142">
        <f t="shared" si="1"/>
        <v>0</v>
      </c>
    </row>
    <row r="21" spans="1:12" s="133" customFormat="1" ht="38.25" x14ac:dyDescent="0.2">
      <c r="A21" s="143">
        <v>6</v>
      </c>
      <c r="B21" s="140"/>
      <c r="C21" s="191" t="s">
        <v>115</v>
      </c>
      <c r="D21" s="153" t="s">
        <v>171</v>
      </c>
      <c r="E21" s="160" t="s">
        <v>169</v>
      </c>
      <c r="F21" s="140" t="s">
        <v>78</v>
      </c>
      <c r="G21" s="141">
        <v>2</v>
      </c>
      <c r="H21" s="142"/>
      <c r="I21" s="142">
        <f t="shared" si="1"/>
        <v>0</v>
      </c>
    </row>
    <row r="22" spans="1:12" s="133" customFormat="1" ht="25.5" x14ac:dyDescent="0.2">
      <c r="A22" s="143">
        <v>7</v>
      </c>
      <c r="B22" s="140"/>
      <c r="C22" s="191" t="s">
        <v>115</v>
      </c>
      <c r="D22" s="153" t="s">
        <v>128</v>
      </c>
      <c r="E22" s="160" t="s">
        <v>170</v>
      </c>
      <c r="F22" s="140" t="s">
        <v>78</v>
      </c>
      <c r="G22" s="141">
        <f>G21</f>
        <v>2</v>
      </c>
      <c r="H22" s="142"/>
      <c r="I22" s="142">
        <f t="shared" si="1"/>
        <v>0</v>
      </c>
    </row>
    <row r="23" spans="1:12" s="133" customFormat="1" ht="25.5" x14ac:dyDescent="0.2">
      <c r="A23" s="143">
        <v>8</v>
      </c>
      <c r="B23" s="140"/>
      <c r="C23" s="140" t="s">
        <v>115</v>
      </c>
      <c r="D23" s="175" t="s">
        <v>124</v>
      </c>
      <c r="E23" s="160" t="s">
        <v>138</v>
      </c>
      <c r="F23" s="140" t="s">
        <v>78</v>
      </c>
      <c r="G23" s="151">
        <v>2</v>
      </c>
      <c r="H23" s="142"/>
      <c r="I23" s="142">
        <f t="shared" si="1"/>
        <v>0</v>
      </c>
    </row>
    <row r="24" spans="1:12" s="133" customFormat="1" ht="63.75" x14ac:dyDescent="0.2">
      <c r="A24" s="143">
        <v>9</v>
      </c>
      <c r="B24" s="140"/>
      <c r="C24" s="140" t="s">
        <v>115</v>
      </c>
      <c r="D24" s="197" t="s">
        <v>130</v>
      </c>
      <c r="E24" s="161" t="s">
        <v>306</v>
      </c>
      <c r="F24" s="140" t="s">
        <v>78</v>
      </c>
      <c r="G24" s="141">
        <v>1</v>
      </c>
      <c r="H24" s="142"/>
      <c r="I24" s="142">
        <f t="shared" si="1"/>
        <v>0</v>
      </c>
    </row>
    <row r="25" spans="1:12" s="133" customFormat="1" ht="51" x14ac:dyDescent="0.2">
      <c r="A25" s="143">
        <v>10</v>
      </c>
      <c r="B25" s="140"/>
      <c r="C25" s="140" t="s">
        <v>115</v>
      </c>
      <c r="D25" s="197" t="s">
        <v>149</v>
      </c>
      <c r="E25" s="161" t="s">
        <v>314</v>
      </c>
      <c r="F25" s="140" t="s">
        <v>78</v>
      </c>
      <c r="G25" s="141">
        <v>1</v>
      </c>
      <c r="H25" s="142"/>
      <c r="I25" s="142">
        <f t="shared" si="1"/>
        <v>0</v>
      </c>
    </row>
    <row r="26" spans="1:12" s="133" customFormat="1" ht="51" x14ac:dyDescent="0.2">
      <c r="A26" s="143">
        <v>11</v>
      </c>
      <c r="B26" s="140"/>
      <c r="C26" s="140" t="s">
        <v>115</v>
      </c>
      <c r="D26" s="197" t="s">
        <v>82</v>
      </c>
      <c r="E26" s="160" t="s">
        <v>160</v>
      </c>
      <c r="F26" s="140" t="s">
        <v>78</v>
      </c>
      <c r="G26" s="141">
        <v>1</v>
      </c>
      <c r="H26" s="142"/>
      <c r="I26" s="142">
        <f t="shared" si="1"/>
        <v>0</v>
      </c>
      <c r="K26" s="211"/>
    </row>
    <row r="27" spans="1:12" s="133" customFormat="1" x14ac:dyDescent="0.2">
      <c r="A27" s="143"/>
      <c r="B27" s="140"/>
      <c r="C27" s="138"/>
      <c r="D27" s="176"/>
      <c r="E27" s="157" t="s">
        <v>183</v>
      </c>
      <c r="F27" s="200"/>
      <c r="G27" s="179"/>
      <c r="H27" s="179"/>
      <c r="I27" s="139">
        <f>SUBTOTAL(9,I28:I42)</f>
        <v>0</v>
      </c>
    </row>
    <row r="28" spans="1:12" s="133" customFormat="1" ht="25.5" x14ac:dyDescent="0.2">
      <c r="A28" s="143">
        <v>12</v>
      </c>
      <c r="B28" s="140"/>
      <c r="C28" s="140" t="s">
        <v>115</v>
      </c>
      <c r="D28" s="197" t="s">
        <v>190</v>
      </c>
      <c r="E28" s="160" t="s">
        <v>191</v>
      </c>
      <c r="F28" s="140" t="s">
        <v>78</v>
      </c>
      <c r="G28" s="141">
        <v>11</v>
      </c>
      <c r="H28" s="142"/>
      <c r="I28" s="148">
        <f t="shared" ref="I28:I29" si="2">ROUND(G28*H28,2)</f>
        <v>0</v>
      </c>
    </row>
    <row r="29" spans="1:12" s="133" customFormat="1" ht="114.75" x14ac:dyDescent="0.2">
      <c r="A29" s="143">
        <v>13</v>
      </c>
      <c r="B29" s="140"/>
      <c r="C29" s="140" t="s">
        <v>115</v>
      </c>
      <c r="D29" s="197" t="s">
        <v>219</v>
      </c>
      <c r="E29" s="160" t="s">
        <v>220</v>
      </c>
      <c r="F29" s="140" t="s">
        <v>78</v>
      </c>
      <c r="G29" s="141">
        <v>11</v>
      </c>
      <c r="H29" s="142"/>
      <c r="I29" s="148">
        <f t="shared" si="2"/>
        <v>0</v>
      </c>
    </row>
    <row r="30" spans="1:12" s="133" customFormat="1" ht="51" x14ac:dyDescent="0.2">
      <c r="A30" s="143">
        <v>14</v>
      </c>
      <c r="B30" s="140"/>
      <c r="C30" s="140" t="s">
        <v>115</v>
      </c>
      <c r="D30" s="197" t="s">
        <v>221</v>
      </c>
      <c r="E30" s="209" t="s">
        <v>301</v>
      </c>
      <c r="F30" s="140" t="s">
        <v>78</v>
      </c>
      <c r="G30" s="141">
        <v>11</v>
      </c>
      <c r="H30" s="142"/>
      <c r="I30" s="142">
        <f t="shared" ref="I30:I42" si="3">ROUND(G30*H30,2)</f>
        <v>0</v>
      </c>
    </row>
    <row r="31" spans="1:12" s="133" customFormat="1" ht="102" x14ac:dyDescent="0.2">
      <c r="A31" s="143">
        <v>15</v>
      </c>
      <c r="B31" s="140"/>
      <c r="C31" s="140" t="s">
        <v>115</v>
      </c>
      <c r="D31" s="197" t="s">
        <v>89</v>
      </c>
      <c r="E31" s="160" t="s">
        <v>307</v>
      </c>
      <c r="F31" s="140" t="s">
        <v>78</v>
      </c>
      <c r="G31" s="141">
        <v>1</v>
      </c>
      <c r="H31" s="142"/>
      <c r="I31" s="148">
        <f t="shared" si="3"/>
        <v>0</v>
      </c>
      <c r="K31" s="211"/>
      <c r="L31" s="211"/>
    </row>
    <row r="32" spans="1:12" s="133" customFormat="1" ht="63.75" x14ac:dyDescent="0.2">
      <c r="A32" s="143">
        <v>16</v>
      </c>
      <c r="B32" s="140"/>
      <c r="C32" s="140" t="s">
        <v>115</v>
      </c>
      <c r="D32" s="210" t="s">
        <v>195</v>
      </c>
      <c r="E32" s="160" t="s">
        <v>320</v>
      </c>
      <c r="F32" s="140" t="s">
        <v>78</v>
      </c>
      <c r="G32" s="141">
        <v>1</v>
      </c>
      <c r="H32" s="142"/>
      <c r="I32" s="148">
        <f t="shared" si="3"/>
        <v>0</v>
      </c>
      <c r="K32" s="211"/>
    </row>
    <row r="33" spans="1:12" s="133" customFormat="1" ht="25.5" x14ac:dyDescent="0.2">
      <c r="A33" s="143">
        <v>17</v>
      </c>
      <c r="B33" s="140"/>
      <c r="C33" s="140" t="s">
        <v>115</v>
      </c>
      <c r="D33" s="197" t="s">
        <v>126</v>
      </c>
      <c r="E33" s="160" t="s">
        <v>147</v>
      </c>
      <c r="F33" s="140" t="s">
        <v>78</v>
      </c>
      <c r="G33" s="141">
        <v>1</v>
      </c>
      <c r="H33" s="142"/>
      <c r="I33" s="148">
        <f t="shared" si="3"/>
        <v>0</v>
      </c>
    </row>
    <row r="34" spans="1:12" s="133" customFormat="1" ht="25.5" x14ac:dyDescent="0.2">
      <c r="A34" s="143">
        <v>18</v>
      </c>
      <c r="B34" s="140"/>
      <c r="C34" s="140" t="s">
        <v>115</v>
      </c>
      <c r="D34" s="197" t="s">
        <v>127</v>
      </c>
      <c r="E34" s="160" t="s">
        <v>148</v>
      </c>
      <c r="F34" s="140" t="s">
        <v>78</v>
      </c>
      <c r="G34" s="141">
        <v>1</v>
      </c>
      <c r="H34" s="142"/>
      <c r="I34" s="148">
        <f t="shared" si="3"/>
        <v>0</v>
      </c>
    </row>
    <row r="35" spans="1:12" s="133" customFormat="1" ht="89.25" x14ac:dyDescent="0.2">
      <c r="A35" s="143">
        <v>19</v>
      </c>
      <c r="B35" s="140"/>
      <c r="C35" s="140" t="s">
        <v>115</v>
      </c>
      <c r="D35" s="210" t="s">
        <v>196</v>
      </c>
      <c r="E35" s="160" t="s">
        <v>197</v>
      </c>
      <c r="F35" s="140" t="s">
        <v>78</v>
      </c>
      <c r="G35" s="141">
        <v>10</v>
      </c>
      <c r="H35" s="142"/>
      <c r="I35" s="148">
        <f t="shared" si="3"/>
        <v>0</v>
      </c>
      <c r="K35" s="211"/>
      <c r="L35" s="211"/>
    </row>
    <row r="36" spans="1:12" s="133" customFormat="1" ht="38.25" x14ac:dyDescent="0.2">
      <c r="A36" s="143">
        <v>20</v>
      </c>
      <c r="B36" s="140"/>
      <c r="C36" s="140" t="s">
        <v>115</v>
      </c>
      <c r="D36" s="210" t="s">
        <v>198</v>
      </c>
      <c r="E36" s="160" t="s">
        <v>199</v>
      </c>
      <c r="F36" s="140" t="s">
        <v>78</v>
      </c>
      <c r="G36" s="141">
        <f>G35</f>
        <v>10</v>
      </c>
      <c r="H36" s="142"/>
      <c r="I36" s="148">
        <f t="shared" si="3"/>
        <v>0</v>
      </c>
    </row>
    <row r="37" spans="1:12" s="133" customFormat="1" ht="63.75" x14ac:dyDescent="0.2">
      <c r="A37" s="143">
        <v>21</v>
      </c>
      <c r="B37" s="140"/>
      <c r="C37" s="140" t="s">
        <v>115</v>
      </c>
      <c r="D37" s="210" t="s">
        <v>200</v>
      </c>
      <c r="E37" s="160" t="s">
        <v>315</v>
      </c>
      <c r="F37" s="140" t="s">
        <v>78</v>
      </c>
      <c r="G37" s="141">
        <v>1</v>
      </c>
      <c r="H37" s="142"/>
      <c r="I37" s="148">
        <f t="shared" si="3"/>
        <v>0</v>
      </c>
    </row>
    <row r="38" spans="1:12" s="144" customFormat="1" ht="63.75" x14ac:dyDescent="0.2">
      <c r="A38" s="143">
        <v>22</v>
      </c>
      <c r="B38" s="147"/>
      <c r="C38" s="140" t="s">
        <v>115</v>
      </c>
      <c r="D38" s="197" t="s">
        <v>152</v>
      </c>
      <c r="E38" s="160" t="s">
        <v>162</v>
      </c>
      <c r="F38" s="140" t="s">
        <v>78</v>
      </c>
      <c r="G38" s="141">
        <v>1</v>
      </c>
      <c r="H38" s="142"/>
      <c r="I38" s="142">
        <f t="shared" si="3"/>
        <v>0</v>
      </c>
      <c r="K38" s="211"/>
      <c r="L38" s="133"/>
    </row>
    <row r="39" spans="1:12" s="144" customFormat="1" ht="25.5" x14ac:dyDescent="0.2">
      <c r="A39" s="143">
        <v>23</v>
      </c>
      <c r="B39" s="147"/>
      <c r="C39" s="140" t="s">
        <v>115</v>
      </c>
      <c r="D39" s="197" t="s">
        <v>153</v>
      </c>
      <c r="E39" s="160" t="s">
        <v>154</v>
      </c>
      <c r="F39" s="140" t="s">
        <v>78</v>
      </c>
      <c r="G39" s="141">
        <v>1</v>
      </c>
      <c r="H39" s="142"/>
      <c r="I39" s="142">
        <f t="shared" si="3"/>
        <v>0</v>
      </c>
      <c r="K39" s="133"/>
      <c r="L39" s="133"/>
    </row>
    <row r="40" spans="1:12" s="144" customFormat="1" ht="51" x14ac:dyDescent="0.2">
      <c r="A40" s="143">
        <v>24</v>
      </c>
      <c r="B40" s="147"/>
      <c r="C40" s="140" t="s">
        <v>115</v>
      </c>
      <c r="D40" s="197" t="s">
        <v>92</v>
      </c>
      <c r="E40" s="160" t="s">
        <v>172</v>
      </c>
      <c r="F40" s="140" t="s">
        <v>78</v>
      </c>
      <c r="G40" s="141">
        <v>1</v>
      </c>
      <c r="H40" s="142"/>
      <c r="I40" s="142">
        <f t="shared" si="3"/>
        <v>0</v>
      </c>
      <c r="K40" s="211"/>
      <c r="L40" s="133"/>
    </row>
    <row r="41" spans="1:12" s="144" customFormat="1" ht="25.5" x14ac:dyDescent="0.2">
      <c r="A41" s="143">
        <v>25</v>
      </c>
      <c r="B41" s="147"/>
      <c r="C41" s="140" t="s">
        <v>115</v>
      </c>
      <c r="D41" s="197" t="s">
        <v>215</v>
      </c>
      <c r="E41" s="160" t="s">
        <v>216</v>
      </c>
      <c r="F41" s="140" t="s">
        <v>78</v>
      </c>
      <c r="G41" s="141">
        <v>2</v>
      </c>
      <c r="H41" s="142"/>
      <c r="I41" s="142">
        <f t="shared" si="3"/>
        <v>0</v>
      </c>
      <c r="K41" s="133"/>
      <c r="L41" s="133"/>
    </row>
    <row r="42" spans="1:12" s="144" customFormat="1" ht="63.75" x14ac:dyDescent="0.2">
      <c r="A42" s="143">
        <v>26</v>
      </c>
      <c r="B42" s="147"/>
      <c r="C42" s="140" t="s">
        <v>115</v>
      </c>
      <c r="D42" s="197" t="s">
        <v>201</v>
      </c>
      <c r="E42" s="161" t="s">
        <v>202</v>
      </c>
      <c r="F42" s="140" t="s">
        <v>78</v>
      </c>
      <c r="G42" s="141">
        <v>1</v>
      </c>
      <c r="H42" s="142"/>
      <c r="I42" s="142">
        <f t="shared" si="3"/>
        <v>0</v>
      </c>
      <c r="K42" s="133"/>
      <c r="L42" s="133"/>
    </row>
    <row r="43" spans="1:12" s="133" customFormat="1" x14ac:dyDescent="0.2">
      <c r="A43" s="143"/>
      <c r="B43" s="140"/>
      <c r="C43" s="140"/>
      <c r="D43" s="197"/>
      <c r="E43" s="157" t="s">
        <v>145</v>
      </c>
      <c r="F43" s="200"/>
      <c r="G43" s="179"/>
      <c r="H43" s="179"/>
      <c r="I43" s="139">
        <f>SUBTOTAL(9,I44:I52)</f>
        <v>0</v>
      </c>
    </row>
    <row r="44" spans="1:12" s="133" customFormat="1" ht="89.25" x14ac:dyDescent="0.2">
      <c r="A44" s="143">
        <v>27</v>
      </c>
      <c r="B44" s="140"/>
      <c r="C44" s="140" t="s">
        <v>115</v>
      </c>
      <c r="D44" s="152" t="s">
        <v>139</v>
      </c>
      <c r="E44" s="163" t="s">
        <v>308</v>
      </c>
      <c r="F44" s="140" t="s">
        <v>78</v>
      </c>
      <c r="G44" s="141">
        <v>1</v>
      </c>
      <c r="H44" s="142"/>
      <c r="I44" s="142">
        <f>ROUND(G44*H44,2)</f>
        <v>0</v>
      </c>
    </row>
    <row r="45" spans="1:12" s="133" customFormat="1" ht="102" x14ac:dyDescent="0.2">
      <c r="A45" s="143">
        <v>28</v>
      </c>
      <c r="B45" s="140"/>
      <c r="C45" s="140" t="s">
        <v>115</v>
      </c>
      <c r="D45" s="152" t="s">
        <v>140</v>
      </c>
      <c r="E45" s="163" t="s">
        <v>309</v>
      </c>
      <c r="F45" s="140" t="s">
        <v>78</v>
      </c>
      <c r="G45" s="141">
        <v>1</v>
      </c>
      <c r="H45" s="142"/>
      <c r="I45" s="142">
        <f>ROUND(G45*H45,2)</f>
        <v>0</v>
      </c>
      <c r="K45" s="211"/>
    </row>
    <row r="46" spans="1:12" s="133" customFormat="1" ht="63.75" x14ac:dyDescent="0.2">
      <c r="A46" s="143">
        <v>29</v>
      </c>
      <c r="B46" s="140"/>
      <c r="C46" s="140" t="s">
        <v>115</v>
      </c>
      <c r="D46" s="197" t="s">
        <v>141</v>
      </c>
      <c r="E46" s="160" t="s">
        <v>310</v>
      </c>
      <c r="F46" s="140" t="s">
        <v>78</v>
      </c>
      <c r="G46" s="141">
        <v>1</v>
      </c>
      <c r="H46" s="142"/>
      <c r="I46" s="148">
        <f>ROUND(G46*H46,2)</f>
        <v>0</v>
      </c>
    </row>
    <row r="47" spans="1:12" s="133" customFormat="1" ht="102" x14ac:dyDescent="0.2">
      <c r="A47" s="143">
        <v>30</v>
      </c>
      <c r="B47" s="140"/>
      <c r="C47" s="140" t="s">
        <v>115</v>
      </c>
      <c r="D47" s="152" t="s">
        <v>142</v>
      </c>
      <c r="E47" s="156" t="s">
        <v>143</v>
      </c>
      <c r="F47" s="140" t="s">
        <v>78</v>
      </c>
      <c r="G47" s="141">
        <v>1</v>
      </c>
      <c r="H47" s="142"/>
      <c r="I47" s="142">
        <f>ROUND(G47*H47,2)</f>
        <v>0</v>
      </c>
    </row>
    <row r="48" spans="1:12" s="133" customFormat="1" ht="25.5" x14ac:dyDescent="0.2">
      <c r="A48" s="143">
        <v>31</v>
      </c>
      <c r="B48" s="140"/>
      <c r="C48" s="191" t="s">
        <v>115</v>
      </c>
      <c r="D48" s="153" t="s">
        <v>128</v>
      </c>
      <c r="E48" s="160" t="s">
        <v>167</v>
      </c>
      <c r="F48" s="140" t="s">
        <v>78</v>
      </c>
      <c r="G48" s="141">
        <v>1</v>
      </c>
      <c r="H48" s="142"/>
      <c r="I48" s="142">
        <f t="shared" ref="I48:I51" si="4">ROUND(G48*H48,2)</f>
        <v>0</v>
      </c>
    </row>
    <row r="49" spans="1:12" s="133" customFormat="1" ht="38.25" x14ac:dyDescent="0.2">
      <c r="A49" s="143">
        <v>32</v>
      </c>
      <c r="B49" s="140"/>
      <c r="C49" s="191" t="s">
        <v>115</v>
      </c>
      <c r="D49" s="153" t="s">
        <v>171</v>
      </c>
      <c r="E49" s="160" t="s">
        <v>169</v>
      </c>
      <c r="F49" s="140" t="s">
        <v>78</v>
      </c>
      <c r="G49" s="141">
        <f>G48</f>
        <v>1</v>
      </c>
      <c r="H49" s="142"/>
      <c r="I49" s="142">
        <f t="shared" si="4"/>
        <v>0</v>
      </c>
      <c r="K49" s="80"/>
      <c r="L49" s="80"/>
    </row>
    <row r="50" spans="1:12" s="133" customFormat="1" ht="25.5" x14ac:dyDescent="0.2">
      <c r="A50" s="143">
        <v>33</v>
      </c>
      <c r="B50" s="140"/>
      <c r="C50" s="191" t="s">
        <v>115</v>
      </c>
      <c r="D50" s="153" t="s">
        <v>128</v>
      </c>
      <c r="E50" s="160" t="s">
        <v>170</v>
      </c>
      <c r="F50" s="140" t="s">
        <v>78</v>
      </c>
      <c r="G50" s="141">
        <f>G48</f>
        <v>1</v>
      </c>
      <c r="H50" s="142"/>
      <c r="I50" s="142">
        <f t="shared" si="4"/>
        <v>0</v>
      </c>
      <c r="K50" s="80"/>
      <c r="L50" s="80"/>
    </row>
    <row r="51" spans="1:12" s="133" customFormat="1" ht="25.5" x14ac:dyDescent="0.2">
      <c r="A51" s="143">
        <v>34</v>
      </c>
      <c r="B51" s="140"/>
      <c r="C51" s="140" t="s">
        <v>115</v>
      </c>
      <c r="D51" s="175" t="s">
        <v>124</v>
      </c>
      <c r="E51" s="160" t="s">
        <v>138</v>
      </c>
      <c r="F51" s="140" t="s">
        <v>78</v>
      </c>
      <c r="G51" s="151">
        <v>1</v>
      </c>
      <c r="H51" s="142"/>
      <c r="I51" s="142">
        <f t="shared" si="4"/>
        <v>0</v>
      </c>
      <c r="K51" s="80"/>
      <c r="L51" s="80"/>
    </row>
    <row r="52" spans="1:12" s="133" customFormat="1" ht="89.25" x14ac:dyDescent="0.2">
      <c r="A52" s="143">
        <v>35</v>
      </c>
      <c r="B52" s="140"/>
      <c r="C52" s="140" t="s">
        <v>115</v>
      </c>
      <c r="D52" s="197" t="s">
        <v>159</v>
      </c>
      <c r="E52" s="161" t="s">
        <v>166</v>
      </c>
      <c r="F52" s="140" t="s">
        <v>78</v>
      </c>
      <c r="G52" s="141">
        <f>G51</f>
        <v>1</v>
      </c>
      <c r="H52" s="142"/>
      <c r="I52" s="142">
        <f>ROUND(G52*H52,2)</f>
        <v>0</v>
      </c>
      <c r="K52" s="80"/>
      <c r="L52" s="80"/>
    </row>
    <row r="53" spans="1:12" x14ac:dyDescent="0.2">
      <c r="A53" s="181"/>
      <c r="B53" s="188"/>
      <c r="C53" s="188"/>
      <c r="D53" s="198"/>
      <c r="E53" s="164" t="s">
        <v>112</v>
      </c>
      <c r="F53" s="188"/>
      <c r="G53" s="201"/>
      <c r="H53" s="201"/>
      <c r="I53" s="149">
        <f>SUBTOTAL(9,I14:I52)</f>
        <v>0</v>
      </c>
    </row>
  </sheetData>
  <sheetProtection formatCells="0" formatColumns="0" formatRows="0" insertColumns="0" insertRows="0" insertHyperlinks="0" deleteColumns="0" deleteRows="0" sort="0" autoFilter="0" pivotTables="0"/>
  <mergeCells count="5">
    <mergeCell ref="C3:E3"/>
    <mergeCell ref="C7:E7"/>
    <mergeCell ref="C8:D8"/>
    <mergeCell ref="C9:D9"/>
    <mergeCell ref="C2:E2"/>
  </mergeCells>
  <printOptions horizontalCentered="1"/>
  <pageMargins left="0.59055118110236227" right="0.59055118110236227" top="0.59055118110236227" bottom="0.59055118110236227" header="0.51181102362204722" footer="0.51181102362204722"/>
  <pageSetup paperSize="9" scale="56" fitToHeight="999" orientation="landscape" errors="blank"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48"/>
  <sheetViews>
    <sheetView showGridLines="0" topLeftCell="A3" zoomScaleNormal="100" workbookViewId="0">
      <selection activeCell="E19" sqref="E19"/>
    </sheetView>
  </sheetViews>
  <sheetFormatPr defaultColWidth="9.140625" defaultRowHeight="12.75" x14ac:dyDescent="0.2"/>
  <cols>
    <col min="1" max="1" width="5.5703125" style="186" customWidth="1"/>
    <col min="2" max="2" width="4.42578125" style="189" customWidth="1"/>
    <col min="3" max="3" width="6" style="189" customWidth="1"/>
    <col min="4" max="4" width="12.7109375" style="199" customWidth="1"/>
    <col min="5" max="5" width="94.28515625" style="165" customWidth="1"/>
    <col min="6" max="6" width="7.7109375" style="189" customWidth="1"/>
    <col min="7" max="7" width="9.85546875" style="186" customWidth="1"/>
    <col min="8" max="8" width="13.140625" style="186" customWidth="1"/>
    <col min="9" max="9" width="15.5703125" style="186" customWidth="1"/>
    <col min="10" max="10" width="9.140625" style="80"/>
    <col min="11" max="11" width="22.42578125" style="80" customWidth="1"/>
    <col min="12" max="12" width="23.140625" style="80" customWidth="1"/>
    <col min="13" max="16384" width="9.140625" style="80"/>
  </cols>
  <sheetData>
    <row r="1" spans="1:12" s="177" customFormat="1" ht="18" x14ac:dyDescent="0.2">
      <c r="A1" s="203" t="s">
        <v>117</v>
      </c>
      <c r="B1" s="204"/>
      <c r="C1" s="204"/>
      <c r="D1" s="192"/>
      <c r="E1" s="192"/>
      <c r="F1" s="204"/>
      <c r="G1" s="204"/>
      <c r="H1" s="204"/>
      <c r="I1" s="204"/>
    </row>
    <row r="2" spans="1:12" s="177" customFormat="1" x14ac:dyDescent="0.2">
      <c r="A2" s="205" t="s">
        <v>62</v>
      </c>
      <c r="B2" s="204"/>
      <c r="C2" s="226" t="s">
        <v>236</v>
      </c>
      <c r="D2" s="227"/>
      <c r="E2" s="227"/>
      <c r="F2" s="204"/>
      <c r="G2" s="204"/>
      <c r="H2" s="204"/>
      <c r="I2" s="204"/>
    </row>
    <row r="3" spans="1:12" s="177" customFormat="1" x14ac:dyDescent="0.2">
      <c r="A3" s="205" t="s">
        <v>63</v>
      </c>
      <c r="B3" s="204"/>
      <c r="C3" s="226" t="str">
        <f>'Krycí list'!E7</f>
        <v>Základní škola Ivanovice na Hané, okres Vyškov, 
Tyršova 218/4, 683 23 Ivanovice na Hané</v>
      </c>
      <c r="D3" s="227"/>
      <c r="E3" s="227"/>
      <c r="F3" s="204"/>
      <c r="G3" s="204"/>
      <c r="H3" s="204"/>
      <c r="I3" s="134"/>
    </row>
    <row r="4" spans="1:12" s="177" customFormat="1" x14ac:dyDescent="0.2">
      <c r="A4" s="205" t="s">
        <v>64</v>
      </c>
      <c r="B4" s="204"/>
      <c r="C4" s="134" t="str">
        <f>'Krycí list'!E9</f>
        <v>OCENĚNÝ SOUPIS PRACÍ A DODÁVEK A SLUŽEB</v>
      </c>
      <c r="D4" s="193"/>
      <c r="E4" s="193"/>
      <c r="F4" s="204"/>
      <c r="G4" s="204"/>
      <c r="H4" s="204"/>
      <c r="I4" s="134"/>
    </row>
    <row r="5" spans="1:12" s="177" customFormat="1" x14ac:dyDescent="0.2">
      <c r="A5" s="204" t="s">
        <v>72</v>
      </c>
      <c r="B5" s="204"/>
      <c r="C5" s="134" t="str">
        <f>'Krycí list'!P5</f>
        <v xml:space="preserve"> </v>
      </c>
      <c r="D5" s="193"/>
      <c r="E5" s="193"/>
      <c r="F5" s="204"/>
      <c r="G5" s="204"/>
      <c r="H5" s="204"/>
      <c r="I5" s="134"/>
    </row>
    <row r="6" spans="1:12" s="177" customFormat="1" x14ac:dyDescent="0.2">
      <c r="A6" s="204"/>
      <c r="B6" s="204"/>
      <c r="C6" s="134"/>
      <c r="D6" s="193"/>
      <c r="E6" s="193"/>
      <c r="F6" s="204"/>
      <c r="G6" s="204"/>
      <c r="H6" s="204"/>
      <c r="I6" s="134"/>
    </row>
    <row r="7" spans="1:12" s="177" customFormat="1" x14ac:dyDescent="0.2">
      <c r="A7" s="204" t="s">
        <v>66</v>
      </c>
      <c r="B7" s="204"/>
      <c r="C7" s="226" t="str">
        <f>'Krycí list'!E26</f>
        <v>Základní škola Ivanovice na Hané, okres Vyškov</v>
      </c>
      <c r="D7" s="227"/>
      <c r="E7" s="227"/>
      <c r="F7" s="204"/>
      <c r="G7" s="204"/>
      <c r="H7" s="204"/>
      <c r="I7" s="134"/>
    </row>
    <row r="8" spans="1:12" s="177" customFormat="1" x14ac:dyDescent="0.2">
      <c r="A8" s="204" t="s">
        <v>67</v>
      </c>
      <c r="B8" s="204"/>
      <c r="C8" s="226" t="str">
        <f>'Krycí list'!E28</f>
        <v xml:space="preserve"> </v>
      </c>
      <c r="D8" s="227"/>
      <c r="E8" s="193"/>
      <c r="F8" s="204"/>
      <c r="G8" s="204"/>
      <c r="H8" s="204"/>
      <c r="I8" s="134"/>
    </row>
    <row r="9" spans="1:12" s="177" customFormat="1" x14ac:dyDescent="0.2">
      <c r="A9" s="204" t="s">
        <v>68</v>
      </c>
      <c r="B9" s="204"/>
      <c r="C9" s="228">
        <f>'Krycí list'!O31</f>
        <v>0</v>
      </c>
      <c r="D9" s="227"/>
      <c r="E9" s="193"/>
      <c r="F9" s="204"/>
      <c r="G9" s="204"/>
      <c r="H9" s="204"/>
      <c r="I9" s="134"/>
    </row>
    <row r="10" spans="1:12" s="177" customFormat="1" x14ac:dyDescent="0.2">
      <c r="A10" s="204"/>
      <c r="B10" s="204"/>
      <c r="C10" s="204"/>
      <c r="D10" s="192"/>
      <c r="E10" s="192"/>
      <c r="F10" s="204"/>
      <c r="G10" s="204"/>
      <c r="H10" s="204"/>
      <c r="I10" s="204"/>
    </row>
    <row r="11" spans="1:12" s="202" customFormat="1" ht="50.25" customHeight="1" x14ac:dyDescent="0.2">
      <c r="A11" s="183" t="s">
        <v>73</v>
      </c>
      <c r="B11" s="135" t="s">
        <v>74</v>
      </c>
      <c r="C11" s="135" t="s">
        <v>75</v>
      </c>
      <c r="D11" s="135" t="s">
        <v>111</v>
      </c>
      <c r="E11" s="135" t="s">
        <v>108</v>
      </c>
      <c r="F11" s="135" t="s">
        <v>76</v>
      </c>
      <c r="G11" s="135" t="s">
        <v>77</v>
      </c>
      <c r="H11" s="135" t="s">
        <v>109</v>
      </c>
      <c r="I11" s="135" t="s">
        <v>110</v>
      </c>
      <c r="K11" s="135" t="s">
        <v>318</v>
      </c>
      <c r="L11" s="135" t="s">
        <v>319</v>
      </c>
    </row>
    <row r="12" spans="1:12" s="189" customFormat="1" x14ac:dyDescent="0.2">
      <c r="A12" s="184">
        <v>1</v>
      </c>
      <c r="B12" s="150">
        <v>2</v>
      </c>
      <c r="C12" s="150">
        <v>3</v>
      </c>
      <c r="D12" s="136">
        <v>4</v>
      </c>
      <c r="E12" s="136">
        <v>5</v>
      </c>
      <c r="F12" s="150">
        <v>6</v>
      </c>
      <c r="G12" s="150">
        <v>7</v>
      </c>
      <c r="H12" s="150">
        <v>8</v>
      </c>
      <c r="I12" s="150">
        <v>9</v>
      </c>
      <c r="K12" s="150">
        <v>10</v>
      </c>
      <c r="L12" s="150">
        <v>11</v>
      </c>
    </row>
    <row r="13" spans="1:12" x14ac:dyDescent="0.2">
      <c r="A13" s="185"/>
      <c r="B13" s="187"/>
      <c r="C13" s="187"/>
      <c r="D13" s="194"/>
      <c r="E13" s="158"/>
      <c r="F13" s="187"/>
      <c r="G13" s="185"/>
      <c r="H13" s="185"/>
      <c r="I13" s="185"/>
    </row>
    <row r="14" spans="1:12" s="137" customFormat="1" x14ac:dyDescent="0.2">
      <c r="A14" s="180"/>
      <c r="B14" s="145"/>
      <c r="C14" s="190"/>
      <c r="D14" s="195" t="s">
        <v>98</v>
      </c>
      <c r="E14" s="159" t="s">
        <v>209</v>
      </c>
      <c r="F14" s="190"/>
      <c r="G14" s="178"/>
      <c r="H14" s="178"/>
      <c r="I14" s="146">
        <f>SUBTOTAL(9,I15:I20)</f>
        <v>0</v>
      </c>
    </row>
    <row r="15" spans="1:12" s="133" customFormat="1" x14ac:dyDescent="0.2">
      <c r="A15" s="143"/>
      <c r="B15" s="138"/>
      <c r="C15" s="182"/>
      <c r="D15" s="196"/>
      <c r="E15" s="157" t="s">
        <v>203</v>
      </c>
      <c r="F15" s="182"/>
      <c r="G15" s="179"/>
      <c r="H15" s="179"/>
      <c r="I15" s="139">
        <f>SUBTOTAL(9,I16:I20)</f>
        <v>0</v>
      </c>
    </row>
    <row r="16" spans="1:12" s="133" customFormat="1" ht="102" x14ac:dyDescent="0.2">
      <c r="A16" s="143">
        <v>1</v>
      </c>
      <c r="B16" s="140"/>
      <c r="C16" s="140" t="s">
        <v>115</v>
      </c>
      <c r="D16" s="197" t="s">
        <v>89</v>
      </c>
      <c r="E16" s="160" t="s">
        <v>307</v>
      </c>
      <c r="F16" s="140" t="s">
        <v>78</v>
      </c>
      <c r="G16" s="141">
        <v>1</v>
      </c>
      <c r="H16" s="142"/>
      <c r="I16" s="148">
        <f t="shared" ref="I16:I19" si="0">ROUND(G16*H16,2)</f>
        <v>0</v>
      </c>
      <c r="K16" s="211"/>
      <c r="L16" s="211"/>
    </row>
    <row r="17" spans="1:12" s="133" customFormat="1" ht="63.75" x14ac:dyDescent="0.2">
      <c r="A17" s="143">
        <v>2</v>
      </c>
      <c r="B17" s="140"/>
      <c r="C17" s="140" t="s">
        <v>115</v>
      </c>
      <c r="D17" s="197" t="s">
        <v>90</v>
      </c>
      <c r="E17" s="160" t="s">
        <v>320</v>
      </c>
      <c r="F17" s="140" t="s">
        <v>78</v>
      </c>
      <c r="G17" s="141">
        <v>1</v>
      </c>
      <c r="H17" s="142"/>
      <c r="I17" s="148">
        <f t="shared" si="0"/>
        <v>0</v>
      </c>
      <c r="K17" s="211"/>
    </row>
    <row r="18" spans="1:12" s="133" customFormat="1" ht="51" x14ac:dyDescent="0.2">
      <c r="A18" s="143">
        <v>3</v>
      </c>
      <c r="B18" s="140"/>
      <c r="C18" s="140" t="s">
        <v>115</v>
      </c>
      <c r="D18" s="197" t="s">
        <v>187</v>
      </c>
      <c r="E18" s="161" t="s">
        <v>189</v>
      </c>
      <c r="F18" s="140" t="s">
        <v>78</v>
      </c>
      <c r="G18" s="141">
        <f>G16</f>
        <v>1</v>
      </c>
      <c r="H18" s="142"/>
      <c r="I18" s="142">
        <f t="shared" si="0"/>
        <v>0</v>
      </c>
    </row>
    <row r="19" spans="1:12" s="133" customFormat="1" ht="76.5" x14ac:dyDescent="0.2">
      <c r="A19" s="143">
        <v>4</v>
      </c>
      <c r="B19" s="140"/>
      <c r="C19" s="140" t="s">
        <v>115</v>
      </c>
      <c r="D19" s="197" t="s">
        <v>186</v>
      </c>
      <c r="E19" s="161" t="s">
        <v>188</v>
      </c>
      <c r="F19" s="140" t="s">
        <v>78</v>
      </c>
      <c r="G19" s="141">
        <f>G16</f>
        <v>1</v>
      </c>
      <c r="H19" s="142"/>
      <c r="I19" s="142">
        <f t="shared" si="0"/>
        <v>0</v>
      </c>
    </row>
    <row r="20" spans="1:12" s="133" customFormat="1" ht="25.5" x14ac:dyDescent="0.2">
      <c r="A20" s="143">
        <v>5</v>
      </c>
      <c r="B20" s="140"/>
      <c r="C20" s="140" t="s">
        <v>115</v>
      </c>
      <c r="D20" s="175" t="s">
        <v>126</v>
      </c>
      <c r="E20" s="161" t="s">
        <v>147</v>
      </c>
      <c r="F20" s="140" t="s">
        <v>78</v>
      </c>
      <c r="G20" s="141">
        <v>1</v>
      </c>
      <c r="H20" s="142"/>
      <c r="I20" s="148">
        <f t="shared" ref="I20" si="1">ROUND(G20*H20,2)</f>
        <v>0</v>
      </c>
    </row>
    <row r="21" spans="1:12" x14ac:dyDescent="0.2">
      <c r="A21" s="181"/>
      <c r="B21" s="188"/>
      <c r="C21" s="188"/>
      <c r="D21" s="198"/>
      <c r="E21" s="164" t="s">
        <v>112</v>
      </c>
      <c r="F21" s="188"/>
      <c r="G21" s="201"/>
      <c r="H21" s="201"/>
      <c r="I21" s="149">
        <f>SUBTOTAL(9,I14:I20)</f>
        <v>0</v>
      </c>
      <c r="K21" s="133"/>
      <c r="L21" s="133"/>
    </row>
    <row r="22" spans="1:12" x14ac:dyDescent="0.2">
      <c r="K22" s="133"/>
      <c r="L22" s="133"/>
    </row>
    <row r="23" spans="1:12" x14ac:dyDescent="0.2">
      <c r="K23" s="133"/>
      <c r="L23" s="133"/>
    </row>
    <row r="24" spans="1:12" x14ac:dyDescent="0.2">
      <c r="K24" s="133"/>
      <c r="L24" s="133"/>
    </row>
    <row r="25" spans="1:12" x14ac:dyDescent="0.2">
      <c r="K25" s="133"/>
      <c r="L25" s="133"/>
    </row>
    <row r="26" spans="1:12" x14ac:dyDescent="0.2">
      <c r="K26" s="133"/>
      <c r="L26" s="133"/>
    </row>
    <row r="27" spans="1:12" x14ac:dyDescent="0.2">
      <c r="K27" s="133"/>
      <c r="L27" s="133"/>
    </row>
    <row r="28" spans="1:12" x14ac:dyDescent="0.2">
      <c r="K28" s="133"/>
      <c r="L28" s="133"/>
    </row>
    <row r="29" spans="1:12" x14ac:dyDescent="0.2">
      <c r="K29" s="133"/>
      <c r="L29" s="133"/>
    </row>
    <row r="30" spans="1:12" x14ac:dyDescent="0.2">
      <c r="K30" s="133"/>
      <c r="L30" s="133"/>
    </row>
    <row r="31" spans="1:12" x14ac:dyDescent="0.2">
      <c r="K31" s="133"/>
      <c r="L31" s="133"/>
    </row>
    <row r="32" spans="1:12" x14ac:dyDescent="0.2">
      <c r="K32" s="133"/>
      <c r="L32" s="133"/>
    </row>
    <row r="33" spans="11:12" x14ac:dyDescent="0.2">
      <c r="K33" s="133"/>
      <c r="L33" s="133"/>
    </row>
    <row r="34" spans="11:12" x14ac:dyDescent="0.2">
      <c r="K34" s="133"/>
      <c r="L34" s="133"/>
    </row>
    <row r="35" spans="11:12" x14ac:dyDescent="0.2">
      <c r="K35" s="133"/>
      <c r="L35" s="133"/>
    </row>
    <row r="36" spans="11:12" x14ac:dyDescent="0.2">
      <c r="K36" s="133"/>
      <c r="L36" s="133"/>
    </row>
    <row r="37" spans="11:12" x14ac:dyDescent="0.2">
      <c r="K37" s="133"/>
      <c r="L37" s="133"/>
    </row>
    <row r="38" spans="11:12" x14ac:dyDescent="0.2">
      <c r="K38" s="133"/>
      <c r="L38" s="133"/>
    </row>
    <row r="39" spans="11:12" x14ac:dyDescent="0.2">
      <c r="K39" s="133"/>
      <c r="L39" s="133"/>
    </row>
    <row r="40" spans="11:12" x14ac:dyDescent="0.2">
      <c r="K40" s="133"/>
      <c r="L40" s="133"/>
    </row>
    <row r="41" spans="11:12" x14ac:dyDescent="0.2">
      <c r="K41" s="133"/>
      <c r="L41" s="133"/>
    </row>
    <row r="42" spans="11:12" x14ac:dyDescent="0.2">
      <c r="K42" s="133"/>
      <c r="L42" s="133"/>
    </row>
    <row r="43" spans="11:12" x14ac:dyDescent="0.2">
      <c r="K43" s="133"/>
      <c r="L43" s="133"/>
    </row>
    <row r="44" spans="11:12" x14ac:dyDescent="0.2">
      <c r="K44" s="133"/>
      <c r="L44" s="133"/>
    </row>
    <row r="45" spans="11:12" x14ac:dyDescent="0.2">
      <c r="K45" s="133"/>
      <c r="L45" s="133"/>
    </row>
    <row r="46" spans="11:12" x14ac:dyDescent="0.2">
      <c r="K46" s="133"/>
      <c r="L46" s="133"/>
    </row>
    <row r="47" spans="11:12" x14ac:dyDescent="0.2">
      <c r="K47" s="133"/>
      <c r="L47" s="133"/>
    </row>
    <row r="48" spans="11:12" x14ac:dyDescent="0.2">
      <c r="K48" s="133"/>
      <c r="L48" s="133"/>
    </row>
  </sheetData>
  <sheetProtection formatCells="0" formatColumns="0" formatRows="0" insertColumns="0" insertRows="0" insertHyperlinks="0" deleteColumns="0" deleteRows="0" sort="0" autoFilter="0" pivotTables="0"/>
  <mergeCells count="5">
    <mergeCell ref="C3:E3"/>
    <mergeCell ref="C7:E7"/>
    <mergeCell ref="C8:D8"/>
    <mergeCell ref="C9:D9"/>
    <mergeCell ref="C2:E2"/>
  </mergeCells>
  <printOptions horizontalCentered="1"/>
  <pageMargins left="0.59055118110236227" right="0.59055118110236227" top="0.59055118110236227" bottom="0.59055118110236227" header="0.51181102362204722" footer="0.51181102362204722"/>
  <pageSetup paperSize="9" scale="35" fitToHeight="999" orientation="landscape" errors="blank"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45"/>
  <sheetViews>
    <sheetView showGridLines="0" zoomScaleNormal="100" workbookViewId="0">
      <selection activeCell="E19" sqref="E19"/>
    </sheetView>
  </sheetViews>
  <sheetFormatPr defaultColWidth="9.140625" defaultRowHeight="12.75" x14ac:dyDescent="0.2"/>
  <cols>
    <col min="1" max="1" width="5.5703125" style="186" customWidth="1"/>
    <col min="2" max="2" width="4.42578125" style="189" customWidth="1"/>
    <col min="3" max="3" width="6" style="189" customWidth="1"/>
    <col min="4" max="4" width="12.7109375" style="199" customWidth="1"/>
    <col min="5" max="5" width="94.28515625" style="165" customWidth="1"/>
    <col min="6" max="6" width="7.7109375" style="189" customWidth="1"/>
    <col min="7" max="7" width="9.85546875" style="186" customWidth="1"/>
    <col min="8" max="8" width="13.140625" style="186" customWidth="1"/>
    <col min="9" max="9" width="15.5703125" style="186" customWidth="1"/>
    <col min="10" max="16384" width="9.140625" style="80"/>
  </cols>
  <sheetData>
    <row r="1" spans="1:9" s="177" customFormat="1" ht="18" x14ac:dyDescent="0.2">
      <c r="A1" s="203" t="s">
        <v>117</v>
      </c>
      <c r="B1" s="204"/>
      <c r="C1" s="204"/>
      <c r="D1" s="192"/>
      <c r="E1" s="192"/>
      <c r="F1" s="204"/>
      <c r="G1" s="204"/>
      <c r="H1" s="204"/>
      <c r="I1" s="204"/>
    </row>
    <row r="2" spans="1:9" s="177" customFormat="1" x14ac:dyDescent="0.2">
      <c r="A2" s="205" t="s">
        <v>62</v>
      </c>
      <c r="B2" s="204"/>
      <c r="C2" s="226" t="s">
        <v>303</v>
      </c>
      <c r="D2" s="227"/>
      <c r="E2" s="227"/>
      <c r="F2" s="204"/>
      <c r="G2" s="204"/>
      <c r="H2" s="204"/>
      <c r="I2" s="204"/>
    </row>
    <row r="3" spans="1:9" s="177" customFormat="1" x14ac:dyDescent="0.2">
      <c r="A3" s="205" t="s">
        <v>63</v>
      </c>
      <c r="B3" s="204"/>
      <c r="C3" s="226" t="str">
        <f>'Krycí list'!E7</f>
        <v>Základní škola Ivanovice na Hané, okres Vyškov, 
Tyršova 218/4, 683 23 Ivanovice na Hané</v>
      </c>
      <c r="D3" s="227"/>
      <c r="E3" s="227"/>
      <c r="F3" s="204"/>
      <c r="G3" s="204"/>
      <c r="H3" s="204"/>
      <c r="I3" s="134"/>
    </row>
    <row r="4" spans="1:9" s="177" customFormat="1" x14ac:dyDescent="0.2">
      <c r="A4" s="205" t="s">
        <v>64</v>
      </c>
      <c r="B4" s="204"/>
      <c r="C4" s="134" t="str">
        <f>'Krycí list'!E9</f>
        <v>OCENĚNÝ SOUPIS PRACÍ A DODÁVEK A SLUŽEB</v>
      </c>
      <c r="D4" s="193"/>
      <c r="E4" s="193"/>
      <c r="F4" s="204"/>
      <c r="G4" s="204"/>
      <c r="H4" s="204"/>
      <c r="I4" s="134"/>
    </row>
    <row r="5" spans="1:9" s="177" customFormat="1" x14ac:dyDescent="0.2">
      <c r="A5" s="204" t="s">
        <v>72</v>
      </c>
      <c r="B5" s="204"/>
      <c r="C5" s="134" t="str">
        <f>'Krycí list'!P5</f>
        <v xml:space="preserve"> </v>
      </c>
      <c r="D5" s="193"/>
      <c r="E5" s="193"/>
      <c r="F5" s="204"/>
      <c r="G5" s="204"/>
      <c r="H5" s="204"/>
      <c r="I5" s="134"/>
    </row>
    <row r="6" spans="1:9" s="177" customFormat="1" x14ac:dyDescent="0.2">
      <c r="A6" s="204"/>
      <c r="B6" s="204"/>
      <c r="C6" s="134"/>
      <c r="D6" s="193"/>
      <c r="E6" s="193"/>
      <c r="F6" s="204"/>
      <c r="G6" s="204"/>
      <c r="H6" s="204"/>
      <c r="I6" s="134"/>
    </row>
    <row r="7" spans="1:9" s="177" customFormat="1" x14ac:dyDescent="0.2">
      <c r="A7" s="204" t="s">
        <v>66</v>
      </c>
      <c r="B7" s="204"/>
      <c r="C7" s="226" t="str">
        <f>'Krycí list'!E26</f>
        <v>Základní škola Ivanovice na Hané, okres Vyškov</v>
      </c>
      <c r="D7" s="227"/>
      <c r="E7" s="227"/>
      <c r="F7" s="204"/>
      <c r="G7" s="204"/>
      <c r="H7" s="204"/>
      <c r="I7" s="134"/>
    </row>
    <row r="8" spans="1:9" s="177" customFormat="1" x14ac:dyDescent="0.2">
      <c r="A8" s="204" t="s">
        <v>67</v>
      </c>
      <c r="B8" s="204"/>
      <c r="C8" s="226" t="str">
        <f>'Krycí list'!E28</f>
        <v xml:space="preserve"> </v>
      </c>
      <c r="D8" s="227"/>
      <c r="E8" s="193"/>
      <c r="F8" s="204"/>
      <c r="G8" s="204"/>
      <c r="H8" s="204"/>
      <c r="I8" s="134"/>
    </row>
    <row r="9" spans="1:9" s="177" customFormat="1" x14ac:dyDescent="0.2">
      <c r="A9" s="204" t="s">
        <v>68</v>
      </c>
      <c r="B9" s="204"/>
      <c r="C9" s="228">
        <f>'Krycí list'!O31</f>
        <v>0</v>
      </c>
      <c r="D9" s="227"/>
      <c r="E9" s="193"/>
      <c r="F9" s="204"/>
      <c r="G9" s="204"/>
      <c r="H9" s="204"/>
      <c r="I9" s="134"/>
    </row>
    <row r="10" spans="1:9" s="177" customFormat="1" x14ac:dyDescent="0.2">
      <c r="A10" s="204"/>
      <c r="B10" s="204"/>
      <c r="C10" s="204"/>
      <c r="D10" s="192"/>
      <c r="E10" s="192"/>
      <c r="F10" s="204"/>
      <c r="G10" s="204"/>
      <c r="H10" s="204"/>
      <c r="I10" s="204"/>
    </row>
    <row r="11" spans="1:9" s="202" customFormat="1" ht="50.25" customHeight="1" x14ac:dyDescent="0.2">
      <c r="A11" s="183" t="s">
        <v>73</v>
      </c>
      <c r="B11" s="135" t="s">
        <v>74</v>
      </c>
      <c r="C11" s="135" t="s">
        <v>75</v>
      </c>
      <c r="D11" s="135" t="s">
        <v>111</v>
      </c>
      <c r="E11" s="135" t="s">
        <v>108</v>
      </c>
      <c r="F11" s="135" t="s">
        <v>76</v>
      </c>
      <c r="G11" s="135" t="s">
        <v>77</v>
      </c>
      <c r="H11" s="135" t="s">
        <v>109</v>
      </c>
      <c r="I11" s="135" t="s">
        <v>110</v>
      </c>
    </row>
    <row r="12" spans="1:9" s="189" customFormat="1" x14ac:dyDescent="0.2">
      <c r="A12" s="184">
        <v>1</v>
      </c>
      <c r="B12" s="150">
        <v>2</v>
      </c>
      <c r="C12" s="150">
        <v>3</v>
      </c>
      <c r="D12" s="136">
        <v>4</v>
      </c>
      <c r="E12" s="136">
        <v>5</v>
      </c>
      <c r="F12" s="150">
        <v>6</v>
      </c>
      <c r="G12" s="150">
        <v>7</v>
      </c>
      <c r="H12" s="150">
        <v>8</v>
      </c>
      <c r="I12" s="150">
        <v>9</v>
      </c>
    </row>
    <row r="13" spans="1:9" x14ac:dyDescent="0.2">
      <c r="A13" s="185"/>
      <c r="B13" s="187"/>
      <c r="C13" s="187"/>
      <c r="D13" s="194"/>
      <c r="E13" s="158"/>
      <c r="F13" s="187"/>
      <c r="G13" s="185"/>
      <c r="H13" s="185"/>
      <c r="I13" s="185"/>
    </row>
    <row r="14" spans="1:9" s="137" customFormat="1" x14ac:dyDescent="0.2">
      <c r="A14" s="180"/>
      <c r="B14" s="145"/>
      <c r="C14" s="190"/>
      <c r="D14" s="195" t="s">
        <v>249</v>
      </c>
      <c r="E14" s="159" t="s">
        <v>250</v>
      </c>
      <c r="F14" s="190"/>
      <c r="G14" s="178"/>
      <c r="H14" s="178"/>
      <c r="I14" s="146">
        <f>SUBTOTAL(9,I15:I44)</f>
        <v>0</v>
      </c>
    </row>
    <row r="15" spans="1:9" s="133" customFormat="1" x14ac:dyDescent="0.2">
      <c r="A15" s="143"/>
      <c r="B15" s="138"/>
      <c r="C15" s="182"/>
      <c r="D15" s="196"/>
      <c r="E15" s="157" t="s">
        <v>251</v>
      </c>
      <c r="F15" s="182"/>
      <c r="G15" s="179"/>
      <c r="H15" s="179"/>
      <c r="I15" s="139">
        <f>SUBTOTAL(9,I16:I17)</f>
        <v>0</v>
      </c>
    </row>
    <row r="16" spans="1:9" s="133" customFormat="1" x14ac:dyDescent="0.2">
      <c r="A16" s="143">
        <v>1</v>
      </c>
      <c r="B16" s="140"/>
      <c r="C16" s="140" t="s">
        <v>115</v>
      </c>
      <c r="D16" s="197" t="s">
        <v>252</v>
      </c>
      <c r="E16" s="161" t="s">
        <v>253</v>
      </c>
      <c r="F16" s="140" t="s">
        <v>78</v>
      </c>
      <c r="G16" s="141">
        <v>1</v>
      </c>
      <c r="H16" s="141"/>
      <c r="I16" s="142">
        <f t="shared" ref="I16:I24" si="0">ROUND(G16*H16,2)</f>
        <v>0</v>
      </c>
    </row>
    <row r="17" spans="1:9" s="133" customFormat="1" ht="51" x14ac:dyDescent="0.2">
      <c r="A17" s="143">
        <v>2</v>
      </c>
      <c r="B17" s="140"/>
      <c r="C17" s="140" t="s">
        <v>115</v>
      </c>
      <c r="D17" s="197" t="s">
        <v>254</v>
      </c>
      <c r="E17" s="161" t="s">
        <v>255</v>
      </c>
      <c r="F17" s="140" t="s">
        <v>78</v>
      </c>
      <c r="G17" s="141">
        <v>2</v>
      </c>
      <c r="H17" s="141"/>
      <c r="I17" s="142">
        <f t="shared" si="0"/>
        <v>0</v>
      </c>
    </row>
    <row r="18" spans="1:9" s="133" customFormat="1" x14ac:dyDescent="0.2">
      <c r="A18" s="143">
        <v>3</v>
      </c>
      <c r="B18" s="138"/>
      <c r="C18" s="140"/>
      <c r="D18" s="196"/>
      <c r="E18" s="157" t="s">
        <v>256</v>
      </c>
      <c r="F18" s="182"/>
      <c r="G18" s="179"/>
      <c r="H18" s="179"/>
      <c r="I18" s="139">
        <f>SUBTOTAL(9,I19:I21)</f>
        <v>0</v>
      </c>
    </row>
    <row r="19" spans="1:9" s="133" customFormat="1" ht="25.5" x14ac:dyDescent="0.2">
      <c r="A19" s="143"/>
      <c r="B19" s="140"/>
      <c r="C19" s="140" t="s">
        <v>115</v>
      </c>
      <c r="D19" s="197" t="s">
        <v>257</v>
      </c>
      <c r="E19" s="161" t="s">
        <v>258</v>
      </c>
      <c r="F19" s="140" t="s">
        <v>78</v>
      </c>
      <c r="G19" s="141">
        <v>2</v>
      </c>
      <c r="H19" s="141"/>
      <c r="I19" s="142">
        <f t="shared" si="0"/>
        <v>0</v>
      </c>
    </row>
    <row r="20" spans="1:9" s="133" customFormat="1" ht="51" x14ac:dyDescent="0.2">
      <c r="A20" s="143">
        <v>4</v>
      </c>
      <c r="B20" s="140"/>
      <c r="C20" s="140" t="s">
        <v>115</v>
      </c>
      <c r="D20" s="197" t="s">
        <v>259</v>
      </c>
      <c r="E20" s="161" t="s">
        <v>260</v>
      </c>
      <c r="F20" s="140" t="s">
        <v>78</v>
      </c>
      <c r="G20" s="141">
        <v>2</v>
      </c>
      <c r="H20" s="141"/>
      <c r="I20" s="142">
        <f t="shared" si="0"/>
        <v>0</v>
      </c>
    </row>
    <row r="21" spans="1:9" s="133" customFormat="1" ht="25.5" x14ac:dyDescent="0.2">
      <c r="A21" s="143">
        <v>5</v>
      </c>
      <c r="B21" s="140"/>
      <c r="C21" s="140" t="s">
        <v>115</v>
      </c>
      <c r="D21" s="197" t="s">
        <v>261</v>
      </c>
      <c r="E21" s="161" t="s">
        <v>262</v>
      </c>
      <c r="F21" s="140" t="s">
        <v>78</v>
      </c>
      <c r="G21" s="141">
        <v>8</v>
      </c>
      <c r="H21" s="141"/>
      <c r="I21" s="142">
        <f t="shared" si="0"/>
        <v>0</v>
      </c>
    </row>
    <row r="22" spans="1:9" s="133" customFormat="1" x14ac:dyDescent="0.2">
      <c r="A22" s="143"/>
      <c r="B22" s="138"/>
      <c r="C22" s="140"/>
      <c r="D22" s="196"/>
      <c r="E22" s="157" t="s">
        <v>263</v>
      </c>
      <c r="F22" s="182"/>
      <c r="G22" s="179"/>
      <c r="H22" s="179"/>
      <c r="I22" s="139">
        <f>SUBTOTAL(9,I23:I24)</f>
        <v>0</v>
      </c>
    </row>
    <row r="23" spans="1:9" s="133" customFormat="1" ht="25.5" x14ac:dyDescent="0.2">
      <c r="A23" s="143">
        <v>6</v>
      </c>
      <c r="B23" s="140"/>
      <c r="C23" s="140" t="s">
        <v>115</v>
      </c>
      <c r="D23" s="197" t="s">
        <v>264</v>
      </c>
      <c r="E23" s="161" t="s">
        <v>265</v>
      </c>
      <c r="F23" s="140" t="s">
        <v>78</v>
      </c>
      <c r="G23" s="141">
        <v>1</v>
      </c>
      <c r="H23" s="141"/>
      <c r="I23" s="142">
        <f t="shared" si="0"/>
        <v>0</v>
      </c>
    </row>
    <row r="24" spans="1:9" s="133" customFormat="1" ht="51" x14ac:dyDescent="0.2">
      <c r="A24" s="143">
        <v>7</v>
      </c>
      <c r="B24" s="140"/>
      <c r="C24" s="140" t="s">
        <v>115</v>
      </c>
      <c r="D24" s="197" t="s">
        <v>254</v>
      </c>
      <c r="E24" s="161" t="s">
        <v>266</v>
      </c>
      <c r="F24" s="140" t="s">
        <v>78</v>
      </c>
      <c r="G24" s="141">
        <v>2</v>
      </c>
      <c r="H24" s="141"/>
      <c r="I24" s="142">
        <f t="shared" si="0"/>
        <v>0</v>
      </c>
    </row>
    <row r="25" spans="1:9" s="133" customFormat="1" x14ac:dyDescent="0.2">
      <c r="A25" s="143"/>
      <c r="B25" s="138"/>
      <c r="C25" s="140"/>
      <c r="D25" s="196"/>
      <c r="E25" s="157" t="s">
        <v>267</v>
      </c>
      <c r="F25" s="182"/>
      <c r="G25" s="179"/>
      <c r="H25" s="179"/>
      <c r="I25" s="139">
        <f>SUBTOTAL(9,I26:I32)</f>
        <v>0</v>
      </c>
    </row>
    <row r="26" spans="1:9" s="133" customFormat="1" x14ac:dyDescent="0.2">
      <c r="A26" s="143">
        <v>8</v>
      </c>
      <c r="B26" s="140"/>
      <c r="C26" s="140" t="s">
        <v>115</v>
      </c>
      <c r="D26" s="197" t="s">
        <v>268</v>
      </c>
      <c r="E26" s="161" t="s">
        <v>269</v>
      </c>
      <c r="F26" s="140" t="s">
        <v>78</v>
      </c>
      <c r="G26" s="141">
        <v>24</v>
      </c>
      <c r="H26" s="141"/>
      <c r="I26" s="142">
        <f t="shared" ref="I26:I32" si="1">ROUND(G26*H26,2)</f>
        <v>0</v>
      </c>
    </row>
    <row r="27" spans="1:9" s="133" customFormat="1" x14ac:dyDescent="0.2">
      <c r="A27" s="143">
        <v>9</v>
      </c>
      <c r="B27" s="140"/>
      <c r="C27" s="140" t="s">
        <v>115</v>
      </c>
      <c r="D27" s="197" t="s">
        <v>270</v>
      </c>
      <c r="E27" s="161" t="s">
        <v>271</v>
      </c>
      <c r="F27" s="140" t="s">
        <v>78</v>
      </c>
      <c r="G27" s="141">
        <v>1</v>
      </c>
      <c r="H27" s="141"/>
      <c r="I27" s="142">
        <f t="shared" si="1"/>
        <v>0</v>
      </c>
    </row>
    <row r="28" spans="1:9" s="133" customFormat="1" ht="102.75" x14ac:dyDescent="0.2">
      <c r="A28" s="143">
        <v>10</v>
      </c>
      <c r="B28" s="140"/>
      <c r="C28" s="140" t="s">
        <v>115</v>
      </c>
      <c r="D28" s="197" t="s">
        <v>272</v>
      </c>
      <c r="E28" s="161" t="s">
        <v>273</v>
      </c>
      <c r="F28" s="140" t="s">
        <v>78</v>
      </c>
      <c r="G28" s="141">
        <v>65</v>
      </c>
      <c r="H28" s="141"/>
      <c r="I28" s="142">
        <f t="shared" si="1"/>
        <v>0</v>
      </c>
    </row>
    <row r="29" spans="1:9" s="133" customFormat="1" ht="76.5" x14ac:dyDescent="0.2">
      <c r="A29" s="143">
        <v>11</v>
      </c>
      <c r="B29" s="140"/>
      <c r="C29" s="140" t="s">
        <v>115</v>
      </c>
      <c r="D29" s="197" t="s">
        <v>274</v>
      </c>
      <c r="E29" s="161" t="s">
        <v>275</v>
      </c>
      <c r="F29" s="140" t="s">
        <v>78</v>
      </c>
      <c r="G29" s="141">
        <v>24</v>
      </c>
      <c r="H29" s="141"/>
      <c r="I29" s="142">
        <f t="shared" si="1"/>
        <v>0</v>
      </c>
    </row>
    <row r="30" spans="1:9" s="133" customFormat="1" ht="63.75" x14ac:dyDescent="0.2">
      <c r="A30" s="143">
        <v>12</v>
      </c>
      <c r="B30" s="140"/>
      <c r="C30" s="140" t="s">
        <v>115</v>
      </c>
      <c r="D30" s="197" t="s">
        <v>276</v>
      </c>
      <c r="E30" s="161" t="s">
        <v>277</v>
      </c>
      <c r="F30" s="140" t="s">
        <v>78</v>
      </c>
      <c r="G30" s="141">
        <v>1</v>
      </c>
      <c r="H30" s="141"/>
      <c r="I30" s="142">
        <f t="shared" si="1"/>
        <v>0</v>
      </c>
    </row>
    <row r="31" spans="1:9" s="133" customFormat="1" ht="63.75" x14ac:dyDescent="0.2">
      <c r="A31" s="143">
        <v>13</v>
      </c>
      <c r="B31" s="140"/>
      <c r="C31" s="140" t="s">
        <v>115</v>
      </c>
      <c r="D31" s="197" t="s">
        <v>278</v>
      </c>
      <c r="E31" s="161" t="s">
        <v>279</v>
      </c>
      <c r="F31" s="140" t="s">
        <v>78</v>
      </c>
      <c r="G31" s="141">
        <v>2</v>
      </c>
      <c r="H31" s="141"/>
      <c r="I31" s="142">
        <f t="shared" si="1"/>
        <v>0</v>
      </c>
    </row>
    <row r="32" spans="1:9" s="133" customFormat="1" ht="51" x14ac:dyDescent="0.2">
      <c r="A32" s="143">
        <v>14</v>
      </c>
      <c r="B32" s="140"/>
      <c r="C32" s="140" t="s">
        <v>115</v>
      </c>
      <c r="D32" s="197" t="s">
        <v>254</v>
      </c>
      <c r="E32" s="161" t="s">
        <v>280</v>
      </c>
      <c r="F32" s="140" t="s">
        <v>78</v>
      </c>
      <c r="G32" s="141">
        <v>4</v>
      </c>
      <c r="H32" s="141"/>
      <c r="I32" s="142">
        <f t="shared" si="1"/>
        <v>0</v>
      </c>
    </row>
    <row r="33" spans="1:9" s="133" customFormat="1" x14ac:dyDescent="0.2">
      <c r="A33" s="143"/>
      <c r="B33" s="138"/>
      <c r="C33" s="140"/>
      <c r="D33" s="196"/>
      <c r="E33" s="157" t="s">
        <v>281</v>
      </c>
      <c r="F33" s="182"/>
      <c r="G33" s="179"/>
      <c r="H33" s="179"/>
      <c r="I33" s="139">
        <f>SUBTOTAL(9,I34:I41)</f>
        <v>0</v>
      </c>
    </row>
    <row r="34" spans="1:9" s="133" customFormat="1" ht="25.5" x14ac:dyDescent="0.2">
      <c r="A34" s="143">
        <v>15</v>
      </c>
      <c r="B34" s="140"/>
      <c r="C34" s="140" t="s">
        <v>115</v>
      </c>
      <c r="D34" s="197" t="s">
        <v>282</v>
      </c>
      <c r="E34" s="161" t="s">
        <v>283</v>
      </c>
      <c r="F34" s="140" t="s">
        <v>78</v>
      </c>
      <c r="G34" s="141">
        <v>1</v>
      </c>
      <c r="H34" s="141"/>
      <c r="I34" s="142">
        <f t="shared" ref="I34:I41" si="2">ROUND(G34*H34,2)</f>
        <v>0</v>
      </c>
    </row>
    <row r="35" spans="1:9" s="133" customFormat="1" ht="25.5" x14ac:dyDescent="0.2">
      <c r="A35" s="143">
        <v>16</v>
      </c>
      <c r="B35" s="140"/>
      <c r="C35" s="140" t="s">
        <v>115</v>
      </c>
      <c r="D35" s="197" t="s">
        <v>282</v>
      </c>
      <c r="E35" s="161" t="s">
        <v>284</v>
      </c>
      <c r="F35" s="140" t="s">
        <v>78</v>
      </c>
      <c r="G35" s="141">
        <v>1</v>
      </c>
      <c r="H35" s="141"/>
      <c r="I35" s="142">
        <f t="shared" si="2"/>
        <v>0</v>
      </c>
    </row>
    <row r="36" spans="1:9" s="133" customFormat="1" x14ac:dyDescent="0.2">
      <c r="A36" s="143">
        <v>17</v>
      </c>
      <c r="B36" s="140"/>
      <c r="C36" s="140" t="s">
        <v>115</v>
      </c>
      <c r="D36" s="197" t="s">
        <v>282</v>
      </c>
      <c r="E36" s="161" t="s">
        <v>285</v>
      </c>
      <c r="F36" s="140" t="s">
        <v>78</v>
      </c>
      <c r="G36" s="141">
        <v>4</v>
      </c>
      <c r="H36" s="141"/>
      <c r="I36" s="142">
        <f t="shared" si="2"/>
        <v>0</v>
      </c>
    </row>
    <row r="37" spans="1:9" s="133" customFormat="1" x14ac:dyDescent="0.2">
      <c r="A37" s="143">
        <v>18</v>
      </c>
      <c r="B37" s="140"/>
      <c r="C37" s="140" t="s">
        <v>115</v>
      </c>
      <c r="D37" s="197" t="s">
        <v>282</v>
      </c>
      <c r="E37" s="161" t="s">
        <v>286</v>
      </c>
      <c r="F37" s="140" t="s">
        <v>78</v>
      </c>
      <c r="G37" s="141">
        <v>1</v>
      </c>
      <c r="H37" s="141"/>
      <c r="I37" s="142">
        <f t="shared" si="2"/>
        <v>0</v>
      </c>
    </row>
    <row r="38" spans="1:9" s="133" customFormat="1" x14ac:dyDescent="0.2">
      <c r="A38" s="143">
        <v>19</v>
      </c>
      <c r="B38" s="140"/>
      <c r="C38" s="140" t="s">
        <v>115</v>
      </c>
      <c r="D38" s="197" t="s">
        <v>287</v>
      </c>
      <c r="E38" s="161" t="s">
        <v>288</v>
      </c>
      <c r="F38" s="140" t="s">
        <v>78</v>
      </c>
      <c r="G38" s="141">
        <v>1</v>
      </c>
      <c r="H38" s="141"/>
      <c r="I38" s="142">
        <f t="shared" si="2"/>
        <v>0</v>
      </c>
    </row>
    <row r="39" spans="1:9" s="133" customFormat="1" ht="25.5" x14ac:dyDescent="0.2">
      <c r="A39" s="143">
        <v>20</v>
      </c>
      <c r="B39" s="140"/>
      <c r="C39" s="140" t="s">
        <v>115</v>
      </c>
      <c r="D39" s="197" t="s">
        <v>289</v>
      </c>
      <c r="E39" s="161" t="s">
        <v>290</v>
      </c>
      <c r="F39" s="140" t="s">
        <v>78</v>
      </c>
      <c r="G39" s="141">
        <v>2</v>
      </c>
      <c r="H39" s="141"/>
      <c r="I39" s="142">
        <f t="shared" si="2"/>
        <v>0</v>
      </c>
    </row>
    <row r="40" spans="1:9" s="133" customFormat="1" ht="25.5" x14ac:dyDescent="0.2">
      <c r="A40" s="143">
        <v>21</v>
      </c>
      <c r="B40" s="140"/>
      <c r="C40" s="140" t="s">
        <v>115</v>
      </c>
      <c r="D40" s="197" t="s">
        <v>291</v>
      </c>
      <c r="E40" s="161" t="s">
        <v>292</v>
      </c>
      <c r="F40" s="140" t="s">
        <v>78</v>
      </c>
      <c r="G40" s="141">
        <v>120</v>
      </c>
      <c r="H40" s="141"/>
      <c r="I40" s="142">
        <f t="shared" si="2"/>
        <v>0</v>
      </c>
    </row>
    <row r="41" spans="1:9" s="133" customFormat="1" x14ac:dyDescent="0.2">
      <c r="A41" s="143">
        <v>22</v>
      </c>
      <c r="B41" s="140"/>
      <c r="C41" s="140" t="s">
        <v>115</v>
      </c>
      <c r="D41" s="197" t="s">
        <v>293</v>
      </c>
      <c r="E41" s="161" t="s">
        <v>294</v>
      </c>
      <c r="F41" s="140" t="s">
        <v>78</v>
      </c>
      <c r="G41" s="141">
        <v>4</v>
      </c>
      <c r="H41" s="141"/>
      <c r="I41" s="142">
        <f t="shared" si="2"/>
        <v>0</v>
      </c>
    </row>
    <row r="42" spans="1:9" s="133" customFormat="1" x14ac:dyDescent="0.2">
      <c r="A42" s="143"/>
      <c r="B42" s="138"/>
      <c r="C42" s="140"/>
      <c r="D42" s="196"/>
      <c r="E42" s="157" t="s">
        <v>295</v>
      </c>
      <c r="F42" s="182"/>
      <c r="G42" s="179"/>
      <c r="H42" s="179"/>
      <c r="I42" s="139">
        <f>SUBTOTAL(9,I43:I44)</f>
        <v>0</v>
      </c>
    </row>
    <row r="43" spans="1:9" s="133" customFormat="1" ht="25.5" x14ac:dyDescent="0.2">
      <c r="A43" s="143">
        <v>23</v>
      </c>
      <c r="B43" s="140"/>
      <c r="C43" s="140" t="s">
        <v>115</v>
      </c>
      <c r="D43" s="197" t="s">
        <v>296</v>
      </c>
      <c r="E43" s="161" t="s">
        <v>297</v>
      </c>
      <c r="F43" s="140" t="s">
        <v>78</v>
      </c>
      <c r="G43" s="141">
        <v>1</v>
      </c>
      <c r="H43" s="141"/>
      <c r="I43" s="142">
        <f>ROUND(G43*H43,2)</f>
        <v>0</v>
      </c>
    </row>
    <row r="44" spans="1:9" s="133" customFormat="1" x14ac:dyDescent="0.2">
      <c r="A44" s="143">
        <v>24</v>
      </c>
      <c r="B44" s="140"/>
      <c r="C44" s="140" t="s">
        <v>115</v>
      </c>
      <c r="D44" s="197" t="s">
        <v>293</v>
      </c>
      <c r="E44" s="161" t="s">
        <v>298</v>
      </c>
      <c r="F44" s="140" t="s">
        <v>78</v>
      </c>
      <c r="G44" s="141">
        <v>4</v>
      </c>
      <c r="H44" s="141"/>
      <c r="I44" s="142">
        <f>ROUND(G44*H44,2)</f>
        <v>0</v>
      </c>
    </row>
    <row r="45" spans="1:9" x14ac:dyDescent="0.2">
      <c r="A45" s="181"/>
      <c r="B45" s="188"/>
      <c r="C45" s="188"/>
      <c r="D45" s="198"/>
      <c r="E45" s="164" t="s">
        <v>112</v>
      </c>
      <c r="F45" s="188"/>
      <c r="G45" s="201"/>
      <c r="H45" s="201"/>
      <c r="I45" s="149">
        <f>SUBTOTAL(9,I14:I44)</f>
        <v>0</v>
      </c>
    </row>
  </sheetData>
  <sheetProtection formatCells="0" formatColumns="0" formatRows="0" insertColumns="0" insertRows="0" insertHyperlinks="0" deleteColumns="0" deleteRows="0" sort="0" autoFilter="0" pivotTables="0"/>
  <mergeCells count="5">
    <mergeCell ref="C2:E2"/>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35" fitToHeight="999" orientation="landscape" errors="blank"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4"/>
  <dimension ref="A1"/>
  <sheetViews>
    <sheetView workbookViewId="0"/>
  </sheetViews>
  <sheetFormatPr defaultRowHeight="12.75" x14ac:dyDescent="0.2"/>
  <sheetData/>
  <sheetProtection formatCells="0" formatColumns="0" formatRows="0" insertColumns="0" insertRows="0" insertHyperlinks="0" deleteColumns="0" deleteRows="0" sort="0" autoFilter="0" pivotTables="0"/>
  <customSheetViews>
    <customSheetView guid="{65E3123D-ED26-44E3-A414-09EEEF825484}" state="hidden">
      <pageMargins left="0.69999998807907104" right="0.69999998807907104" top="0.75" bottom="0.75" header="0.30000001192092896" footer="0.30000001192092896"/>
      <pageSetup errors="blank"/>
    </customSheetView>
    <customSheetView guid="{82B4F4D9-5370-4303-A97E-2A49E01AF629}" state="hidden">
      <pageMargins left="0.69999998807907104" right="0.69999998807907104" top="0.75" bottom="0.75" header="0.30000001192092896" footer="0.30000001192092896"/>
      <pageSetup errors="blank"/>
    </customSheetView>
    <customSheetView guid="{D6CFA044-0C8C-4ECE-96A2-AFF3DD5E0425}" state="hidden">
      <pageMargins left="0.69999998807907104" right="0.69999998807907104" top="0.75" bottom="0.75" header="0.30000001192092896" footer="0.30000001192092896"/>
      <pageSetup errors="blank"/>
    </customSheetView>
  </customSheetViews>
  <pageMargins left="0.69999998807907104" right="0.69999998807907104" top="0.75" bottom="0.75" header="0.30000001192092896" footer="0.30000001192092896"/>
  <pageSetup orientation="portrait" errors="blank"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A1:D35"/>
  <sheetViews>
    <sheetView showGridLines="0" workbookViewId="0">
      <selection activeCell="E31" sqref="E31"/>
    </sheetView>
  </sheetViews>
  <sheetFormatPr defaultColWidth="9.140625" defaultRowHeight="11.25" x14ac:dyDescent="0.2"/>
  <cols>
    <col min="1" max="1" width="11.7109375" style="154" customWidth="1"/>
    <col min="2" max="2" width="62.85546875" style="154" customWidth="1"/>
    <col min="3" max="3" width="13.5703125" style="154" customWidth="1"/>
    <col min="4" max="4" width="9.140625" style="155"/>
    <col min="5" max="16384" width="9.140625" style="154"/>
  </cols>
  <sheetData>
    <row r="1" spans="1:4" s="80" customFormat="1" ht="18" x14ac:dyDescent="0.25">
      <c r="A1" s="71" t="s">
        <v>79</v>
      </c>
      <c r="B1" s="78"/>
      <c r="C1" s="78"/>
      <c r="D1" s="79"/>
    </row>
    <row r="2" spans="1:4" s="80" customFormat="1" ht="12.75" x14ac:dyDescent="0.2">
      <c r="A2" s="72" t="s">
        <v>62</v>
      </c>
      <c r="B2" s="74" t="str">
        <f>'Krycí list'!E5</f>
        <v>Učebny pro výuku</v>
      </c>
      <c r="C2" s="81"/>
      <c r="D2" s="79"/>
    </row>
    <row r="3" spans="1:4" s="80" customFormat="1" ht="12.75" x14ac:dyDescent="0.2">
      <c r="A3" s="72" t="s">
        <v>63</v>
      </c>
      <c r="B3" s="74" t="str">
        <f>'Krycí list'!E7</f>
        <v>Základní škola Ivanovice na Hané, okres Vyškov, 
Tyršova 218/4, 683 23 Ivanovice na Hané</v>
      </c>
      <c r="C3" s="82"/>
      <c r="D3" s="79"/>
    </row>
    <row r="4" spans="1:4" s="80" customFormat="1" ht="12.75" x14ac:dyDescent="0.2">
      <c r="A4" s="72" t="s">
        <v>64</v>
      </c>
      <c r="B4" s="74" t="str">
        <f>'Krycí list'!E9</f>
        <v>OCENĚNÝ SOUPIS PRACÍ A DODÁVEK A SLUŽEB</v>
      </c>
      <c r="C4" s="82"/>
      <c r="D4" s="79"/>
    </row>
    <row r="5" spans="1:4" s="80" customFormat="1" ht="12.75" x14ac:dyDescent="0.2">
      <c r="A5" s="73" t="s">
        <v>65</v>
      </c>
      <c r="B5" s="74" t="str">
        <f>'Krycí list'!P5</f>
        <v xml:space="preserve"> </v>
      </c>
      <c r="C5" s="82"/>
      <c r="D5" s="79"/>
    </row>
    <row r="6" spans="1:4" s="80" customFormat="1" ht="6" customHeight="1" x14ac:dyDescent="0.2">
      <c r="A6" s="73"/>
      <c r="B6" s="74"/>
      <c r="C6" s="82"/>
      <c r="D6" s="79"/>
    </row>
    <row r="7" spans="1:4" s="80" customFormat="1" ht="12.75" x14ac:dyDescent="0.2">
      <c r="A7" s="83" t="s">
        <v>66</v>
      </c>
      <c r="B7" s="74" t="str">
        <f>'Krycí list'!E26</f>
        <v>Základní škola Ivanovice na Hané, okres Vyškov</v>
      </c>
      <c r="C7" s="82"/>
      <c r="D7" s="79"/>
    </row>
    <row r="8" spans="1:4" s="80" customFormat="1" ht="12.75" x14ac:dyDescent="0.2">
      <c r="A8" s="83" t="s">
        <v>67</v>
      </c>
      <c r="B8" s="74" t="str">
        <f>'Krycí list'!E28</f>
        <v xml:space="preserve"> </v>
      </c>
      <c r="C8" s="82"/>
      <c r="D8" s="79"/>
    </row>
    <row r="9" spans="1:4" s="80" customFormat="1" ht="12.75" x14ac:dyDescent="0.2">
      <c r="A9" s="83" t="s">
        <v>68</v>
      </c>
      <c r="B9" s="75">
        <f>'Krycí list'!O31</f>
        <v>0</v>
      </c>
      <c r="C9" s="82"/>
      <c r="D9" s="79"/>
    </row>
    <row r="10" spans="1:4" s="80" customFormat="1" ht="6.75" customHeight="1" x14ac:dyDescent="0.2">
      <c r="A10" s="78"/>
      <c r="B10" s="78"/>
      <c r="C10" s="78"/>
      <c r="D10" s="79"/>
    </row>
    <row r="11" spans="1:4" s="80" customFormat="1" ht="12.75" x14ac:dyDescent="0.2">
      <c r="A11" s="76" t="s">
        <v>69</v>
      </c>
      <c r="B11" s="69" t="s">
        <v>70</v>
      </c>
      <c r="C11" s="84" t="s">
        <v>71</v>
      </c>
      <c r="D11" s="79"/>
    </row>
    <row r="12" spans="1:4" s="80" customFormat="1" ht="12.75" x14ac:dyDescent="0.2">
      <c r="A12" s="77">
        <v>1</v>
      </c>
      <c r="B12" s="70">
        <v>2</v>
      </c>
      <c r="C12" s="85">
        <v>3</v>
      </c>
      <c r="D12" s="79"/>
    </row>
    <row r="13" spans="1:4" s="80" customFormat="1" ht="4.5" customHeight="1" x14ac:dyDescent="0.2">
      <c r="A13" s="86"/>
      <c r="B13" s="87"/>
      <c r="C13" s="87"/>
      <c r="D13" s="79"/>
    </row>
    <row r="14" spans="1:4" x14ac:dyDescent="0.2">
      <c r="A14" s="166" t="str">
        <f>'Kabinet cizích jazyků 1.12'!D14</f>
        <v>AVT</v>
      </c>
      <c r="B14" s="167" t="s">
        <v>181</v>
      </c>
      <c r="C14" s="168">
        <f>'Učebna informatiky 0.27a'!I14+'Cvičná kuchyň 0.36'!I14+'Jazyková učebna 0.39'!I14+'Kabinet 0.42'!I14+'Učebna přírodopisu 1.10'!I14+'Kabinet přírodopisu 1.11'!I14+'Kabinet cizích jazyků 1.12'!I14+'Jazyková učebna 1.14'!I14+'Kabinet informatiky 1.16'!I14+'Učebna fyziky 2.6'!I14+'Kabinet fyziky 2.7'!I14+'Učebna chemie 2.10'!I14+'Kabinet chemie 2.11'!I14</f>
        <v>0</v>
      </c>
    </row>
    <row r="15" spans="1:4" x14ac:dyDescent="0.2">
      <c r="A15" s="169"/>
      <c r="B15" s="170" t="str">
        <f>'Učebna informatiky 0.27a'!E14</f>
        <v>Koncové prvky pro Učebnu informatiky 0.27a</v>
      </c>
      <c r="C15" s="171">
        <f>'Učebna informatiky 0.27a'!I14</f>
        <v>0</v>
      </c>
    </row>
    <row r="16" spans="1:4" x14ac:dyDescent="0.2">
      <c r="A16" s="169"/>
      <c r="B16" s="170" t="str">
        <f>'Cvičná kuchyň 0.36'!E14</f>
        <v>Koncové prvky pro Cvičnou kuchyň 0.36</v>
      </c>
      <c r="C16" s="171">
        <f>'Cvičná kuchyň 0.36'!I14</f>
        <v>0</v>
      </c>
    </row>
    <row r="17" spans="1:3" x14ac:dyDescent="0.2">
      <c r="A17" s="169"/>
      <c r="B17" s="170" t="str">
        <f>'Jazyková učebna 0.39'!E14</f>
        <v>Koncové prvky pro Jazykovou učebnu 0.39</v>
      </c>
      <c r="C17" s="171">
        <f>'Jazyková učebna 0.39'!I14</f>
        <v>0</v>
      </c>
    </row>
    <row r="18" spans="1:3" x14ac:dyDescent="0.2">
      <c r="A18" s="169"/>
      <c r="B18" s="170" t="str">
        <f>'Kabinet 0.42'!E14</f>
        <v>Koncové prvky pro Kabinet 0.42</v>
      </c>
      <c r="C18" s="171">
        <f>'Kabinet 0.42'!I14</f>
        <v>0</v>
      </c>
    </row>
    <row r="19" spans="1:3" x14ac:dyDescent="0.2">
      <c r="A19" s="169"/>
      <c r="B19" s="170" t="str">
        <f>'Učebna přírodopisu 1.10'!E14</f>
        <v>Koncové prvky pro Učebnu přírodopisu 1.10</v>
      </c>
      <c r="C19" s="171">
        <f>'Učebna přírodopisu 1.10'!I14</f>
        <v>0</v>
      </c>
    </row>
    <row r="20" spans="1:3" x14ac:dyDescent="0.2">
      <c r="A20" s="169"/>
      <c r="B20" s="170" t="str">
        <f>'Kabinet přírodopisu 1.11'!E14</f>
        <v>Koncové prvky pro Kabinet přírodopisu 1.11</v>
      </c>
      <c r="C20" s="171">
        <f>'Kabinet přírodopisu 1.11'!I14</f>
        <v>0</v>
      </c>
    </row>
    <row r="21" spans="1:3" x14ac:dyDescent="0.2">
      <c r="A21" s="169"/>
      <c r="B21" s="170" t="str">
        <f>'Kabinet cizích jazyků 1.12'!E14</f>
        <v>Koncové prvky pro Kabinet cizích jazyků 1.12</v>
      </c>
      <c r="C21" s="171">
        <f>'Kabinet cizích jazyků 1.12'!I14</f>
        <v>0</v>
      </c>
    </row>
    <row r="22" spans="1:3" x14ac:dyDescent="0.2">
      <c r="A22" s="169"/>
      <c r="B22" s="170" t="str">
        <f>'Jazyková učebna 1.14'!E14</f>
        <v>Koncové prvky pro Jazykovou učebnu 1.14</v>
      </c>
      <c r="C22" s="171">
        <f>'Jazyková učebna 1.14'!I14</f>
        <v>0</v>
      </c>
    </row>
    <row r="23" spans="1:3" x14ac:dyDescent="0.2">
      <c r="A23" s="169"/>
      <c r="B23" s="170" t="str">
        <f>'Kabinet informatiky 1.16'!E14</f>
        <v>Koncové prvky pro Kabinet informatiky 1.16</v>
      </c>
      <c r="C23" s="171">
        <f>'Kabinet informatiky 1.16'!I14</f>
        <v>0</v>
      </c>
    </row>
    <row r="24" spans="1:3" x14ac:dyDescent="0.2">
      <c r="A24" s="169"/>
      <c r="B24" s="170" t="str">
        <f>'Učebna fyziky 2.6'!E14</f>
        <v>Koncové prvky pro Učebnu fyziky 2.6</v>
      </c>
      <c r="C24" s="171">
        <f>'Učebna fyziky 2.6'!I14</f>
        <v>0</v>
      </c>
    </row>
    <row r="25" spans="1:3" x14ac:dyDescent="0.2">
      <c r="A25" s="169"/>
      <c r="B25" s="170" t="str">
        <f>'Kabinet fyziky 2.7'!E14</f>
        <v>Koncové prvky pro Kabinet fyziky 2.7</v>
      </c>
      <c r="C25" s="171">
        <f>'Kabinet fyziky 2.7'!I14</f>
        <v>0</v>
      </c>
    </row>
    <row r="26" spans="1:3" x14ac:dyDescent="0.2">
      <c r="A26" s="169"/>
      <c r="B26" s="170" t="str">
        <f>'Učebna chemie 2.10'!E14</f>
        <v>Koncové prvky pro Učebnu chemie 2.10</v>
      </c>
      <c r="C26" s="171">
        <f>'Učebna chemie 2.10'!I14</f>
        <v>0</v>
      </c>
    </row>
    <row r="27" spans="1:3" x14ac:dyDescent="0.2">
      <c r="A27" s="169"/>
      <c r="B27" s="170" t="str">
        <f>'Kabinet chemie 2.11'!E14</f>
        <v>Koncové prvky pro Kabinet chemie 2.11</v>
      </c>
      <c r="C27" s="171">
        <f>'Kabinet chemie 2.11'!I14</f>
        <v>0</v>
      </c>
    </row>
    <row r="28" spans="1:3" x14ac:dyDescent="0.2">
      <c r="A28" s="166" t="s">
        <v>249</v>
      </c>
      <c r="B28" s="167" t="str">
        <f>Konektivita!E14</f>
        <v>Konektivita</v>
      </c>
      <c r="C28" s="168">
        <f>Konektivita!I14</f>
        <v>0</v>
      </c>
    </row>
    <row r="29" spans="1:3" x14ac:dyDescent="0.2">
      <c r="A29" s="166"/>
      <c r="B29" s="170" t="str">
        <f>Konektivita!E15</f>
        <v xml:space="preserve">Firewall </v>
      </c>
      <c r="C29" s="171">
        <f>Konektivita!I15</f>
        <v>0</v>
      </c>
    </row>
    <row r="30" spans="1:3" x14ac:dyDescent="0.2">
      <c r="A30" s="166"/>
      <c r="B30" s="170" t="str">
        <f>Konektivita!E18</f>
        <v>Aktivní prvky - POE</v>
      </c>
      <c r="C30" s="171">
        <f>Konektivita!I18</f>
        <v>0</v>
      </c>
    </row>
    <row r="31" spans="1:3" x14ac:dyDescent="0.2">
      <c r="A31" s="166"/>
      <c r="B31" s="170" t="str">
        <f>Konektivita!E22</f>
        <v>Aktivní prvky - bez POE</v>
      </c>
      <c r="C31" s="171">
        <f>Konektivita!I22</f>
        <v>0</v>
      </c>
    </row>
    <row r="32" spans="1:3" x14ac:dyDescent="0.2">
      <c r="A32" s="166"/>
      <c r="B32" s="170" t="str">
        <f>Konektivita!E25</f>
        <v>WiFi</v>
      </c>
      <c r="C32" s="171">
        <f>Konektivita!I25</f>
        <v>0</v>
      </c>
    </row>
    <row r="33" spans="1:3" x14ac:dyDescent="0.2">
      <c r="A33" s="166"/>
      <c r="B33" s="170" t="str">
        <f>Konektivita!E33</f>
        <v>SVR (AD)</v>
      </c>
      <c r="C33" s="171">
        <f>Konektivita!I33</f>
        <v>0</v>
      </c>
    </row>
    <row r="34" spans="1:3" x14ac:dyDescent="0.2">
      <c r="A34" s="166"/>
      <c r="B34" s="170" t="str">
        <f>Konektivita!E42</f>
        <v>Log management</v>
      </c>
      <c r="C34" s="171">
        <f>Konektivita!I42</f>
        <v>0</v>
      </c>
    </row>
    <row r="35" spans="1:3" x14ac:dyDescent="0.2">
      <c r="A35" s="172"/>
      <c r="B35" s="173" t="s">
        <v>112</v>
      </c>
      <c r="C35" s="174">
        <f>SUM(C15:C27)+SUM(C29:C34)</f>
        <v>0</v>
      </c>
    </row>
  </sheetData>
  <sheetProtection formatCells="0" formatColumns="0" formatRows="0" insertColumns="0" insertRows="0" insertHyperlinks="0" deleteColumns="0" deleteRows="0" sort="0" autoFilter="0" pivotTables="0"/>
  <customSheetViews>
    <customSheetView guid="{65E3123D-ED26-44E3-A414-09EEEF825484}"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1"/>
      <headerFooter alignWithMargins="0"/>
    </customSheetView>
    <customSheetView guid="{82B4F4D9-5370-4303-A97E-2A49E01AF629}"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2"/>
      <headerFooter alignWithMargins="0"/>
    </customSheetView>
    <customSheetView guid="{D6CFA044-0C8C-4ECE-96A2-AFF3DD5E0425}" showPageBreaks="1"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3"/>
      <headerFooter alignWithMargins="0"/>
    </customSheetView>
  </customSheetViews>
  <printOptions horizontalCentered="1"/>
  <pageMargins left="1.1023622047244095" right="1.1023622047244095" top="0.78740157480314965" bottom="0.78740157480314965" header="0.51181102362204722" footer="0.51181102362204722"/>
  <pageSetup paperSize="9" scale="89" fitToHeight="999" orientation="portrait" errors="blank" horizontalDpi="8189" verticalDpi="8189"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49"/>
  <sheetViews>
    <sheetView showGridLines="0" topLeftCell="A40" zoomScaleNormal="100" workbookViewId="0">
      <selection activeCell="E19" sqref="E19"/>
    </sheetView>
  </sheetViews>
  <sheetFormatPr defaultColWidth="9.140625" defaultRowHeight="12.75" x14ac:dyDescent="0.2"/>
  <cols>
    <col min="1" max="1" width="5.5703125" style="186" customWidth="1"/>
    <col min="2" max="2" width="4.42578125" style="189" customWidth="1"/>
    <col min="3" max="3" width="6" style="189" customWidth="1"/>
    <col min="4" max="4" width="12.7109375" style="199" customWidth="1"/>
    <col min="5" max="5" width="94.28515625" style="165" customWidth="1"/>
    <col min="6" max="6" width="7.7109375" style="189" customWidth="1"/>
    <col min="7" max="7" width="9.85546875" style="186" customWidth="1"/>
    <col min="8" max="8" width="13.140625" style="186" customWidth="1"/>
    <col min="9" max="9" width="15.5703125" style="186" customWidth="1"/>
    <col min="10" max="10" width="9.140625" style="80"/>
    <col min="11" max="11" width="22.42578125" style="80" customWidth="1"/>
    <col min="12" max="12" width="23.140625" style="80" customWidth="1"/>
    <col min="13" max="16384" width="9.140625" style="80"/>
  </cols>
  <sheetData>
    <row r="1" spans="1:12" s="177" customFormat="1" ht="18" x14ac:dyDescent="0.2">
      <c r="A1" s="203" t="s">
        <v>117</v>
      </c>
      <c r="B1" s="204"/>
      <c r="C1" s="204"/>
      <c r="D1" s="192"/>
      <c r="E1" s="192"/>
      <c r="F1" s="204"/>
      <c r="G1" s="204"/>
      <c r="H1" s="204"/>
      <c r="I1" s="204"/>
    </row>
    <row r="2" spans="1:12" s="177" customFormat="1" x14ac:dyDescent="0.2">
      <c r="A2" s="205" t="s">
        <v>62</v>
      </c>
      <c r="B2" s="204"/>
      <c r="C2" s="226" t="s">
        <v>248</v>
      </c>
      <c r="D2" s="227"/>
      <c r="E2" s="227"/>
      <c r="F2" s="204"/>
      <c r="G2" s="204"/>
      <c r="H2" s="204"/>
      <c r="I2" s="204"/>
    </row>
    <row r="3" spans="1:12" s="177" customFormat="1" x14ac:dyDescent="0.2">
      <c r="A3" s="205" t="s">
        <v>63</v>
      </c>
      <c r="B3" s="204"/>
      <c r="C3" s="226" t="str">
        <f>'Krycí list'!E7</f>
        <v>Základní škola Ivanovice na Hané, okres Vyškov, 
Tyršova 218/4, 683 23 Ivanovice na Hané</v>
      </c>
      <c r="D3" s="227"/>
      <c r="E3" s="227"/>
      <c r="F3" s="204"/>
      <c r="G3" s="204"/>
      <c r="H3" s="204"/>
      <c r="I3" s="134"/>
    </row>
    <row r="4" spans="1:12" s="177" customFormat="1" x14ac:dyDescent="0.2">
      <c r="A4" s="205" t="s">
        <v>64</v>
      </c>
      <c r="B4" s="204"/>
      <c r="C4" s="134" t="str">
        <f>'Krycí list'!E9</f>
        <v>OCENĚNÝ SOUPIS PRACÍ A DODÁVEK A SLUŽEB</v>
      </c>
      <c r="D4" s="193"/>
      <c r="E4" s="193"/>
      <c r="F4" s="204"/>
      <c r="G4" s="204"/>
      <c r="H4" s="204"/>
      <c r="I4" s="134"/>
    </row>
    <row r="5" spans="1:12" s="177" customFormat="1" x14ac:dyDescent="0.2">
      <c r="A5" s="204" t="s">
        <v>72</v>
      </c>
      <c r="B5" s="204"/>
      <c r="C5" s="134" t="str">
        <f>'Krycí list'!P5</f>
        <v xml:space="preserve"> </v>
      </c>
      <c r="D5" s="193"/>
      <c r="E5" s="193"/>
      <c r="F5" s="204"/>
      <c r="G5" s="204"/>
      <c r="H5" s="204"/>
      <c r="I5" s="134"/>
    </row>
    <row r="6" spans="1:12" s="177" customFormat="1" x14ac:dyDescent="0.2">
      <c r="A6" s="204"/>
      <c r="B6" s="204"/>
      <c r="C6" s="134"/>
      <c r="D6" s="193"/>
      <c r="E6" s="193"/>
      <c r="F6" s="204"/>
      <c r="G6" s="204"/>
      <c r="H6" s="204"/>
      <c r="I6" s="134"/>
    </row>
    <row r="7" spans="1:12" s="177" customFormat="1" x14ac:dyDescent="0.2">
      <c r="A7" s="204" t="s">
        <v>66</v>
      </c>
      <c r="B7" s="204"/>
      <c r="C7" s="226" t="str">
        <f>'Krycí list'!E26</f>
        <v>Základní škola Ivanovice na Hané, okres Vyškov</v>
      </c>
      <c r="D7" s="227"/>
      <c r="E7" s="227"/>
      <c r="F7" s="204"/>
      <c r="G7" s="204"/>
      <c r="H7" s="204"/>
      <c r="I7" s="134"/>
    </row>
    <row r="8" spans="1:12" s="177" customFormat="1" x14ac:dyDescent="0.2">
      <c r="A8" s="204" t="s">
        <v>67</v>
      </c>
      <c r="B8" s="204"/>
      <c r="C8" s="226" t="str">
        <f>'Krycí list'!E28</f>
        <v xml:space="preserve"> </v>
      </c>
      <c r="D8" s="227"/>
      <c r="E8" s="193"/>
      <c r="F8" s="204"/>
      <c r="G8" s="204"/>
      <c r="H8" s="204"/>
      <c r="I8" s="134"/>
    </row>
    <row r="9" spans="1:12" s="177" customFormat="1" x14ac:dyDescent="0.2">
      <c r="A9" s="204" t="s">
        <v>68</v>
      </c>
      <c r="B9" s="204"/>
      <c r="C9" s="228">
        <f>'Krycí list'!O31</f>
        <v>0</v>
      </c>
      <c r="D9" s="227"/>
      <c r="E9" s="193"/>
      <c r="F9" s="204"/>
      <c r="G9" s="204"/>
      <c r="H9" s="204"/>
      <c r="I9" s="134"/>
    </row>
    <row r="10" spans="1:12" s="177" customFormat="1" x14ac:dyDescent="0.2">
      <c r="A10" s="204"/>
      <c r="B10" s="204"/>
      <c r="C10" s="204"/>
      <c r="D10" s="192"/>
      <c r="E10" s="192"/>
      <c r="F10" s="204"/>
      <c r="G10" s="204"/>
      <c r="H10" s="204"/>
      <c r="I10" s="204"/>
    </row>
    <row r="11" spans="1:12" s="202" customFormat="1" ht="50.25" customHeight="1" x14ac:dyDescent="0.2">
      <c r="A11" s="183" t="s">
        <v>73</v>
      </c>
      <c r="B11" s="135" t="s">
        <v>74</v>
      </c>
      <c r="C11" s="135" t="s">
        <v>75</v>
      </c>
      <c r="D11" s="135" t="s">
        <v>111</v>
      </c>
      <c r="E11" s="135" t="s">
        <v>108</v>
      </c>
      <c r="F11" s="135" t="s">
        <v>76</v>
      </c>
      <c r="G11" s="135" t="s">
        <v>77</v>
      </c>
      <c r="H11" s="135" t="s">
        <v>109</v>
      </c>
      <c r="I11" s="135" t="s">
        <v>110</v>
      </c>
      <c r="K11" s="135" t="s">
        <v>318</v>
      </c>
      <c r="L11" s="135" t="s">
        <v>319</v>
      </c>
    </row>
    <row r="12" spans="1:12" s="189" customFormat="1" x14ac:dyDescent="0.2">
      <c r="A12" s="184">
        <v>1</v>
      </c>
      <c r="B12" s="150">
        <v>2</v>
      </c>
      <c r="C12" s="150">
        <v>3</v>
      </c>
      <c r="D12" s="136">
        <v>4</v>
      </c>
      <c r="E12" s="136">
        <v>5</v>
      </c>
      <c r="F12" s="150">
        <v>6</v>
      </c>
      <c r="G12" s="150">
        <v>7</v>
      </c>
      <c r="H12" s="150">
        <v>8</v>
      </c>
      <c r="I12" s="150">
        <v>9</v>
      </c>
      <c r="K12" s="150">
        <v>10</v>
      </c>
      <c r="L12" s="150">
        <v>11</v>
      </c>
    </row>
    <row r="13" spans="1:12" x14ac:dyDescent="0.2">
      <c r="A13" s="185"/>
      <c r="B13" s="187"/>
      <c r="C13" s="187"/>
      <c r="D13" s="194"/>
      <c r="E13" s="158"/>
      <c r="F13" s="187"/>
      <c r="G13" s="185"/>
      <c r="H13" s="185"/>
      <c r="I13" s="185"/>
    </row>
    <row r="14" spans="1:12" s="137" customFormat="1" x14ac:dyDescent="0.2">
      <c r="A14" s="180"/>
      <c r="B14" s="145"/>
      <c r="C14" s="190"/>
      <c r="D14" s="195" t="s">
        <v>98</v>
      </c>
      <c r="E14" s="159" t="s">
        <v>232</v>
      </c>
      <c r="F14" s="190"/>
      <c r="G14" s="178"/>
      <c r="H14" s="178"/>
      <c r="I14" s="146">
        <f>SUBTOTAL(9,I15:I48)</f>
        <v>0</v>
      </c>
    </row>
    <row r="15" spans="1:12" s="133" customFormat="1" x14ac:dyDescent="0.2">
      <c r="A15" s="143"/>
      <c r="B15" s="138"/>
      <c r="C15" s="182"/>
      <c r="D15" s="196"/>
      <c r="E15" s="157" t="s">
        <v>182</v>
      </c>
      <c r="F15" s="182"/>
      <c r="G15" s="179"/>
      <c r="H15" s="179"/>
      <c r="I15" s="139">
        <f>SUBTOTAL(9,I16:I24)</f>
        <v>0</v>
      </c>
    </row>
    <row r="16" spans="1:12" s="133" customFormat="1" ht="63.75" x14ac:dyDescent="0.2">
      <c r="A16" s="143">
        <v>1</v>
      </c>
      <c r="B16" s="140"/>
      <c r="C16" s="140" t="s">
        <v>115</v>
      </c>
      <c r="D16" s="197" t="s">
        <v>158</v>
      </c>
      <c r="E16" s="161" t="s">
        <v>305</v>
      </c>
      <c r="F16" s="140" t="s">
        <v>78</v>
      </c>
      <c r="G16" s="141">
        <v>1</v>
      </c>
      <c r="H16" s="142"/>
      <c r="I16" s="142">
        <f t="shared" ref="I16:I17" si="0">ROUND(G16*H16,2)</f>
        <v>0</v>
      </c>
      <c r="K16" s="211"/>
    </row>
    <row r="17" spans="1:12" s="133" customFormat="1" ht="89.25" x14ac:dyDescent="0.2">
      <c r="A17" s="143">
        <v>2</v>
      </c>
      <c r="B17" s="140"/>
      <c r="C17" s="140" t="s">
        <v>115</v>
      </c>
      <c r="D17" s="197" t="s">
        <v>159</v>
      </c>
      <c r="E17" s="160" t="s">
        <v>166</v>
      </c>
      <c r="F17" s="140" t="s">
        <v>78</v>
      </c>
      <c r="G17" s="141">
        <f>G16</f>
        <v>1</v>
      </c>
      <c r="H17" s="142"/>
      <c r="I17" s="142">
        <f t="shared" si="0"/>
        <v>0</v>
      </c>
    </row>
    <row r="18" spans="1:12" s="133" customFormat="1" ht="51" x14ac:dyDescent="0.2">
      <c r="A18" s="143">
        <v>3</v>
      </c>
      <c r="B18" s="140"/>
      <c r="C18" s="140" t="s">
        <v>115</v>
      </c>
      <c r="D18" s="197" t="s">
        <v>118</v>
      </c>
      <c r="E18" s="161" t="s">
        <v>299</v>
      </c>
      <c r="F18" s="140" t="s">
        <v>78</v>
      </c>
      <c r="G18" s="141">
        <v>1</v>
      </c>
      <c r="H18" s="142"/>
      <c r="I18" s="142">
        <f t="shared" ref="I18:I24" si="1">ROUND(G18*H18,2)</f>
        <v>0</v>
      </c>
    </row>
    <row r="19" spans="1:12" s="133" customFormat="1" ht="25.5" x14ac:dyDescent="0.2">
      <c r="A19" s="143">
        <v>4</v>
      </c>
      <c r="B19" s="140"/>
      <c r="C19" s="191" t="s">
        <v>115</v>
      </c>
      <c r="D19" s="153" t="s">
        <v>128</v>
      </c>
      <c r="E19" s="160" t="s">
        <v>168</v>
      </c>
      <c r="F19" s="140" t="s">
        <v>78</v>
      </c>
      <c r="G19" s="141">
        <v>1</v>
      </c>
      <c r="H19" s="142"/>
      <c r="I19" s="142">
        <f t="shared" si="1"/>
        <v>0</v>
      </c>
    </row>
    <row r="20" spans="1:12" s="133" customFormat="1" ht="38.25" x14ac:dyDescent="0.2">
      <c r="A20" s="143">
        <v>5</v>
      </c>
      <c r="B20" s="140"/>
      <c r="C20" s="191" t="s">
        <v>115</v>
      </c>
      <c r="D20" s="153" t="s">
        <v>171</v>
      </c>
      <c r="E20" s="160" t="s">
        <v>169</v>
      </c>
      <c r="F20" s="140" t="s">
        <v>78</v>
      </c>
      <c r="G20" s="141">
        <f>SUM(G19:G19)</f>
        <v>1</v>
      </c>
      <c r="H20" s="142"/>
      <c r="I20" s="142">
        <f t="shared" si="1"/>
        <v>0</v>
      </c>
    </row>
    <row r="21" spans="1:12" s="133" customFormat="1" ht="25.5" x14ac:dyDescent="0.2">
      <c r="A21" s="143">
        <v>6</v>
      </c>
      <c r="B21" s="140"/>
      <c r="C21" s="191" t="s">
        <v>115</v>
      </c>
      <c r="D21" s="153" t="s">
        <v>128</v>
      </c>
      <c r="E21" s="160" t="s">
        <v>170</v>
      </c>
      <c r="F21" s="140" t="s">
        <v>78</v>
      </c>
      <c r="G21" s="141">
        <f>G20</f>
        <v>1</v>
      </c>
      <c r="H21" s="142"/>
      <c r="I21" s="142">
        <f t="shared" si="1"/>
        <v>0</v>
      </c>
    </row>
    <row r="22" spans="1:12" s="133" customFormat="1" ht="25.5" x14ac:dyDescent="0.2">
      <c r="A22" s="143">
        <v>7</v>
      </c>
      <c r="B22" s="140"/>
      <c r="C22" s="140" t="s">
        <v>115</v>
      </c>
      <c r="D22" s="175" t="s">
        <v>124</v>
      </c>
      <c r="E22" s="160" t="s">
        <v>138</v>
      </c>
      <c r="F22" s="140" t="s">
        <v>78</v>
      </c>
      <c r="G22" s="151">
        <v>1</v>
      </c>
      <c r="H22" s="142"/>
      <c r="I22" s="142">
        <f t="shared" si="1"/>
        <v>0</v>
      </c>
    </row>
    <row r="23" spans="1:12" s="133" customFormat="1" ht="63.75" x14ac:dyDescent="0.2">
      <c r="A23" s="143">
        <v>8</v>
      </c>
      <c r="B23" s="140"/>
      <c r="C23" s="140" t="s">
        <v>115</v>
      </c>
      <c r="D23" s="197" t="s">
        <v>130</v>
      </c>
      <c r="E23" s="161" t="s">
        <v>306</v>
      </c>
      <c r="F23" s="140" t="s">
        <v>78</v>
      </c>
      <c r="G23" s="141">
        <v>1</v>
      </c>
      <c r="H23" s="142"/>
      <c r="I23" s="142">
        <f t="shared" si="1"/>
        <v>0</v>
      </c>
    </row>
    <row r="24" spans="1:12" s="133" customFormat="1" ht="51" x14ac:dyDescent="0.2">
      <c r="A24" s="143">
        <v>9</v>
      </c>
      <c r="B24" s="140"/>
      <c r="C24" s="140" t="s">
        <v>115</v>
      </c>
      <c r="D24" s="197" t="s">
        <v>82</v>
      </c>
      <c r="E24" s="160" t="s">
        <v>160</v>
      </c>
      <c r="F24" s="140" t="s">
        <v>78</v>
      </c>
      <c r="G24" s="141">
        <v>1</v>
      </c>
      <c r="H24" s="142"/>
      <c r="I24" s="142">
        <f t="shared" si="1"/>
        <v>0</v>
      </c>
      <c r="K24" s="211"/>
    </row>
    <row r="25" spans="1:12" s="133" customFormat="1" x14ac:dyDescent="0.2">
      <c r="A25" s="143"/>
      <c r="B25" s="140"/>
      <c r="C25" s="138"/>
      <c r="D25" s="176"/>
      <c r="E25" s="157" t="s">
        <v>183</v>
      </c>
      <c r="F25" s="200"/>
      <c r="G25" s="179"/>
      <c r="H25" s="179"/>
      <c r="I25" s="139">
        <f>SUBTOTAL(9,I26:I38)</f>
        <v>0</v>
      </c>
    </row>
    <row r="26" spans="1:12" s="133" customFormat="1" ht="102" x14ac:dyDescent="0.2">
      <c r="A26" s="143">
        <v>10</v>
      </c>
      <c r="B26" s="140"/>
      <c r="C26" s="140" t="s">
        <v>115</v>
      </c>
      <c r="D26" s="197" t="s">
        <v>89</v>
      </c>
      <c r="E26" s="160" t="s">
        <v>307</v>
      </c>
      <c r="F26" s="140" t="s">
        <v>78</v>
      </c>
      <c r="G26" s="141">
        <v>1</v>
      </c>
      <c r="H26" s="142"/>
      <c r="I26" s="148">
        <f t="shared" ref="I26:I27" si="2">ROUND(G26*H26,2)</f>
        <v>0</v>
      </c>
      <c r="K26" s="211"/>
      <c r="L26" s="211"/>
    </row>
    <row r="27" spans="1:12" s="133" customFormat="1" ht="63.75" x14ac:dyDescent="0.2">
      <c r="A27" s="143">
        <v>11</v>
      </c>
      <c r="B27" s="140"/>
      <c r="C27" s="140" t="s">
        <v>115</v>
      </c>
      <c r="D27" s="197" t="s">
        <v>90</v>
      </c>
      <c r="E27" s="160" t="s">
        <v>320</v>
      </c>
      <c r="F27" s="140" t="s">
        <v>78</v>
      </c>
      <c r="G27" s="141">
        <v>1</v>
      </c>
      <c r="H27" s="142"/>
      <c r="I27" s="148">
        <f t="shared" si="2"/>
        <v>0</v>
      </c>
      <c r="K27" s="211"/>
    </row>
    <row r="28" spans="1:12" s="133" customFormat="1" ht="25.5" x14ac:dyDescent="0.2">
      <c r="A28" s="143">
        <v>12</v>
      </c>
      <c r="B28" s="140"/>
      <c r="C28" s="140" t="s">
        <v>115</v>
      </c>
      <c r="D28" s="175" t="s">
        <v>126</v>
      </c>
      <c r="E28" s="160" t="s">
        <v>147</v>
      </c>
      <c r="F28" s="140" t="s">
        <v>78</v>
      </c>
      <c r="G28" s="141">
        <v>1</v>
      </c>
      <c r="H28" s="142"/>
      <c r="I28" s="148">
        <f t="shared" ref="I28:I38" si="3">ROUND(G28*H28,2)</f>
        <v>0</v>
      </c>
    </row>
    <row r="29" spans="1:12" s="133" customFormat="1" ht="25.5" x14ac:dyDescent="0.2">
      <c r="A29" s="143">
        <v>13</v>
      </c>
      <c r="B29" s="140"/>
      <c r="C29" s="140" t="s">
        <v>115</v>
      </c>
      <c r="D29" s="175" t="s">
        <v>127</v>
      </c>
      <c r="E29" s="160" t="s">
        <v>148</v>
      </c>
      <c r="F29" s="140" t="s">
        <v>78</v>
      </c>
      <c r="G29" s="141">
        <v>1</v>
      </c>
      <c r="H29" s="142"/>
      <c r="I29" s="148">
        <f t="shared" si="3"/>
        <v>0</v>
      </c>
    </row>
    <row r="30" spans="1:12" s="133" customFormat="1" ht="51" x14ac:dyDescent="0.2">
      <c r="A30" s="143">
        <v>14</v>
      </c>
      <c r="B30" s="140"/>
      <c r="C30" s="140" t="s">
        <v>115</v>
      </c>
      <c r="D30" s="197" t="s">
        <v>106</v>
      </c>
      <c r="E30" s="161" t="s">
        <v>133</v>
      </c>
      <c r="F30" s="140" t="s">
        <v>78</v>
      </c>
      <c r="G30" s="141">
        <v>1</v>
      </c>
      <c r="H30" s="142"/>
      <c r="I30" s="148">
        <f t="shared" si="3"/>
        <v>0</v>
      </c>
    </row>
    <row r="31" spans="1:12" s="133" customFormat="1" ht="102" x14ac:dyDescent="0.2">
      <c r="A31" s="143">
        <v>15</v>
      </c>
      <c r="B31" s="140"/>
      <c r="C31" s="140" t="s">
        <v>115</v>
      </c>
      <c r="D31" s="197" t="s">
        <v>91</v>
      </c>
      <c r="E31" s="160" t="s">
        <v>316</v>
      </c>
      <c r="F31" s="140" t="s">
        <v>78</v>
      </c>
      <c r="G31" s="141">
        <v>20</v>
      </c>
      <c r="H31" s="142"/>
      <c r="I31" s="142">
        <f t="shared" si="3"/>
        <v>0</v>
      </c>
      <c r="K31" s="211"/>
      <c r="L31" s="211"/>
    </row>
    <row r="32" spans="1:12" s="133" customFormat="1" ht="63.75" x14ac:dyDescent="0.2">
      <c r="A32" s="143">
        <v>16</v>
      </c>
      <c r="B32" s="140"/>
      <c r="C32" s="140" t="s">
        <v>115</v>
      </c>
      <c r="D32" s="197" t="s">
        <v>90</v>
      </c>
      <c r="E32" s="160" t="s">
        <v>320</v>
      </c>
      <c r="F32" s="140" t="s">
        <v>78</v>
      </c>
      <c r="G32" s="141">
        <f>G31</f>
        <v>20</v>
      </c>
      <c r="H32" s="142"/>
      <c r="I32" s="148">
        <f t="shared" si="3"/>
        <v>0</v>
      </c>
      <c r="K32" s="211"/>
    </row>
    <row r="33" spans="1:11" s="133" customFormat="1" ht="25.5" x14ac:dyDescent="0.2">
      <c r="A33" s="143">
        <v>17</v>
      </c>
      <c r="B33" s="140"/>
      <c r="C33" s="140" t="s">
        <v>115</v>
      </c>
      <c r="D33" s="175" t="s">
        <v>126</v>
      </c>
      <c r="E33" s="161" t="s">
        <v>136</v>
      </c>
      <c r="F33" s="140" t="s">
        <v>78</v>
      </c>
      <c r="G33" s="141">
        <v>20</v>
      </c>
      <c r="H33" s="142"/>
      <c r="I33" s="148">
        <f t="shared" si="3"/>
        <v>0</v>
      </c>
    </row>
    <row r="34" spans="1:11" s="133" customFormat="1" ht="76.5" x14ac:dyDescent="0.2">
      <c r="A34" s="143">
        <v>18</v>
      </c>
      <c r="B34" s="140"/>
      <c r="C34" s="140" t="s">
        <v>115</v>
      </c>
      <c r="D34" s="197" t="s">
        <v>186</v>
      </c>
      <c r="E34" s="161" t="s">
        <v>188</v>
      </c>
      <c r="F34" s="140" t="s">
        <v>78</v>
      </c>
      <c r="G34" s="141">
        <v>21</v>
      </c>
      <c r="H34" s="142"/>
      <c r="I34" s="142">
        <f t="shared" si="3"/>
        <v>0</v>
      </c>
    </row>
    <row r="35" spans="1:11" s="133" customFormat="1" ht="51" x14ac:dyDescent="0.2">
      <c r="A35" s="143">
        <v>19</v>
      </c>
      <c r="B35" s="140"/>
      <c r="C35" s="140" t="s">
        <v>115</v>
      </c>
      <c r="D35" s="197" t="s">
        <v>187</v>
      </c>
      <c r="E35" s="161" t="s">
        <v>189</v>
      </c>
      <c r="F35" s="140" t="s">
        <v>78</v>
      </c>
      <c r="G35" s="141">
        <f>G34</f>
        <v>21</v>
      </c>
      <c r="H35" s="142"/>
      <c r="I35" s="142">
        <f t="shared" si="3"/>
        <v>0</v>
      </c>
    </row>
    <row r="36" spans="1:11" s="133" customFormat="1" ht="66" customHeight="1" x14ac:dyDescent="0.2">
      <c r="A36" s="143">
        <v>20</v>
      </c>
      <c r="B36" s="140"/>
      <c r="C36" s="140" t="s">
        <v>115</v>
      </c>
      <c r="D36" s="197" t="s">
        <v>152</v>
      </c>
      <c r="E36" s="160" t="s">
        <v>162</v>
      </c>
      <c r="F36" s="140" t="s">
        <v>78</v>
      </c>
      <c r="G36" s="141">
        <v>1</v>
      </c>
      <c r="H36" s="142"/>
      <c r="I36" s="142">
        <f t="shared" si="3"/>
        <v>0</v>
      </c>
      <c r="K36" s="211"/>
    </row>
    <row r="37" spans="1:11" s="133" customFormat="1" ht="25.5" x14ac:dyDescent="0.2">
      <c r="A37" s="143">
        <v>21</v>
      </c>
      <c r="B37" s="140"/>
      <c r="C37" s="140" t="s">
        <v>115</v>
      </c>
      <c r="D37" s="197" t="s">
        <v>153</v>
      </c>
      <c r="E37" s="160" t="s">
        <v>154</v>
      </c>
      <c r="F37" s="140" t="s">
        <v>78</v>
      </c>
      <c r="G37" s="141">
        <v>1</v>
      </c>
      <c r="H37" s="142"/>
      <c r="I37" s="142">
        <f t="shared" si="3"/>
        <v>0</v>
      </c>
    </row>
    <row r="38" spans="1:11" s="133" customFormat="1" ht="51" x14ac:dyDescent="0.2">
      <c r="A38" s="143">
        <v>22</v>
      </c>
      <c r="B38" s="140"/>
      <c r="C38" s="140" t="s">
        <v>115</v>
      </c>
      <c r="D38" s="197" t="s">
        <v>92</v>
      </c>
      <c r="E38" s="160" t="s">
        <v>172</v>
      </c>
      <c r="F38" s="140" t="s">
        <v>78</v>
      </c>
      <c r="G38" s="141">
        <v>2</v>
      </c>
      <c r="H38" s="142"/>
      <c r="I38" s="148">
        <f t="shared" si="3"/>
        <v>0</v>
      </c>
      <c r="K38" s="211"/>
    </row>
    <row r="39" spans="1:11" s="133" customFormat="1" x14ac:dyDescent="0.2">
      <c r="A39" s="143"/>
      <c r="B39" s="140"/>
      <c r="C39" s="140"/>
      <c r="D39" s="197"/>
      <c r="E39" s="157" t="s">
        <v>145</v>
      </c>
      <c r="F39" s="200"/>
      <c r="G39" s="179"/>
      <c r="H39" s="179"/>
      <c r="I39" s="139">
        <f>SUBTOTAL(9,I40:I48)</f>
        <v>0</v>
      </c>
    </row>
    <row r="40" spans="1:11" s="133" customFormat="1" ht="89.25" x14ac:dyDescent="0.2">
      <c r="A40" s="143">
        <v>23</v>
      </c>
      <c r="B40" s="140"/>
      <c r="C40" s="140" t="s">
        <v>115</v>
      </c>
      <c r="D40" s="152" t="s">
        <v>139</v>
      </c>
      <c r="E40" s="163" t="s">
        <v>308</v>
      </c>
      <c r="F40" s="140" t="s">
        <v>78</v>
      </c>
      <c r="G40" s="141">
        <v>1</v>
      </c>
      <c r="H40" s="142"/>
      <c r="I40" s="142">
        <f>ROUND(G40*H40,2)</f>
        <v>0</v>
      </c>
    </row>
    <row r="41" spans="1:11" s="133" customFormat="1" ht="102" x14ac:dyDescent="0.2">
      <c r="A41" s="143">
        <v>24</v>
      </c>
      <c r="B41" s="140"/>
      <c r="C41" s="140" t="s">
        <v>115</v>
      </c>
      <c r="D41" s="152" t="s">
        <v>140</v>
      </c>
      <c r="E41" s="163" t="s">
        <v>309</v>
      </c>
      <c r="F41" s="140" t="s">
        <v>78</v>
      </c>
      <c r="G41" s="141">
        <v>1</v>
      </c>
      <c r="H41" s="142"/>
      <c r="I41" s="142">
        <f>ROUND(G41*H41,2)</f>
        <v>0</v>
      </c>
      <c r="K41" s="211"/>
    </row>
    <row r="42" spans="1:11" s="133" customFormat="1" ht="63.75" x14ac:dyDescent="0.2">
      <c r="A42" s="143">
        <v>25</v>
      </c>
      <c r="B42" s="140"/>
      <c r="C42" s="140" t="s">
        <v>115</v>
      </c>
      <c r="D42" s="197" t="s">
        <v>141</v>
      </c>
      <c r="E42" s="160" t="s">
        <v>310</v>
      </c>
      <c r="F42" s="140" t="s">
        <v>78</v>
      </c>
      <c r="G42" s="141">
        <v>1</v>
      </c>
      <c r="H42" s="142"/>
      <c r="I42" s="148">
        <f>ROUND(G42*H42,2)</f>
        <v>0</v>
      </c>
    </row>
    <row r="43" spans="1:11" s="133" customFormat="1" ht="102" x14ac:dyDescent="0.2">
      <c r="A43" s="143">
        <v>26</v>
      </c>
      <c r="B43" s="140"/>
      <c r="C43" s="140" t="s">
        <v>115</v>
      </c>
      <c r="D43" s="152" t="s">
        <v>142</v>
      </c>
      <c r="E43" s="156" t="s">
        <v>143</v>
      </c>
      <c r="F43" s="140" t="s">
        <v>78</v>
      </c>
      <c r="G43" s="141">
        <v>1</v>
      </c>
      <c r="H43" s="142"/>
      <c r="I43" s="142">
        <f>ROUND(G43*H43,2)</f>
        <v>0</v>
      </c>
    </row>
    <row r="44" spans="1:11" s="133" customFormat="1" ht="25.5" x14ac:dyDescent="0.2">
      <c r="A44" s="143">
        <v>27</v>
      </c>
      <c r="B44" s="140"/>
      <c r="C44" s="191" t="s">
        <v>115</v>
      </c>
      <c r="D44" s="153" t="s">
        <v>128</v>
      </c>
      <c r="E44" s="160" t="s">
        <v>167</v>
      </c>
      <c r="F44" s="140" t="s">
        <v>78</v>
      </c>
      <c r="G44" s="141">
        <v>1</v>
      </c>
      <c r="H44" s="142"/>
      <c r="I44" s="142">
        <f t="shared" ref="I44:I47" si="4">ROUND(G44*H44,2)</f>
        <v>0</v>
      </c>
    </row>
    <row r="45" spans="1:11" s="133" customFormat="1" ht="38.25" x14ac:dyDescent="0.2">
      <c r="A45" s="143">
        <v>28</v>
      </c>
      <c r="B45" s="140"/>
      <c r="C45" s="191" t="s">
        <v>115</v>
      </c>
      <c r="D45" s="153" t="s">
        <v>171</v>
      </c>
      <c r="E45" s="160" t="s">
        <v>169</v>
      </c>
      <c r="F45" s="140" t="s">
        <v>78</v>
      </c>
      <c r="G45" s="141">
        <f>G44</f>
        <v>1</v>
      </c>
      <c r="H45" s="142"/>
      <c r="I45" s="142">
        <f t="shared" si="4"/>
        <v>0</v>
      </c>
    </row>
    <row r="46" spans="1:11" s="133" customFormat="1" ht="25.5" x14ac:dyDescent="0.2">
      <c r="A46" s="143">
        <v>29</v>
      </c>
      <c r="B46" s="140"/>
      <c r="C46" s="191" t="s">
        <v>115</v>
      </c>
      <c r="D46" s="153" t="s">
        <v>128</v>
      </c>
      <c r="E46" s="160" t="s">
        <v>170</v>
      </c>
      <c r="F46" s="140" t="s">
        <v>78</v>
      </c>
      <c r="G46" s="141">
        <f>G44</f>
        <v>1</v>
      </c>
      <c r="H46" s="142"/>
      <c r="I46" s="142">
        <f t="shared" si="4"/>
        <v>0</v>
      </c>
    </row>
    <row r="47" spans="1:11" s="133" customFormat="1" ht="25.5" x14ac:dyDescent="0.2">
      <c r="A47" s="143">
        <v>30</v>
      </c>
      <c r="B47" s="140"/>
      <c r="C47" s="140" t="s">
        <v>115</v>
      </c>
      <c r="D47" s="175" t="s">
        <v>124</v>
      </c>
      <c r="E47" s="160" t="s">
        <v>138</v>
      </c>
      <c r="F47" s="140" t="s">
        <v>78</v>
      </c>
      <c r="G47" s="151">
        <v>1</v>
      </c>
      <c r="H47" s="142"/>
      <c r="I47" s="142">
        <f t="shared" si="4"/>
        <v>0</v>
      </c>
    </row>
    <row r="48" spans="1:11" s="133" customFormat="1" ht="89.25" x14ac:dyDescent="0.2">
      <c r="A48" s="143">
        <v>31</v>
      </c>
      <c r="B48" s="140"/>
      <c r="C48" s="140" t="s">
        <v>115</v>
      </c>
      <c r="D48" s="197" t="s">
        <v>159</v>
      </c>
      <c r="E48" s="161" t="s">
        <v>166</v>
      </c>
      <c r="F48" s="140" t="s">
        <v>78</v>
      </c>
      <c r="G48" s="141">
        <f>G44</f>
        <v>1</v>
      </c>
      <c r="H48" s="142"/>
      <c r="I48" s="142">
        <f>ROUND(G48*H48,2)</f>
        <v>0</v>
      </c>
    </row>
    <row r="49" spans="1:9" x14ac:dyDescent="0.2">
      <c r="A49" s="181"/>
      <c r="B49" s="188"/>
      <c r="C49" s="188"/>
      <c r="D49" s="198"/>
      <c r="E49" s="164" t="s">
        <v>112</v>
      </c>
      <c r="F49" s="188"/>
      <c r="G49" s="201"/>
      <c r="H49" s="201"/>
      <c r="I49" s="149">
        <f>SUBTOTAL(9,I14:I48)</f>
        <v>0</v>
      </c>
    </row>
  </sheetData>
  <sheetProtection formatCells="0" formatColumns="0" formatRows="0" insertColumns="0" insertRows="0" insertHyperlinks="0" deleteColumns="0" deleteRows="0" sort="0" autoFilter="0" pivotTables="0"/>
  <mergeCells count="5">
    <mergeCell ref="C3:E3"/>
    <mergeCell ref="C7:E7"/>
    <mergeCell ref="C8:D8"/>
    <mergeCell ref="C9:D9"/>
    <mergeCell ref="C2:E2"/>
  </mergeCells>
  <printOptions horizontalCentered="1"/>
  <pageMargins left="0.59055118110236227" right="0.59055118110236227" top="0.59055118110236227" bottom="0.59055118110236227" header="0.51181102362204722" footer="0.51181102362204722"/>
  <pageSetup paperSize="9" scale="35" fitToHeight="999" orientation="landscape"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48"/>
  <sheetViews>
    <sheetView showGridLines="0" zoomScaleNormal="100" workbookViewId="0">
      <selection activeCell="E19" sqref="E19"/>
    </sheetView>
  </sheetViews>
  <sheetFormatPr defaultColWidth="9.140625" defaultRowHeight="12.75" x14ac:dyDescent="0.2"/>
  <cols>
    <col min="1" max="1" width="5.5703125" style="186" customWidth="1"/>
    <col min="2" max="2" width="4.42578125" style="189" customWidth="1"/>
    <col min="3" max="3" width="6" style="189" customWidth="1"/>
    <col min="4" max="4" width="12.7109375" style="199" customWidth="1"/>
    <col min="5" max="5" width="94.28515625" style="165" customWidth="1"/>
    <col min="6" max="6" width="7.7109375" style="189" customWidth="1"/>
    <col min="7" max="7" width="9.85546875" style="186" customWidth="1"/>
    <col min="8" max="8" width="13.140625" style="186" customWidth="1"/>
    <col min="9" max="9" width="15.5703125" style="186" customWidth="1"/>
    <col min="10" max="10" width="9.140625" style="80"/>
    <col min="11" max="11" width="22.42578125" style="80" customWidth="1"/>
    <col min="12" max="12" width="23.140625" style="80" customWidth="1"/>
    <col min="13" max="16384" width="9.140625" style="80"/>
  </cols>
  <sheetData>
    <row r="1" spans="1:12" s="177" customFormat="1" ht="18" x14ac:dyDescent="0.2">
      <c r="A1" s="203" t="s">
        <v>117</v>
      </c>
      <c r="B1" s="204"/>
      <c r="C1" s="204"/>
      <c r="D1" s="192"/>
      <c r="E1" s="192"/>
      <c r="F1" s="204"/>
      <c r="G1" s="204"/>
      <c r="H1" s="204"/>
      <c r="I1" s="204"/>
    </row>
    <row r="2" spans="1:12" s="177" customFormat="1" x14ac:dyDescent="0.2">
      <c r="A2" s="205" t="s">
        <v>62</v>
      </c>
      <c r="B2" s="204"/>
      <c r="C2" s="226" t="s">
        <v>247</v>
      </c>
      <c r="D2" s="227"/>
      <c r="E2" s="227"/>
      <c r="F2" s="204"/>
      <c r="G2" s="204"/>
      <c r="H2" s="204"/>
      <c r="I2" s="204"/>
    </row>
    <row r="3" spans="1:12" s="177" customFormat="1" x14ac:dyDescent="0.2">
      <c r="A3" s="205" t="s">
        <v>63</v>
      </c>
      <c r="B3" s="204"/>
      <c r="C3" s="226" t="str">
        <f>'Krycí list'!E7</f>
        <v>Základní škola Ivanovice na Hané, okres Vyškov, 
Tyršova 218/4, 683 23 Ivanovice na Hané</v>
      </c>
      <c r="D3" s="227"/>
      <c r="E3" s="227"/>
      <c r="F3" s="204"/>
      <c r="G3" s="204"/>
      <c r="H3" s="204"/>
      <c r="I3" s="134"/>
    </row>
    <row r="4" spans="1:12" s="177" customFormat="1" x14ac:dyDescent="0.2">
      <c r="A4" s="205" t="s">
        <v>64</v>
      </c>
      <c r="B4" s="204"/>
      <c r="C4" s="134" t="str">
        <f>'Krycí list'!E9</f>
        <v>OCENĚNÝ SOUPIS PRACÍ A DODÁVEK A SLUŽEB</v>
      </c>
      <c r="D4" s="193"/>
      <c r="E4" s="193"/>
      <c r="F4" s="204"/>
      <c r="G4" s="204"/>
      <c r="H4" s="204"/>
      <c r="I4" s="134"/>
    </row>
    <row r="5" spans="1:12" s="177" customFormat="1" x14ac:dyDescent="0.2">
      <c r="A5" s="204" t="s">
        <v>72</v>
      </c>
      <c r="B5" s="204"/>
      <c r="C5" s="134" t="str">
        <f>'Krycí list'!P5</f>
        <v xml:space="preserve"> </v>
      </c>
      <c r="D5" s="193"/>
      <c r="E5" s="193"/>
      <c r="F5" s="204"/>
      <c r="G5" s="204"/>
      <c r="H5" s="204"/>
      <c r="I5" s="134"/>
    </row>
    <row r="6" spans="1:12" s="177" customFormat="1" x14ac:dyDescent="0.2">
      <c r="A6" s="204"/>
      <c r="B6" s="204"/>
      <c r="C6" s="134"/>
      <c r="D6" s="193"/>
      <c r="E6" s="193"/>
      <c r="F6" s="204"/>
      <c r="G6" s="204"/>
      <c r="H6" s="204"/>
      <c r="I6" s="134"/>
    </row>
    <row r="7" spans="1:12" s="177" customFormat="1" x14ac:dyDescent="0.2">
      <c r="A7" s="204" t="s">
        <v>66</v>
      </c>
      <c r="B7" s="204"/>
      <c r="C7" s="226" t="str">
        <f>'Krycí list'!E26</f>
        <v>Základní škola Ivanovice na Hané, okres Vyškov</v>
      </c>
      <c r="D7" s="227"/>
      <c r="E7" s="227"/>
      <c r="F7" s="204"/>
      <c r="G7" s="204"/>
      <c r="H7" s="204"/>
      <c r="I7" s="134"/>
    </row>
    <row r="8" spans="1:12" s="177" customFormat="1" x14ac:dyDescent="0.2">
      <c r="A8" s="204" t="s">
        <v>67</v>
      </c>
      <c r="B8" s="204"/>
      <c r="C8" s="226" t="str">
        <f>'Krycí list'!E28</f>
        <v xml:space="preserve"> </v>
      </c>
      <c r="D8" s="227"/>
      <c r="E8" s="193"/>
      <c r="F8" s="204"/>
      <c r="G8" s="204"/>
      <c r="H8" s="204"/>
      <c r="I8" s="134"/>
    </row>
    <row r="9" spans="1:12" s="177" customFormat="1" x14ac:dyDescent="0.2">
      <c r="A9" s="204" t="s">
        <v>68</v>
      </c>
      <c r="B9" s="204"/>
      <c r="C9" s="228">
        <f>'Krycí list'!O31</f>
        <v>0</v>
      </c>
      <c r="D9" s="227"/>
      <c r="E9" s="193"/>
      <c r="F9" s="204"/>
      <c r="G9" s="204"/>
      <c r="H9" s="204"/>
      <c r="I9" s="134"/>
    </row>
    <row r="10" spans="1:12" s="177" customFormat="1" x14ac:dyDescent="0.2">
      <c r="A10" s="204"/>
      <c r="B10" s="204"/>
      <c r="C10" s="204"/>
      <c r="D10" s="192"/>
      <c r="E10" s="192"/>
      <c r="F10" s="204"/>
      <c r="G10" s="204"/>
      <c r="H10" s="204"/>
      <c r="I10" s="204"/>
    </row>
    <row r="11" spans="1:12" s="202" customFormat="1" ht="50.25" customHeight="1" x14ac:dyDescent="0.2">
      <c r="A11" s="183" t="s">
        <v>73</v>
      </c>
      <c r="B11" s="135" t="s">
        <v>74</v>
      </c>
      <c r="C11" s="135" t="s">
        <v>75</v>
      </c>
      <c r="D11" s="135" t="s">
        <v>111</v>
      </c>
      <c r="E11" s="135" t="s">
        <v>108</v>
      </c>
      <c r="F11" s="135" t="s">
        <v>76</v>
      </c>
      <c r="G11" s="135" t="s">
        <v>77</v>
      </c>
      <c r="H11" s="135" t="s">
        <v>109</v>
      </c>
      <c r="I11" s="135" t="s">
        <v>110</v>
      </c>
      <c r="K11" s="135" t="s">
        <v>318</v>
      </c>
      <c r="L11" s="135" t="s">
        <v>319</v>
      </c>
    </row>
    <row r="12" spans="1:12" s="189" customFormat="1" x14ac:dyDescent="0.2">
      <c r="A12" s="184">
        <v>1</v>
      </c>
      <c r="B12" s="150">
        <v>2</v>
      </c>
      <c r="C12" s="150">
        <v>3</v>
      </c>
      <c r="D12" s="136">
        <v>4</v>
      </c>
      <c r="E12" s="136">
        <v>5</v>
      </c>
      <c r="F12" s="150">
        <v>6</v>
      </c>
      <c r="G12" s="150">
        <v>7</v>
      </c>
      <c r="H12" s="150">
        <v>8</v>
      </c>
      <c r="I12" s="150">
        <v>9</v>
      </c>
      <c r="K12" s="150">
        <v>10</v>
      </c>
      <c r="L12" s="150">
        <v>11</v>
      </c>
    </row>
    <row r="13" spans="1:12" x14ac:dyDescent="0.2">
      <c r="A13" s="185"/>
      <c r="B13" s="187"/>
      <c r="C13" s="187"/>
      <c r="D13" s="194"/>
      <c r="E13" s="158"/>
      <c r="F13" s="187"/>
      <c r="G13" s="185"/>
      <c r="H13" s="185"/>
      <c r="I13" s="185"/>
    </row>
    <row r="14" spans="1:12" s="137" customFormat="1" x14ac:dyDescent="0.2">
      <c r="A14" s="180"/>
      <c r="B14" s="145"/>
      <c r="C14" s="190"/>
      <c r="D14" s="195" t="s">
        <v>98</v>
      </c>
      <c r="E14" s="159" t="s">
        <v>235</v>
      </c>
      <c r="F14" s="190"/>
      <c r="G14" s="178"/>
      <c r="H14" s="178"/>
      <c r="I14" s="146">
        <f>SUBTOTAL(9,I15:I16)</f>
        <v>0</v>
      </c>
    </row>
    <row r="15" spans="1:12" s="133" customFormat="1" x14ac:dyDescent="0.2">
      <c r="A15" s="143"/>
      <c r="B15" s="140"/>
      <c r="C15" s="138"/>
      <c r="D15" s="176"/>
      <c r="E15" s="157" t="s">
        <v>183</v>
      </c>
      <c r="F15" s="200"/>
      <c r="G15" s="179"/>
      <c r="H15" s="179"/>
      <c r="I15" s="139">
        <f>SUBTOTAL(9,I16:I16)</f>
        <v>0</v>
      </c>
    </row>
    <row r="16" spans="1:12" s="133" customFormat="1" ht="66" customHeight="1" x14ac:dyDescent="0.2">
      <c r="A16" s="143">
        <v>1</v>
      </c>
      <c r="B16" s="140"/>
      <c r="C16" s="140" t="s">
        <v>115</v>
      </c>
      <c r="D16" s="197" t="s">
        <v>152</v>
      </c>
      <c r="E16" s="160" t="s">
        <v>162</v>
      </c>
      <c r="F16" s="140" t="s">
        <v>78</v>
      </c>
      <c r="G16" s="141">
        <v>1</v>
      </c>
      <c r="H16" s="142"/>
      <c r="I16" s="142">
        <f t="shared" ref="I16" si="0">ROUND(G16*H16,2)</f>
        <v>0</v>
      </c>
      <c r="K16" s="211"/>
    </row>
    <row r="17" spans="1:12" x14ac:dyDescent="0.2">
      <c r="A17" s="181"/>
      <c r="B17" s="188"/>
      <c r="C17" s="188"/>
      <c r="D17" s="198"/>
      <c r="E17" s="164" t="s">
        <v>112</v>
      </c>
      <c r="F17" s="188"/>
      <c r="G17" s="201"/>
      <c r="H17" s="201"/>
      <c r="I17" s="149">
        <f>SUBTOTAL(9,I14:I16)</f>
        <v>0</v>
      </c>
      <c r="K17" s="133"/>
      <c r="L17" s="133"/>
    </row>
    <row r="18" spans="1:12" x14ac:dyDescent="0.2">
      <c r="K18" s="133"/>
      <c r="L18" s="133"/>
    </row>
    <row r="19" spans="1:12" x14ac:dyDescent="0.2">
      <c r="K19" s="133"/>
      <c r="L19" s="133"/>
    </row>
    <row r="20" spans="1:12" x14ac:dyDescent="0.2">
      <c r="K20" s="133"/>
      <c r="L20" s="133"/>
    </row>
    <row r="21" spans="1:12" x14ac:dyDescent="0.2">
      <c r="K21" s="133"/>
      <c r="L21" s="133"/>
    </row>
    <row r="22" spans="1:12" x14ac:dyDescent="0.2">
      <c r="K22" s="133"/>
      <c r="L22" s="133"/>
    </row>
    <row r="23" spans="1:12" x14ac:dyDescent="0.2">
      <c r="K23" s="133"/>
      <c r="L23" s="133"/>
    </row>
    <row r="24" spans="1:12" x14ac:dyDescent="0.2">
      <c r="K24" s="133"/>
      <c r="L24" s="133"/>
    </row>
    <row r="25" spans="1:12" x14ac:dyDescent="0.2">
      <c r="K25" s="133"/>
      <c r="L25" s="133"/>
    </row>
    <row r="26" spans="1:12" x14ac:dyDescent="0.2">
      <c r="K26" s="133"/>
      <c r="L26" s="133"/>
    </row>
    <row r="27" spans="1:12" x14ac:dyDescent="0.2">
      <c r="K27" s="133"/>
      <c r="L27" s="133"/>
    </row>
    <row r="28" spans="1:12" x14ac:dyDescent="0.2">
      <c r="K28" s="133"/>
      <c r="L28" s="133"/>
    </row>
    <row r="29" spans="1:12" x14ac:dyDescent="0.2">
      <c r="K29" s="133"/>
      <c r="L29" s="133"/>
    </row>
    <row r="30" spans="1:12" x14ac:dyDescent="0.2">
      <c r="K30" s="133"/>
      <c r="L30" s="133"/>
    </row>
    <row r="31" spans="1:12" x14ac:dyDescent="0.2">
      <c r="K31" s="133"/>
      <c r="L31" s="133"/>
    </row>
    <row r="32" spans="1:12" x14ac:dyDescent="0.2">
      <c r="K32" s="133"/>
      <c r="L32" s="133"/>
    </row>
    <row r="33" spans="11:12" x14ac:dyDescent="0.2">
      <c r="K33" s="133"/>
      <c r="L33" s="133"/>
    </row>
    <row r="34" spans="11:12" x14ac:dyDescent="0.2">
      <c r="K34" s="133"/>
      <c r="L34" s="133"/>
    </row>
    <row r="35" spans="11:12" x14ac:dyDescent="0.2">
      <c r="K35" s="133"/>
      <c r="L35" s="133"/>
    </row>
    <row r="36" spans="11:12" x14ac:dyDescent="0.2">
      <c r="K36" s="133"/>
      <c r="L36" s="133"/>
    </row>
    <row r="37" spans="11:12" x14ac:dyDescent="0.2">
      <c r="K37" s="133"/>
      <c r="L37" s="133"/>
    </row>
    <row r="38" spans="11:12" x14ac:dyDescent="0.2">
      <c r="K38" s="133"/>
      <c r="L38" s="133"/>
    </row>
    <row r="39" spans="11:12" x14ac:dyDescent="0.2">
      <c r="K39" s="133"/>
      <c r="L39" s="133"/>
    </row>
    <row r="40" spans="11:12" x14ac:dyDescent="0.2">
      <c r="K40" s="133"/>
      <c r="L40" s="133"/>
    </row>
    <row r="41" spans="11:12" x14ac:dyDescent="0.2">
      <c r="K41" s="133"/>
      <c r="L41" s="133"/>
    </row>
    <row r="42" spans="11:12" x14ac:dyDescent="0.2">
      <c r="K42" s="133"/>
      <c r="L42" s="133"/>
    </row>
    <row r="43" spans="11:12" x14ac:dyDescent="0.2">
      <c r="K43" s="133"/>
      <c r="L43" s="133"/>
    </row>
    <row r="44" spans="11:12" x14ac:dyDescent="0.2">
      <c r="K44" s="133"/>
      <c r="L44" s="133"/>
    </row>
    <row r="45" spans="11:12" x14ac:dyDescent="0.2">
      <c r="K45" s="133"/>
      <c r="L45" s="133"/>
    </row>
    <row r="46" spans="11:12" x14ac:dyDescent="0.2">
      <c r="K46" s="133"/>
      <c r="L46" s="133"/>
    </row>
    <row r="47" spans="11:12" x14ac:dyDescent="0.2">
      <c r="K47" s="133"/>
      <c r="L47" s="133"/>
    </row>
    <row r="48" spans="11:12" x14ac:dyDescent="0.2">
      <c r="K48" s="133"/>
      <c r="L48" s="133"/>
    </row>
  </sheetData>
  <sheetProtection formatCells="0" formatColumns="0" formatRows="0" insertColumns="0" insertRows="0" insertHyperlinks="0" deleteColumns="0" deleteRows="0" sort="0" autoFilter="0" pivotTables="0"/>
  <mergeCells count="5">
    <mergeCell ref="C3:E3"/>
    <mergeCell ref="C7:E7"/>
    <mergeCell ref="C8:D8"/>
    <mergeCell ref="C9:D9"/>
    <mergeCell ref="C2:E2"/>
  </mergeCells>
  <printOptions horizontalCentered="1"/>
  <pageMargins left="0.59055118110236227" right="0.59055118110236227" top="0.59055118110236227" bottom="0.59055118110236227" header="0.51181102362204722" footer="0.51181102362204722"/>
  <pageSetup paperSize="9" scale="35" fitToHeight="999" orientation="landscape" errors="blank"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75"/>
  <sheetViews>
    <sheetView showGridLines="0" topLeftCell="A4" zoomScaleNormal="100" workbookViewId="0">
      <selection activeCell="E19" sqref="E19"/>
    </sheetView>
  </sheetViews>
  <sheetFormatPr defaultColWidth="9.140625" defaultRowHeight="12.75" x14ac:dyDescent="0.2"/>
  <cols>
    <col min="1" max="1" width="5.5703125" style="186" customWidth="1"/>
    <col min="2" max="2" width="4.42578125" style="189" customWidth="1"/>
    <col min="3" max="3" width="6" style="189" customWidth="1"/>
    <col min="4" max="4" width="12.7109375" style="199" customWidth="1"/>
    <col min="5" max="5" width="94.28515625" style="165" customWidth="1"/>
    <col min="6" max="6" width="7.7109375" style="189" customWidth="1"/>
    <col min="7" max="7" width="9.85546875" style="186" customWidth="1"/>
    <col min="8" max="8" width="13.140625" style="186" customWidth="1"/>
    <col min="9" max="9" width="15.5703125" style="186" customWidth="1"/>
    <col min="10" max="10" width="9.140625" style="80"/>
    <col min="11" max="11" width="22.42578125" style="80" customWidth="1"/>
    <col min="12" max="12" width="23.140625" style="80" customWidth="1"/>
    <col min="13" max="16384" width="9.140625" style="80"/>
  </cols>
  <sheetData>
    <row r="1" spans="1:12" s="177" customFormat="1" ht="18" x14ac:dyDescent="0.2">
      <c r="A1" s="203" t="s">
        <v>117</v>
      </c>
      <c r="B1" s="204"/>
      <c r="C1" s="204"/>
      <c r="D1" s="192"/>
      <c r="E1" s="192"/>
      <c r="F1" s="204"/>
      <c r="G1" s="204"/>
      <c r="H1" s="204"/>
      <c r="I1" s="204"/>
    </row>
    <row r="2" spans="1:12" s="177" customFormat="1" x14ac:dyDescent="0.2">
      <c r="A2" s="205" t="s">
        <v>62</v>
      </c>
      <c r="B2" s="204"/>
      <c r="C2" s="226" t="s">
        <v>246</v>
      </c>
      <c r="D2" s="227"/>
      <c r="E2" s="227"/>
      <c r="F2" s="204"/>
      <c r="G2" s="204"/>
      <c r="H2" s="204"/>
      <c r="I2" s="204"/>
    </row>
    <row r="3" spans="1:12" s="177" customFormat="1" x14ac:dyDescent="0.2">
      <c r="A3" s="205" t="s">
        <v>63</v>
      </c>
      <c r="B3" s="204"/>
      <c r="C3" s="226" t="str">
        <f>'Krycí list'!E7</f>
        <v>Základní škola Ivanovice na Hané, okres Vyškov, 
Tyršova 218/4, 683 23 Ivanovice na Hané</v>
      </c>
      <c r="D3" s="227"/>
      <c r="E3" s="227"/>
      <c r="F3" s="204"/>
      <c r="G3" s="204"/>
      <c r="H3" s="204"/>
      <c r="I3" s="134"/>
    </row>
    <row r="4" spans="1:12" s="177" customFormat="1" x14ac:dyDescent="0.2">
      <c r="A4" s="205" t="s">
        <v>64</v>
      </c>
      <c r="B4" s="204"/>
      <c r="C4" s="134" t="str">
        <f>'Krycí list'!E9</f>
        <v>OCENĚNÝ SOUPIS PRACÍ A DODÁVEK A SLUŽEB</v>
      </c>
      <c r="D4" s="193"/>
      <c r="E4" s="193"/>
      <c r="F4" s="204"/>
      <c r="G4" s="204"/>
      <c r="H4" s="204"/>
      <c r="I4" s="134"/>
    </row>
    <row r="5" spans="1:12" s="177" customFormat="1" x14ac:dyDescent="0.2">
      <c r="A5" s="204" t="s">
        <v>72</v>
      </c>
      <c r="B5" s="204"/>
      <c r="C5" s="134" t="str">
        <f>'Krycí list'!P5</f>
        <v xml:space="preserve"> </v>
      </c>
      <c r="D5" s="193"/>
      <c r="E5" s="193"/>
      <c r="F5" s="204"/>
      <c r="G5" s="204"/>
      <c r="H5" s="204"/>
      <c r="I5" s="134"/>
    </row>
    <row r="6" spans="1:12" s="177" customFormat="1" x14ac:dyDescent="0.2">
      <c r="A6" s="204"/>
      <c r="B6" s="204"/>
      <c r="C6" s="134"/>
      <c r="D6" s="193"/>
      <c r="E6" s="193"/>
      <c r="F6" s="204"/>
      <c r="G6" s="204"/>
      <c r="H6" s="204"/>
      <c r="I6" s="134"/>
    </row>
    <row r="7" spans="1:12" s="177" customFormat="1" x14ac:dyDescent="0.2">
      <c r="A7" s="204" t="s">
        <v>66</v>
      </c>
      <c r="B7" s="204"/>
      <c r="C7" s="226" t="str">
        <f>'Krycí list'!E26</f>
        <v>Základní škola Ivanovice na Hané, okres Vyškov</v>
      </c>
      <c r="D7" s="227"/>
      <c r="E7" s="227"/>
      <c r="F7" s="204"/>
      <c r="G7" s="204"/>
      <c r="H7" s="204"/>
      <c r="I7" s="134"/>
    </row>
    <row r="8" spans="1:12" s="177" customFormat="1" x14ac:dyDescent="0.2">
      <c r="A8" s="204" t="s">
        <v>67</v>
      </c>
      <c r="B8" s="204"/>
      <c r="C8" s="226" t="str">
        <f>'Krycí list'!E28</f>
        <v xml:space="preserve"> </v>
      </c>
      <c r="D8" s="227"/>
      <c r="E8" s="193"/>
      <c r="F8" s="204"/>
      <c r="G8" s="204"/>
      <c r="H8" s="204"/>
      <c r="I8" s="134"/>
    </row>
    <row r="9" spans="1:12" s="177" customFormat="1" x14ac:dyDescent="0.2">
      <c r="A9" s="204" t="s">
        <v>68</v>
      </c>
      <c r="B9" s="204"/>
      <c r="C9" s="228">
        <f>'Krycí list'!O31</f>
        <v>0</v>
      </c>
      <c r="D9" s="227"/>
      <c r="E9" s="193"/>
      <c r="F9" s="204"/>
      <c r="G9" s="204"/>
      <c r="H9" s="204"/>
      <c r="I9" s="134"/>
    </row>
    <row r="10" spans="1:12" s="177" customFormat="1" x14ac:dyDescent="0.2">
      <c r="A10" s="204"/>
      <c r="B10" s="204"/>
      <c r="C10" s="204"/>
      <c r="D10" s="192"/>
      <c r="E10" s="192"/>
      <c r="F10" s="204"/>
      <c r="G10" s="204"/>
      <c r="H10" s="204"/>
      <c r="I10" s="204"/>
    </row>
    <row r="11" spans="1:12" s="202" customFormat="1" ht="50.25" customHeight="1" x14ac:dyDescent="0.2">
      <c r="A11" s="183" t="s">
        <v>73</v>
      </c>
      <c r="B11" s="135" t="s">
        <v>74</v>
      </c>
      <c r="C11" s="135" t="s">
        <v>75</v>
      </c>
      <c r="D11" s="135" t="s">
        <v>111</v>
      </c>
      <c r="E11" s="135" t="s">
        <v>108</v>
      </c>
      <c r="F11" s="135" t="s">
        <v>76</v>
      </c>
      <c r="G11" s="135" t="s">
        <v>77</v>
      </c>
      <c r="H11" s="135" t="s">
        <v>109</v>
      </c>
      <c r="I11" s="135" t="s">
        <v>110</v>
      </c>
      <c r="K11" s="135" t="s">
        <v>318</v>
      </c>
      <c r="L11" s="135" t="s">
        <v>319</v>
      </c>
    </row>
    <row r="12" spans="1:12" s="189" customFormat="1" x14ac:dyDescent="0.2">
      <c r="A12" s="184">
        <v>1</v>
      </c>
      <c r="B12" s="150">
        <v>2</v>
      </c>
      <c r="C12" s="150">
        <v>3</v>
      </c>
      <c r="D12" s="136">
        <v>4</v>
      </c>
      <c r="E12" s="136">
        <v>5</v>
      </c>
      <c r="F12" s="150">
        <v>6</v>
      </c>
      <c r="G12" s="150">
        <v>7</v>
      </c>
      <c r="H12" s="150">
        <v>8</v>
      </c>
      <c r="I12" s="150">
        <v>9</v>
      </c>
      <c r="K12" s="150">
        <v>10</v>
      </c>
      <c r="L12" s="150">
        <v>11</v>
      </c>
    </row>
    <row r="13" spans="1:12" x14ac:dyDescent="0.2">
      <c r="A13" s="185"/>
      <c r="B13" s="187"/>
      <c r="C13" s="187"/>
      <c r="D13" s="194"/>
      <c r="E13" s="158"/>
      <c r="F13" s="187"/>
      <c r="G13" s="185"/>
      <c r="H13" s="185"/>
      <c r="I13" s="185"/>
    </row>
    <row r="14" spans="1:12" s="137" customFormat="1" x14ac:dyDescent="0.2">
      <c r="A14" s="180"/>
      <c r="B14" s="145"/>
      <c r="C14" s="190"/>
      <c r="D14" s="195" t="s">
        <v>98</v>
      </c>
      <c r="E14" s="159" t="s">
        <v>228</v>
      </c>
      <c r="F14" s="190"/>
      <c r="G14" s="178"/>
      <c r="H14" s="178"/>
      <c r="I14" s="146">
        <f>SUBTOTAL(9,I15:I74)</f>
        <v>0</v>
      </c>
    </row>
    <row r="15" spans="1:12" s="133" customFormat="1" x14ac:dyDescent="0.2">
      <c r="A15" s="143"/>
      <c r="B15" s="138"/>
      <c r="C15" s="182"/>
      <c r="D15" s="196"/>
      <c r="E15" s="157" t="s">
        <v>182</v>
      </c>
      <c r="F15" s="182"/>
      <c r="G15" s="179"/>
      <c r="H15" s="179"/>
      <c r="I15" s="139">
        <f>SUBTOTAL(9,I16:I25)</f>
        <v>0</v>
      </c>
    </row>
    <row r="16" spans="1:12" s="133" customFormat="1" ht="63.75" x14ac:dyDescent="0.2">
      <c r="A16" s="143">
        <v>1</v>
      </c>
      <c r="B16" s="140"/>
      <c r="C16" s="140" t="s">
        <v>115</v>
      </c>
      <c r="D16" s="197" t="s">
        <v>158</v>
      </c>
      <c r="E16" s="161" t="s">
        <v>305</v>
      </c>
      <c r="F16" s="140" t="s">
        <v>78</v>
      </c>
      <c r="G16" s="141">
        <v>1</v>
      </c>
      <c r="H16" s="142"/>
      <c r="I16" s="142">
        <f t="shared" ref="I16" si="0">ROUND(G16*H16,2)</f>
        <v>0</v>
      </c>
      <c r="K16" s="211"/>
    </row>
    <row r="17" spans="1:11" s="133" customFormat="1" ht="89.25" x14ac:dyDescent="0.2">
      <c r="A17" s="143">
        <v>2</v>
      </c>
      <c r="B17" s="140"/>
      <c r="C17" s="140" t="s">
        <v>115</v>
      </c>
      <c r="D17" s="197" t="s">
        <v>159</v>
      </c>
      <c r="E17" s="160" t="s">
        <v>166</v>
      </c>
      <c r="F17" s="140" t="s">
        <v>78</v>
      </c>
      <c r="G17" s="141">
        <v>1</v>
      </c>
      <c r="H17" s="142"/>
      <c r="I17" s="142">
        <f t="shared" ref="I17" si="1">ROUND(G17*H17,2)</f>
        <v>0</v>
      </c>
    </row>
    <row r="18" spans="1:11" s="133" customFormat="1" ht="51" x14ac:dyDescent="0.2">
      <c r="A18" s="143">
        <v>3</v>
      </c>
      <c r="B18" s="140"/>
      <c r="C18" s="140" t="s">
        <v>115</v>
      </c>
      <c r="D18" s="197" t="s">
        <v>156</v>
      </c>
      <c r="E18" s="161" t="s">
        <v>229</v>
      </c>
      <c r="F18" s="140" t="s">
        <v>78</v>
      </c>
      <c r="G18" s="141">
        <v>1</v>
      </c>
      <c r="H18" s="142"/>
      <c r="I18" s="142">
        <f t="shared" ref="I18:I25" si="2">ROUND(G18*H18,2)</f>
        <v>0</v>
      </c>
    </row>
    <row r="19" spans="1:11" s="133" customFormat="1" ht="25.5" x14ac:dyDescent="0.2">
      <c r="A19" s="143">
        <v>4</v>
      </c>
      <c r="B19" s="140"/>
      <c r="C19" s="191" t="s">
        <v>115</v>
      </c>
      <c r="D19" s="153" t="s">
        <v>116</v>
      </c>
      <c r="E19" s="160" t="s">
        <v>151</v>
      </c>
      <c r="F19" s="140" t="s">
        <v>78</v>
      </c>
      <c r="G19" s="141">
        <v>1</v>
      </c>
      <c r="H19" s="142"/>
      <c r="I19" s="142">
        <f t="shared" si="2"/>
        <v>0</v>
      </c>
    </row>
    <row r="20" spans="1:11" s="133" customFormat="1" ht="25.5" x14ac:dyDescent="0.2">
      <c r="A20" s="143">
        <v>5</v>
      </c>
      <c r="B20" s="140"/>
      <c r="C20" s="191" t="s">
        <v>115</v>
      </c>
      <c r="D20" s="153" t="s">
        <v>128</v>
      </c>
      <c r="E20" s="160" t="s">
        <v>168</v>
      </c>
      <c r="F20" s="140" t="s">
        <v>78</v>
      </c>
      <c r="G20" s="141">
        <v>1</v>
      </c>
      <c r="H20" s="142"/>
      <c r="I20" s="142">
        <f t="shared" si="2"/>
        <v>0</v>
      </c>
    </row>
    <row r="21" spans="1:11" s="133" customFormat="1" ht="38.25" x14ac:dyDescent="0.2">
      <c r="A21" s="143">
        <v>6</v>
      </c>
      <c r="B21" s="140"/>
      <c r="C21" s="191" t="s">
        <v>115</v>
      </c>
      <c r="D21" s="153" t="s">
        <v>171</v>
      </c>
      <c r="E21" s="160" t="s">
        <v>169</v>
      </c>
      <c r="F21" s="140" t="s">
        <v>78</v>
      </c>
      <c r="G21" s="141">
        <f>SUM(G20:G20)</f>
        <v>1</v>
      </c>
      <c r="H21" s="142"/>
      <c r="I21" s="142">
        <f t="shared" si="2"/>
        <v>0</v>
      </c>
    </row>
    <row r="22" spans="1:11" s="133" customFormat="1" ht="25.5" x14ac:dyDescent="0.2">
      <c r="A22" s="143">
        <v>7</v>
      </c>
      <c r="B22" s="140"/>
      <c r="C22" s="191" t="s">
        <v>115</v>
      </c>
      <c r="D22" s="153" t="s">
        <v>128</v>
      </c>
      <c r="E22" s="160" t="s">
        <v>170</v>
      </c>
      <c r="F22" s="140" t="s">
        <v>78</v>
      </c>
      <c r="G22" s="141">
        <f>G21</f>
        <v>1</v>
      </c>
      <c r="H22" s="142"/>
      <c r="I22" s="142">
        <f t="shared" si="2"/>
        <v>0</v>
      </c>
    </row>
    <row r="23" spans="1:11" s="133" customFormat="1" ht="25.5" x14ac:dyDescent="0.2">
      <c r="A23" s="143">
        <v>8</v>
      </c>
      <c r="B23" s="140"/>
      <c r="C23" s="140" t="s">
        <v>115</v>
      </c>
      <c r="D23" s="175" t="s">
        <v>124</v>
      </c>
      <c r="E23" s="160" t="s">
        <v>138</v>
      </c>
      <c r="F23" s="140" t="s">
        <v>78</v>
      </c>
      <c r="G23" s="151">
        <v>1</v>
      </c>
      <c r="H23" s="142"/>
      <c r="I23" s="142">
        <f t="shared" si="2"/>
        <v>0</v>
      </c>
    </row>
    <row r="24" spans="1:11" s="133" customFormat="1" ht="63.75" x14ac:dyDescent="0.2">
      <c r="A24" s="143">
        <v>9</v>
      </c>
      <c r="B24" s="140"/>
      <c r="C24" s="140" t="s">
        <v>115</v>
      </c>
      <c r="D24" s="197" t="s">
        <v>130</v>
      </c>
      <c r="E24" s="161" t="s">
        <v>306</v>
      </c>
      <c r="F24" s="140" t="s">
        <v>78</v>
      </c>
      <c r="G24" s="141">
        <v>1</v>
      </c>
      <c r="H24" s="142"/>
      <c r="I24" s="142">
        <f t="shared" si="2"/>
        <v>0</v>
      </c>
    </row>
    <row r="25" spans="1:11" s="133" customFormat="1" ht="51" x14ac:dyDescent="0.2">
      <c r="A25" s="143">
        <v>10</v>
      </c>
      <c r="B25" s="140"/>
      <c r="C25" s="140" t="s">
        <v>115</v>
      </c>
      <c r="D25" s="197" t="s">
        <v>82</v>
      </c>
      <c r="E25" s="160" t="s">
        <v>160</v>
      </c>
      <c r="F25" s="140" t="s">
        <v>78</v>
      </c>
      <c r="G25" s="141">
        <v>1</v>
      </c>
      <c r="H25" s="142"/>
      <c r="I25" s="142">
        <f t="shared" si="2"/>
        <v>0</v>
      </c>
      <c r="K25" s="211"/>
    </row>
    <row r="26" spans="1:11" s="133" customFormat="1" x14ac:dyDescent="0.2">
      <c r="A26" s="143"/>
      <c r="B26" s="140"/>
      <c r="C26" s="138"/>
      <c r="D26" s="176"/>
      <c r="E26" s="157" t="s">
        <v>183</v>
      </c>
      <c r="F26" s="200"/>
      <c r="G26" s="179"/>
      <c r="H26" s="179"/>
      <c r="I26" s="139">
        <f>SUBTOTAL(9,I27:I55)</f>
        <v>0</v>
      </c>
    </row>
    <row r="27" spans="1:11" s="133" customFormat="1" ht="89.25" x14ac:dyDescent="0.2">
      <c r="A27" s="143">
        <v>11</v>
      </c>
      <c r="B27" s="140"/>
      <c r="C27" s="140" t="s">
        <v>115</v>
      </c>
      <c r="D27" s="197" t="s">
        <v>131</v>
      </c>
      <c r="E27" s="160" t="s">
        <v>165</v>
      </c>
      <c r="F27" s="140" t="s">
        <v>78</v>
      </c>
      <c r="G27" s="141">
        <v>14</v>
      </c>
      <c r="H27" s="142"/>
      <c r="I27" s="148">
        <f t="shared" ref="I27:I29" si="3">ROUND(G27*H27,2)</f>
        <v>0</v>
      </c>
    </row>
    <row r="28" spans="1:11" s="133" customFormat="1" ht="114.75" x14ac:dyDescent="0.2">
      <c r="A28" s="143">
        <v>12</v>
      </c>
      <c r="B28" s="140"/>
      <c r="C28" s="140" t="s">
        <v>115</v>
      </c>
      <c r="D28" s="197" t="s">
        <v>83</v>
      </c>
      <c r="E28" s="160" t="s">
        <v>164</v>
      </c>
      <c r="F28" s="140" t="s">
        <v>78</v>
      </c>
      <c r="G28" s="141">
        <f>G27</f>
        <v>14</v>
      </c>
      <c r="H28" s="142"/>
      <c r="I28" s="148">
        <f t="shared" si="3"/>
        <v>0</v>
      </c>
    </row>
    <row r="29" spans="1:11" s="133" customFormat="1" ht="38.25" x14ac:dyDescent="0.2">
      <c r="A29" s="143">
        <v>13</v>
      </c>
      <c r="B29" s="140"/>
      <c r="C29" s="140" t="s">
        <v>115</v>
      </c>
      <c r="D29" s="197" t="s">
        <v>84</v>
      </c>
      <c r="E29" s="160" t="s">
        <v>163</v>
      </c>
      <c r="F29" s="140" t="s">
        <v>78</v>
      </c>
      <c r="G29" s="141">
        <v>4</v>
      </c>
      <c r="H29" s="142"/>
      <c r="I29" s="148">
        <f t="shared" si="3"/>
        <v>0</v>
      </c>
    </row>
    <row r="30" spans="1:11" s="133" customFormat="1" ht="38.25" x14ac:dyDescent="0.2">
      <c r="A30" s="143">
        <v>14</v>
      </c>
      <c r="B30" s="140"/>
      <c r="C30" s="140" t="s">
        <v>115</v>
      </c>
      <c r="D30" s="197" t="s">
        <v>85</v>
      </c>
      <c r="E30" s="161" t="s">
        <v>119</v>
      </c>
      <c r="F30" s="140" t="s">
        <v>78</v>
      </c>
      <c r="G30" s="151">
        <f>CEILING(G27/31,1)</f>
        <v>1</v>
      </c>
      <c r="H30" s="142"/>
      <c r="I30" s="148">
        <f t="shared" ref="I30:I55" si="4">ROUND(G30*H30,2)</f>
        <v>0</v>
      </c>
    </row>
    <row r="31" spans="1:11" s="133" customFormat="1" ht="76.5" x14ac:dyDescent="0.2">
      <c r="A31" s="143">
        <v>15</v>
      </c>
      <c r="B31" s="140"/>
      <c r="C31" s="140" t="s">
        <v>115</v>
      </c>
      <c r="D31" s="197" t="s">
        <v>86</v>
      </c>
      <c r="E31" s="161" t="s">
        <v>120</v>
      </c>
      <c r="F31" s="140" t="s">
        <v>78</v>
      </c>
      <c r="G31" s="141">
        <v>1</v>
      </c>
      <c r="H31" s="142"/>
      <c r="I31" s="148">
        <f t="shared" si="4"/>
        <v>0</v>
      </c>
    </row>
    <row r="32" spans="1:11" s="133" customFormat="1" ht="76.5" x14ac:dyDescent="0.2">
      <c r="A32" s="143">
        <v>16</v>
      </c>
      <c r="B32" s="140"/>
      <c r="C32" s="140" t="s">
        <v>115</v>
      </c>
      <c r="D32" s="197" t="s">
        <v>87</v>
      </c>
      <c r="E32" s="160" t="s">
        <v>121</v>
      </c>
      <c r="F32" s="140" t="s">
        <v>78</v>
      </c>
      <c r="G32" s="141">
        <f>G27</f>
        <v>14</v>
      </c>
      <c r="H32" s="142"/>
      <c r="I32" s="148">
        <f t="shared" si="4"/>
        <v>0</v>
      </c>
    </row>
    <row r="33" spans="1:12" s="133" customFormat="1" ht="76.5" x14ac:dyDescent="0.2">
      <c r="A33" s="143">
        <v>17</v>
      </c>
      <c r="B33" s="140"/>
      <c r="C33" s="140" t="s">
        <v>115</v>
      </c>
      <c r="D33" s="197" t="s">
        <v>88</v>
      </c>
      <c r="E33" s="161" t="s">
        <v>122</v>
      </c>
      <c r="F33" s="140" t="s">
        <v>78</v>
      </c>
      <c r="G33" s="141">
        <f>G27+1</f>
        <v>15</v>
      </c>
      <c r="H33" s="142"/>
      <c r="I33" s="148">
        <f t="shared" si="4"/>
        <v>0</v>
      </c>
    </row>
    <row r="34" spans="1:12" s="133" customFormat="1" ht="63.75" x14ac:dyDescent="0.2">
      <c r="A34" s="143">
        <v>18</v>
      </c>
      <c r="B34" s="140"/>
      <c r="C34" s="207" t="s">
        <v>115</v>
      </c>
      <c r="D34" s="208" t="s">
        <v>150</v>
      </c>
      <c r="E34" s="161" t="s">
        <v>311</v>
      </c>
      <c r="F34" s="207" t="s">
        <v>78</v>
      </c>
      <c r="G34" s="151">
        <f>G33*2</f>
        <v>30</v>
      </c>
      <c r="H34" s="142"/>
      <c r="I34" s="142">
        <f t="shared" si="4"/>
        <v>0</v>
      </c>
    </row>
    <row r="35" spans="1:12" s="133" customFormat="1" ht="63.75" x14ac:dyDescent="0.2">
      <c r="A35" s="143">
        <v>19</v>
      </c>
      <c r="B35" s="140"/>
      <c r="C35" s="140" t="s">
        <v>115</v>
      </c>
      <c r="D35" s="197" t="s">
        <v>184</v>
      </c>
      <c r="E35" s="160" t="s">
        <v>312</v>
      </c>
      <c r="F35" s="140" t="s">
        <v>78</v>
      </c>
      <c r="G35" s="141">
        <f>G27</f>
        <v>14</v>
      </c>
      <c r="H35" s="142"/>
      <c r="I35" s="148">
        <f t="shared" si="4"/>
        <v>0</v>
      </c>
    </row>
    <row r="36" spans="1:12" s="133" customFormat="1" ht="38.25" x14ac:dyDescent="0.2">
      <c r="A36" s="143">
        <v>20</v>
      </c>
      <c r="B36" s="140"/>
      <c r="C36" s="140" t="s">
        <v>115</v>
      </c>
      <c r="D36" s="197" t="s">
        <v>132</v>
      </c>
      <c r="E36" s="161" t="s">
        <v>137</v>
      </c>
      <c r="F36" s="140" t="s">
        <v>78</v>
      </c>
      <c r="G36" s="141">
        <v>1</v>
      </c>
      <c r="H36" s="142"/>
      <c r="I36" s="148">
        <f t="shared" si="4"/>
        <v>0</v>
      </c>
    </row>
    <row r="37" spans="1:12" s="133" customFormat="1" ht="102" x14ac:dyDescent="0.2">
      <c r="A37" s="143">
        <v>21</v>
      </c>
      <c r="B37" s="140"/>
      <c r="C37" s="140" t="s">
        <v>115</v>
      </c>
      <c r="D37" s="197" t="s">
        <v>89</v>
      </c>
      <c r="E37" s="160" t="s">
        <v>307</v>
      </c>
      <c r="F37" s="140" t="s">
        <v>78</v>
      </c>
      <c r="G37" s="141">
        <v>1</v>
      </c>
      <c r="H37" s="142"/>
      <c r="I37" s="148">
        <f t="shared" si="4"/>
        <v>0</v>
      </c>
      <c r="K37" s="211"/>
      <c r="L37" s="211"/>
    </row>
    <row r="38" spans="1:12" s="133" customFormat="1" ht="38.25" x14ac:dyDescent="0.2">
      <c r="A38" s="143">
        <v>22</v>
      </c>
      <c r="B38" s="140"/>
      <c r="C38" s="140" t="s">
        <v>115</v>
      </c>
      <c r="D38" s="153" t="s">
        <v>113</v>
      </c>
      <c r="E38" s="161" t="s">
        <v>313</v>
      </c>
      <c r="F38" s="140" t="s">
        <v>78</v>
      </c>
      <c r="G38" s="141">
        <f>G27+1</f>
        <v>15</v>
      </c>
      <c r="H38" s="142"/>
      <c r="I38" s="148">
        <f t="shared" si="4"/>
        <v>0</v>
      </c>
    </row>
    <row r="39" spans="1:12" s="133" customFormat="1" ht="63.75" x14ac:dyDescent="0.2">
      <c r="A39" s="143">
        <v>23</v>
      </c>
      <c r="B39" s="140"/>
      <c r="C39" s="140" t="s">
        <v>115</v>
      </c>
      <c r="D39" s="197" t="s">
        <v>90</v>
      </c>
      <c r="E39" s="160" t="s">
        <v>320</v>
      </c>
      <c r="F39" s="140" t="s">
        <v>78</v>
      </c>
      <c r="G39" s="141">
        <v>2</v>
      </c>
      <c r="H39" s="142"/>
      <c r="I39" s="148">
        <f t="shared" si="4"/>
        <v>0</v>
      </c>
      <c r="K39" s="211"/>
    </row>
    <row r="40" spans="1:12" s="133" customFormat="1" ht="25.5" x14ac:dyDescent="0.2">
      <c r="A40" s="143">
        <v>24</v>
      </c>
      <c r="B40" s="140"/>
      <c r="C40" s="140" t="s">
        <v>115</v>
      </c>
      <c r="D40" s="175" t="s">
        <v>126</v>
      </c>
      <c r="E40" s="161" t="s">
        <v>147</v>
      </c>
      <c r="F40" s="140" t="s">
        <v>78</v>
      </c>
      <c r="G40" s="141">
        <v>1</v>
      </c>
      <c r="H40" s="142"/>
      <c r="I40" s="148">
        <f t="shared" si="4"/>
        <v>0</v>
      </c>
    </row>
    <row r="41" spans="1:12" s="133" customFormat="1" ht="25.5" x14ac:dyDescent="0.2">
      <c r="A41" s="143">
        <v>25</v>
      </c>
      <c r="B41" s="140"/>
      <c r="C41" s="140" t="s">
        <v>115</v>
      </c>
      <c r="D41" s="175" t="s">
        <v>127</v>
      </c>
      <c r="E41" s="160" t="s">
        <v>148</v>
      </c>
      <c r="F41" s="140" t="s">
        <v>78</v>
      </c>
      <c r="G41" s="141">
        <v>1</v>
      </c>
      <c r="H41" s="142"/>
      <c r="I41" s="148">
        <f t="shared" si="4"/>
        <v>0</v>
      </c>
    </row>
    <row r="42" spans="1:12" s="133" customFormat="1" ht="25.5" x14ac:dyDescent="0.2">
      <c r="A42" s="143">
        <v>26</v>
      </c>
      <c r="B42" s="140"/>
      <c r="C42" s="140" t="s">
        <v>115</v>
      </c>
      <c r="D42" s="175" t="s">
        <v>128</v>
      </c>
      <c r="E42" s="160" t="s">
        <v>178</v>
      </c>
      <c r="F42" s="140" t="s">
        <v>78</v>
      </c>
      <c r="G42" s="141">
        <v>1</v>
      </c>
      <c r="H42" s="142"/>
      <c r="I42" s="148">
        <f t="shared" si="4"/>
        <v>0</v>
      </c>
    </row>
    <row r="43" spans="1:12" s="133" customFormat="1" ht="51" x14ac:dyDescent="0.2">
      <c r="A43" s="143">
        <v>27</v>
      </c>
      <c r="B43" s="140"/>
      <c r="C43" s="140" t="s">
        <v>115</v>
      </c>
      <c r="D43" s="197" t="s">
        <v>106</v>
      </c>
      <c r="E43" s="161" t="s">
        <v>133</v>
      </c>
      <c r="F43" s="140" t="s">
        <v>78</v>
      </c>
      <c r="G43" s="141">
        <v>1</v>
      </c>
      <c r="H43" s="142"/>
      <c r="I43" s="148">
        <f t="shared" si="4"/>
        <v>0</v>
      </c>
    </row>
    <row r="44" spans="1:12" s="133" customFormat="1" ht="102" x14ac:dyDescent="0.2">
      <c r="A44" s="143">
        <v>28</v>
      </c>
      <c r="B44" s="140"/>
      <c r="C44" s="140" t="s">
        <v>115</v>
      </c>
      <c r="D44" s="197" t="s">
        <v>91</v>
      </c>
      <c r="E44" s="160" t="s">
        <v>316</v>
      </c>
      <c r="F44" s="140" t="s">
        <v>78</v>
      </c>
      <c r="G44" s="141">
        <f>G27</f>
        <v>14</v>
      </c>
      <c r="H44" s="142"/>
      <c r="I44" s="142">
        <f t="shared" si="4"/>
        <v>0</v>
      </c>
      <c r="K44" s="211"/>
      <c r="L44" s="211"/>
    </row>
    <row r="45" spans="1:12" s="133" customFormat="1" ht="63.75" x14ac:dyDescent="0.2">
      <c r="A45" s="143">
        <v>29</v>
      </c>
      <c r="B45" s="140"/>
      <c r="C45" s="140" t="s">
        <v>115</v>
      </c>
      <c r="D45" s="197" t="s">
        <v>90</v>
      </c>
      <c r="E45" s="160" t="s">
        <v>320</v>
      </c>
      <c r="F45" s="140" t="s">
        <v>78</v>
      </c>
      <c r="G45" s="141">
        <f>G44</f>
        <v>14</v>
      </c>
      <c r="H45" s="142"/>
      <c r="I45" s="148">
        <f t="shared" si="4"/>
        <v>0</v>
      </c>
      <c r="K45" s="211"/>
    </row>
    <row r="46" spans="1:12" s="133" customFormat="1" ht="25.5" x14ac:dyDescent="0.2">
      <c r="A46" s="143">
        <v>30</v>
      </c>
      <c r="B46" s="140"/>
      <c r="C46" s="140" t="s">
        <v>115</v>
      </c>
      <c r="D46" s="175" t="s">
        <v>126</v>
      </c>
      <c r="E46" s="161" t="s">
        <v>136</v>
      </c>
      <c r="F46" s="140" t="s">
        <v>78</v>
      </c>
      <c r="G46" s="141">
        <f>G28</f>
        <v>14</v>
      </c>
      <c r="H46" s="142"/>
      <c r="I46" s="148">
        <f t="shared" si="4"/>
        <v>0</v>
      </c>
    </row>
    <row r="47" spans="1:12" s="133" customFormat="1" ht="51" x14ac:dyDescent="0.2">
      <c r="A47" s="143">
        <v>31</v>
      </c>
      <c r="B47" s="140"/>
      <c r="C47" s="140" t="s">
        <v>115</v>
      </c>
      <c r="D47" s="197" t="s">
        <v>107</v>
      </c>
      <c r="E47" s="161" t="s">
        <v>133</v>
      </c>
      <c r="F47" s="140" t="s">
        <v>78</v>
      </c>
      <c r="G47" s="141">
        <f>G27</f>
        <v>14</v>
      </c>
      <c r="H47" s="142"/>
      <c r="I47" s="148">
        <f t="shared" si="4"/>
        <v>0</v>
      </c>
    </row>
    <row r="48" spans="1:12" s="133" customFormat="1" ht="76.5" x14ac:dyDescent="0.2">
      <c r="A48" s="143">
        <v>32</v>
      </c>
      <c r="B48" s="140"/>
      <c r="C48" s="140" t="s">
        <v>115</v>
      </c>
      <c r="D48" s="197" t="s">
        <v>186</v>
      </c>
      <c r="E48" s="161" t="s">
        <v>188</v>
      </c>
      <c r="F48" s="140" t="s">
        <v>78</v>
      </c>
      <c r="G48" s="141">
        <v>15</v>
      </c>
      <c r="H48" s="142"/>
      <c r="I48" s="142">
        <f t="shared" si="4"/>
        <v>0</v>
      </c>
    </row>
    <row r="49" spans="1:12" s="133" customFormat="1" ht="51" x14ac:dyDescent="0.2">
      <c r="A49" s="143">
        <v>33</v>
      </c>
      <c r="B49" s="140"/>
      <c r="C49" s="140" t="s">
        <v>115</v>
      </c>
      <c r="D49" s="197" t="s">
        <v>187</v>
      </c>
      <c r="E49" s="161" t="s">
        <v>189</v>
      </c>
      <c r="F49" s="140" t="s">
        <v>78</v>
      </c>
      <c r="G49" s="141">
        <f>G48</f>
        <v>15</v>
      </c>
      <c r="H49" s="142"/>
      <c r="I49" s="142">
        <f t="shared" si="4"/>
        <v>0</v>
      </c>
      <c r="K49" s="80"/>
      <c r="L49" s="80"/>
    </row>
    <row r="50" spans="1:12" s="133" customFormat="1" ht="25.5" x14ac:dyDescent="0.2">
      <c r="A50" s="143">
        <v>34</v>
      </c>
      <c r="B50" s="140"/>
      <c r="C50" s="140" t="s">
        <v>115</v>
      </c>
      <c r="D50" s="197" t="s">
        <v>114</v>
      </c>
      <c r="E50" s="160" t="s">
        <v>135</v>
      </c>
      <c r="F50" s="140" t="s">
        <v>78</v>
      </c>
      <c r="G50" s="141">
        <v>1</v>
      </c>
      <c r="H50" s="142"/>
      <c r="I50" s="148">
        <f t="shared" si="4"/>
        <v>0</v>
      </c>
      <c r="K50" s="80"/>
      <c r="L50" s="80"/>
    </row>
    <row r="51" spans="1:12" s="133" customFormat="1" ht="63.75" x14ac:dyDescent="0.2">
      <c r="A51" s="143">
        <v>35</v>
      </c>
      <c r="B51" s="140"/>
      <c r="C51" s="140" t="s">
        <v>115</v>
      </c>
      <c r="D51" s="197" t="s">
        <v>94</v>
      </c>
      <c r="E51" s="160" t="s">
        <v>134</v>
      </c>
      <c r="F51" s="140" t="s">
        <v>78</v>
      </c>
      <c r="G51" s="141">
        <v>1</v>
      </c>
      <c r="H51" s="142"/>
      <c r="I51" s="148">
        <f t="shared" si="4"/>
        <v>0</v>
      </c>
      <c r="K51" s="80"/>
      <c r="L51" s="80"/>
    </row>
    <row r="52" spans="1:12" s="133" customFormat="1" ht="39" customHeight="1" x14ac:dyDescent="0.2">
      <c r="A52" s="143">
        <v>36</v>
      </c>
      <c r="B52" s="140"/>
      <c r="C52" s="140" t="s">
        <v>115</v>
      </c>
      <c r="D52" s="197" t="s">
        <v>95</v>
      </c>
      <c r="E52" s="160" t="s">
        <v>155</v>
      </c>
      <c r="F52" s="140" t="s">
        <v>78</v>
      </c>
      <c r="G52" s="141">
        <v>2</v>
      </c>
      <c r="H52" s="142"/>
      <c r="I52" s="148">
        <f t="shared" si="4"/>
        <v>0</v>
      </c>
      <c r="K52" s="80"/>
      <c r="L52" s="80"/>
    </row>
    <row r="53" spans="1:12" s="133" customFormat="1" ht="66" customHeight="1" x14ac:dyDescent="0.2">
      <c r="A53" s="143">
        <v>37</v>
      </c>
      <c r="B53" s="140"/>
      <c r="C53" s="140" t="s">
        <v>115</v>
      </c>
      <c r="D53" s="197" t="s">
        <v>152</v>
      </c>
      <c r="E53" s="160" t="s">
        <v>162</v>
      </c>
      <c r="F53" s="140" t="s">
        <v>78</v>
      </c>
      <c r="G53" s="141">
        <v>1</v>
      </c>
      <c r="H53" s="142"/>
      <c r="I53" s="142">
        <f t="shared" si="4"/>
        <v>0</v>
      </c>
      <c r="K53" s="212"/>
      <c r="L53" s="80"/>
    </row>
    <row r="54" spans="1:12" s="133" customFormat="1" ht="25.5" x14ac:dyDescent="0.2">
      <c r="A54" s="143">
        <v>38</v>
      </c>
      <c r="B54" s="140"/>
      <c r="C54" s="140" t="s">
        <v>115</v>
      </c>
      <c r="D54" s="197" t="s">
        <v>153</v>
      </c>
      <c r="E54" s="160" t="s">
        <v>154</v>
      </c>
      <c r="F54" s="140" t="s">
        <v>78</v>
      </c>
      <c r="G54" s="141">
        <v>1</v>
      </c>
      <c r="H54" s="142"/>
      <c r="I54" s="142">
        <f t="shared" si="4"/>
        <v>0</v>
      </c>
      <c r="K54" s="80"/>
      <c r="L54" s="80"/>
    </row>
    <row r="55" spans="1:12" s="133" customFormat="1" ht="51" x14ac:dyDescent="0.2">
      <c r="A55" s="143">
        <v>39</v>
      </c>
      <c r="B55" s="140"/>
      <c r="C55" s="140" t="s">
        <v>115</v>
      </c>
      <c r="D55" s="197" t="s">
        <v>92</v>
      </c>
      <c r="E55" s="160" t="s">
        <v>172</v>
      </c>
      <c r="F55" s="140" t="s">
        <v>78</v>
      </c>
      <c r="G55" s="141">
        <v>1</v>
      </c>
      <c r="H55" s="142"/>
      <c r="I55" s="148">
        <f t="shared" si="4"/>
        <v>0</v>
      </c>
      <c r="K55" s="212"/>
      <c r="L55" s="80"/>
    </row>
    <row r="56" spans="1:12" s="133" customFormat="1" ht="25.5" x14ac:dyDescent="0.2">
      <c r="A56" s="143"/>
      <c r="B56" s="140"/>
      <c r="C56" s="140"/>
      <c r="D56" s="197"/>
      <c r="E56" s="157" t="s">
        <v>304</v>
      </c>
      <c r="F56" s="200"/>
      <c r="G56" s="179"/>
      <c r="H56" s="179"/>
      <c r="I56" s="139">
        <f>SUBTOTAL(9,I57:I64)</f>
        <v>0</v>
      </c>
      <c r="K56" s="80"/>
      <c r="L56" s="80"/>
    </row>
    <row r="57" spans="1:12" s="133" customFormat="1" ht="76.5" x14ac:dyDescent="0.2">
      <c r="A57" s="143">
        <v>40</v>
      </c>
      <c r="B57" s="140"/>
      <c r="C57" s="140" t="s">
        <v>115</v>
      </c>
      <c r="D57" s="197" t="s">
        <v>93</v>
      </c>
      <c r="E57" s="162" t="s">
        <v>161</v>
      </c>
      <c r="F57" s="140" t="s">
        <v>78</v>
      </c>
      <c r="G57" s="141">
        <v>1</v>
      </c>
      <c r="H57" s="142"/>
      <c r="I57" s="148">
        <f t="shared" ref="I57:I63" si="5">ROUND(G57*H57,2)</f>
        <v>0</v>
      </c>
      <c r="K57" s="80"/>
      <c r="L57" s="80"/>
    </row>
    <row r="58" spans="1:12" s="133" customFormat="1" ht="51" x14ac:dyDescent="0.2">
      <c r="A58" s="143">
        <v>41</v>
      </c>
      <c r="B58" s="140"/>
      <c r="C58" s="140" t="s">
        <v>115</v>
      </c>
      <c r="D58" s="175" t="s">
        <v>125</v>
      </c>
      <c r="E58" s="162" t="s">
        <v>146</v>
      </c>
      <c r="F58" s="140" t="s">
        <v>78</v>
      </c>
      <c r="G58" s="141">
        <v>1</v>
      </c>
      <c r="H58" s="142"/>
      <c r="I58" s="148">
        <f t="shared" si="5"/>
        <v>0</v>
      </c>
      <c r="K58" s="80"/>
      <c r="L58" s="80"/>
    </row>
    <row r="59" spans="1:12" s="133" customFormat="1" ht="38.25" x14ac:dyDescent="0.2">
      <c r="A59" s="143">
        <v>42</v>
      </c>
      <c r="B59" s="140"/>
      <c r="C59" s="140" t="s">
        <v>115</v>
      </c>
      <c r="D59" s="197" t="s">
        <v>92</v>
      </c>
      <c r="E59" s="161" t="s">
        <v>129</v>
      </c>
      <c r="F59" s="140" t="s">
        <v>78</v>
      </c>
      <c r="G59" s="141">
        <v>1</v>
      </c>
      <c r="H59" s="142"/>
      <c r="I59" s="148">
        <f t="shared" si="5"/>
        <v>0</v>
      </c>
      <c r="K59" s="80"/>
      <c r="L59" s="80"/>
    </row>
    <row r="60" spans="1:12" s="133" customFormat="1" ht="25.5" x14ac:dyDescent="0.2">
      <c r="A60" s="143">
        <v>43</v>
      </c>
      <c r="B60" s="140"/>
      <c r="C60" s="140" t="s">
        <v>115</v>
      </c>
      <c r="D60" s="197" t="s">
        <v>96</v>
      </c>
      <c r="E60" s="160" t="s">
        <v>180</v>
      </c>
      <c r="F60" s="140" t="s">
        <v>78</v>
      </c>
      <c r="G60" s="141">
        <v>1</v>
      </c>
      <c r="H60" s="142"/>
      <c r="I60" s="142">
        <f t="shared" si="5"/>
        <v>0</v>
      </c>
      <c r="K60" s="80"/>
      <c r="L60" s="80"/>
    </row>
    <row r="61" spans="1:12" s="133" customFormat="1" ht="25.5" x14ac:dyDescent="0.2">
      <c r="A61" s="143">
        <v>44</v>
      </c>
      <c r="B61" s="140"/>
      <c r="C61" s="140" t="s">
        <v>115</v>
      </c>
      <c r="D61" s="197" t="s">
        <v>175</v>
      </c>
      <c r="E61" s="160" t="s">
        <v>179</v>
      </c>
      <c r="F61" s="140" t="s">
        <v>78</v>
      </c>
      <c r="G61" s="141">
        <f>G60*2</f>
        <v>2</v>
      </c>
      <c r="H61" s="142"/>
      <c r="I61" s="142">
        <f t="shared" si="5"/>
        <v>0</v>
      </c>
      <c r="K61" s="80"/>
      <c r="L61" s="80"/>
    </row>
    <row r="62" spans="1:12" s="133" customFormat="1" ht="25.5" x14ac:dyDescent="0.2">
      <c r="A62" s="143">
        <v>45</v>
      </c>
      <c r="B62" s="140"/>
      <c r="C62" s="140" t="s">
        <v>115</v>
      </c>
      <c r="D62" s="197" t="s">
        <v>177</v>
      </c>
      <c r="E62" s="160" t="s">
        <v>173</v>
      </c>
      <c r="F62" s="140" t="s">
        <v>78</v>
      </c>
      <c r="G62" s="141">
        <f>G60</f>
        <v>1</v>
      </c>
      <c r="H62" s="142"/>
      <c r="I62" s="142">
        <f t="shared" si="5"/>
        <v>0</v>
      </c>
      <c r="K62" s="80"/>
      <c r="L62" s="80"/>
    </row>
    <row r="63" spans="1:12" s="133" customFormat="1" ht="25.5" x14ac:dyDescent="0.2">
      <c r="A63" s="143">
        <v>46</v>
      </c>
      <c r="B63" s="140"/>
      <c r="C63" s="140" t="s">
        <v>115</v>
      </c>
      <c r="D63" s="197" t="s">
        <v>176</v>
      </c>
      <c r="E63" s="160" t="s">
        <v>174</v>
      </c>
      <c r="F63" s="140" t="s">
        <v>78</v>
      </c>
      <c r="G63" s="141">
        <f>G60*3</f>
        <v>3</v>
      </c>
      <c r="H63" s="142"/>
      <c r="I63" s="142">
        <f t="shared" si="5"/>
        <v>0</v>
      </c>
      <c r="K63" s="80"/>
      <c r="L63" s="80"/>
    </row>
    <row r="64" spans="1:12" s="133" customFormat="1" ht="102" x14ac:dyDescent="0.2">
      <c r="A64" s="143">
        <v>47</v>
      </c>
      <c r="B64" s="140"/>
      <c r="C64" s="140" t="s">
        <v>115</v>
      </c>
      <c r="D64" s="197" t="s">
        <v>97</v>
      </c>
      <c r="E64" s="160" t="s">
        <v>230</v>
      </c>
      <c r="F64" s="140" t="s">
        <v>78</v>
      </c>
      <c r="G64" s="141">
        <v>1</v>
      </c>
      <c r="H64" s="142"/>
      <c r="I64" s="142">
        <f t="shared" ref="I64" si="6">ROUND(G64*H64,2)</f>
        <v>0</v>
      </c>
      <c r="K64" s="80"/>
      <c r="L64" s="80"/>
    </row>
    <row r="65" spans="1:12" s="133" customFormat="1" x14ac:dyDescent="0.2">
      <c r="A65" s="143"/>
      <c r="B65" s="140"/>
      <c r="C65" s="140"/>
      <c r="D65" s="197"/>
      <c r="E65" s="157" t="s">
        <v>145</v>
      </c>
      <c r="F65" s="200"/>
      <c r="G65" s="179"/>
      <c r="H65" s="179"/>
      <c r="I65" s="139">
        <f>SUBTOTAL(9,I66:I74)</f>
        <v>0</v>
      </c>
      <c r="K65" s="80"/>
      <c r="L65" s="80"/>
    </row>
    <row r="66" spans="1:12" s="133" customFormat="1" ht="89.25" x14ac:dyDescent="0.2">
      <c r="A66" s="143">
        <v>48</v>
      </c>
      <c r="B66" s="140"/>
      <c r="C66" s="140" t="s">
        <v>115</v>
      </c>
      <c r="D66" s="152" t="s">
        <v>139</v>
      </c>
      <c r="E66" s="163" t="s">
        <v>308</v>
      </c>
      <c r="F66" s="140" t="s">
        <v>78</v>
      </c>
      <c r="G66" s="141">
        <v>1</v>
      </c>
      <c r="H66" s="142"/>
      <c r="I66" s="142">
        <f>ROUND(G66*H66,2)</f>
        <v>0</v>
      </c>
      <c r="K66" s="80"/>
      <c r="L66" s="80"/>
    </row>
    <row r="67" spans="1:12" s="133" customFormat="1" ht="102" x14ac:dyDescent="0.2">
      <c r="A67" s="143">
        <v>49</v>
      </c>
      <c r="B67" s="140"/>
      <c r="C67" s="140" t="s">
        <v>115</v>
      </c>
      <c r="D67" s="152" t="s">
        <v>140</v>
      </c>
      <c r="E67" s="163" t="s">
        <v>309</v>
      </c>
      <c r="F67" s="140" t="s">
        <v>78</v>
      </c>
      <c r="G67" s="141">
        <v>1</v>
      </c>
      <c r="H67" s="142"/>
      <c r="I67" s="142">
        <f>ROUND(G67*H67,2)</f>
        <v>0</v>
      </c>
      <c r="K67" s="212"/>
      <c r="L67" s="80"/>
    </row>
    <row r="68" spans="1:12" s="133" customFormat="1" ht="63.75" x14ac:dyDescent="0.2">
      <c r="A68" s="143">
        <v>50</v>
      </c>
      <c r="B68" s="140"/>
      <c r="C68" s="140" t="s">
        <v>115</v>
      </c>
      <c r="D68" s="197" t="s">
        <v>141</v>
      </c>
      <c r="E68" s="160" t="s">
        <v>310</v>
      </c>
      <c r="F68" s="140" t="s">
        <v>78</v>
      </c>
      <c r="G68" s="141">
        <v>1</v>
      </c>
      <c r="H68" s="142"/>
      <c r="I68" s="148">
        <f>ROUND(G68*H68,2)</f>
        <v>0</v>
      </c>
      <c r="K68" s="80"/>
      <c r="L68" s="80"/>
    </row>
    <row r="69" spans="1:12" s="133" customFormat="1" ht="102" x14ac:dyDescent="0.2">
      <c r="A69" s="143">
        <v>51</v>
      </c>
      <c r="B69" s="140"/>
      <c r="C69" s="140" t="s">
        <v>115</v>
      </c>
      <c r="D69" s="152" t="s">
        <v>142</v>
      </c>
      <c r="E69" s="156" t="s">
        <v>143</v>
      </c>
      <c r="F69" s="140" t="s">
        <v>78</v>
      </c>
      <c r="G69" s="141">
        <v>1</v>
      </c>
      <c r="H69" s="142"/>
      <c r="I69" s="142">
        <f>ROUND(G69*H69,2)</f>
        <v>0</v>
      </c>
      <c r="K69" s="80"/>
      <c r="L69" s="80"/>
    </row>
    <row r="70" spans="1:12" s="133" customFormat="1" ht="25.5" x14ac:dyDescent="0.2">
      <c r="A70" s="143">
        <v>52</v>
      </c>
      <c r="B70" s="140"/>
      <c r="C70" s="191" t="s">
        <v>115</v>
      </c>
      <c r="D70" s="153" t="s">
        <v>128</v>
      </c>
      <c r="E70" s="160" t="s">
        <v>167</v>
      </c>
      <c r="F70" s="140" t="s">
        <v>78</v>
      </c>
      <c r="G70" s="141">
        <v>1</v>
      </c>
      <c r="H70" s="142"/>
      <c r="I70" s="142">
        <f t="shared" ref="I70:I73" si="7">ROUND(G70*H70,2)</f>
        <v>0</v>
      </c>
      <c r="K70" s="80"/>
      <c r="L70" s="80"/>
    </row>
    <row r="71" spans="1:12" s="133" customFormat="1" ht="38.25" x14ac:dyDescent="0.2">
      <c r="A71" s="143">
        <v>53</v>
      </c>
      <c r="B71" s="140"/>
      <c r="C71" s="191" t="s">
        <v>115</v>
      </c>
      <c r="D71" s="153" t="s">
        <v>171</v>
      </c>
      <c r="E71" s="160" t="s">
        <v>169</v>
      </c>
      <c r="F71" s="140" t="s">
        <v>78</v>
      </c>
      <c r="G71" s="141">
        <f>G70</f>
        <v>1</v>
      </c>
      <c r="H71" s="142"/>
      <c r="I71" s="142">
        <f t="shared" si="7"/>
        <v>0</v>
      </c>
      <c r="K71" s="80"/>
      <c r="L71" s="80"/>
    </row>
    <row r="72" spans="1:12" s="133" customFormat="1" ht="25.5" x14ac:dyDescent="0.2">
      <c r="A72" s="143">
        <v>54</v>
      </c>
      <c r="B72" s="140"/>
      <c r="C72" s="191" t="s">
        <v>115</v>
      </c>
      <c r="D72" s="153" t="s">
        <v>128</v>
      </c>
      <c r="E72" s="160" t="s">
        <v>170</v>
      </c>
      <c r="F72" s="140" t="s">
        <v>78</v>
      </c>
      <c r="G72" s="141">
        <f>G70</f>
        <v>1</v>
      </c>
      <c r="H72" s="142"/>
      <c r="I72" s="142">
        <f t="shared" si="7"/>
        <v>0</v>
      </c>
      <c r="K72" s="80"/>
      <c r="L72" s="80"/>
    </row>
    <row r="73" spans="1:12" s="133" customFormat="1" ht="25.5" x14ac:dyDescent="0.2">
      <c r="A73" s="143">
        <v>55</v>
      </c>
      <c r="B73" s="140"/>
      <c r="C73" s="140" t="s">
        <v>115</v>
      </c>
      <c r="D73" s="175" t="s">
        <v>124</v>
      </c>
      <c r="E73" s="160" t="s">
        <v>138</v>
      </c>
      <c r="F73" s="140" t="s">
        <v>78</v>
      </c>
      <c r="G73" s="151">
        <v>1</v>
      </c>
      <c r="H73" s="142"/>
      <c r="I73" s="142">
        <f t="shared" si="7"/>
        <v>0</v>
      </c>
      <c r="K73" s="80"/>
      <c r="L73" s="80"/>
    </row>
    <row r="74" spans="1:12" s="133" customFormat="1" ht="89.25" x14ac:dyDescent="0.2">
      <c r="A74" s="143">
        <v>56</v>
      </c>
      <c r="B74" s="140"/>
      <c r="C74" s="140" t="s">
        <v>115</v>
      </c>
      <c r="D74" s="197" t="s">
        <v>159</v>
      </c>
      <c r="E74" s="161" t="s">
        <v>166</v>
      </c>
      <c r="F74" s="140" t="s">
        <v>78</v>
      </c>
      <c r="G74" s="141">
        <f>G73</f>
        <v>1</v>
      </c>
      <c r="H74" s="142"/>
      <c r="I74" s="142">
        <f>ROUND(G74*H74,2)</f>
        <v>0</v>
      </c>
      <c r="K74" s="80"/>
      <c r="L74" s="80"/>
    </row>
    <row r="75" spans="1:12" x14ac:dyDescent="0.2">
      <c r="A75" s="181"/>
      <c r="B75" s="188"/>
      <c r="C75" s="188"/>
      <c r="D75" s="198"/>
      <c r="E75" s="164" t="s">
        <v>112</v>
      </c>
      <c r="F75" s="188"/>
      <c r="G75" s="201"/>
      <c r="H75" s="201"/>
      <c r="I75" s="149">
        <f>SUBTOTAL(9,I14:I74)</f>
        <v>0</v>
      </c>
    </row>
  </sheetData>
  <sheetProtection formatCells="0" formatColumns="0" formatRows="0" insertColumns="0" insertRows="0" insertHyperlinks="0" deleteColumns="0" deleteRows="0" sort="0" autoFilter="0" pivotTables="0"/>
  <mergeCells count="5">
    <mergeCell ref="C3:E3"/>
    <mergeCell ref="C7:E7"/>
    <mergeCell ref="C8:D8"/>
    <mergeCell ref="C9:D9"/>
    <mergeCell ref="C2:E2"/>
  </mergeCells>
  <printOptions horizontalCentered="1"/>
  <pageMargins left="0.59055118110236227" right="0.59055118110236227" top="0.59055118110236227" bottom="0.59055118110236227" header="0.51181102362204722" footer="0.51181102362204722"/>
  <pageSetup paperSize="9" scale="35" fitToHeight="999" orientation="landscape" errors="blank"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48"/>
  <sheetViews>
    <sheetView showGridLines="0" zoomScaleNormal="100" workbookViewId="0">
      <selection activeCell="E19" sqref="E19"/>
    </sheetView>
  </sheetViews>
  <sheetFormatPr defaultColWidth="9.140625" defaultRowHeight="12.75" x14ac:dyDescent="0.2"/>
  <cols>
    <col min="1" max="1" width="5.5703125" style="186" customWidth="1"/>
    <col min="2" max="2" width="4.42578125" style="189" customWidth="1"/>
    <col min="3" max="3" width="6" style="189" customWidth="1"/>
    <col min="4" max="4" width="12.7109375" style="199" customWidth="1"/>
    <col min="5" max="5" width="94.28515625" style="165" customWidth="1"/>
    <col min="6" max="6" width="7.7109375" style="189" customWidth="1"/>
    <col min="7" max="7" width="9.85546875" style="186" customWidth="1"/>
    <col min="8" max="8" width="13.140625" style="186" customWidth="1"/>
    <col min="9" max="9" width="15.5703125" style="186" customWidth="1"/>
    <col min="10" max="10" width="9.140625" style="80"/>
    <col min="11" max="11" width="22.42578125" style="80" customWidth="1"/>
    <col min="12" max="12" width="23.140625" style="80" customWidth="1"/>
    <col min="13" max="16384" width="9.140625" style="80"/>
  </cols>
  <sheetData>
    <row r="1" spans="1:12" s="177" customFormat="1" ht="18" x14ac:dyDescent="0.2">
      <c r="A1" s="203" t="s">
        <v>117</v>
      </c>
      <c r="B1" s="204"/>
      <c r="C1" s="204"/>
      <c r="D1" s="192"/>
      <c r="E1" s="192"/>
      <c r="F1" s="204"/>
      <c r="G1" s="204"/>
      <c r="H1" s="204"/>
      <c r="I1" s="204"/>
    </row>
    <row r="2" spans="1:12" s="177" customFormat="1" x14ac:dyDescent="0.2">
      <c r="A2" s="205" t="s">
        <v>62</v>
      </c>
      <c r="B2" s="204"/>
      <c r="C2" s="226" t="s">
        <v>245</v>
      </c>
      <c r="D2" s="227"/>
      <c r="E2" s="227"/>
      <c r="F2" s="204"/>
      <c r="G2" s="204"/>
      <c r="H2" s="204"/>
      <c r="I2" s="204"/>
    </row>
    <row r="3" spans="1:12" s="177" customFormat="1" x14ac:dyDescent="0.2">
      <c r="A3" s="205" t="s">
        <v>63</v>
      </c>
      <c r="B3" s="204"/>
      <c r="C3" s="226" t="str">
        <f>'Krycí list'!E7</f>
        <v>Základní škola Ivanovice na Hané, okres Vyškov, 
Tyršova 218/4, 683 23 Ivanovice na Hané</v>
      </c>
      <c r="D3" s="227"/>
      <c r="E3" s="227"/>
      <c r="F3" s="204"/>
      <c r="G3" s="204"/>
      <c r="H3" s="204"/>
      <c r="I3" s="134"/>
    </row>
    <row r="4" spans="1:12" s="177" customFormat="1" x14ac:dyDescent="0.2">
      <c r="A4" s="205" t="s">
        <v>64</v>
      </c>
      <c r="B4" s="204"/>
      <c r="C4" s="134" t="str">
        <f>'Krycí list'!E9</f>
        <v>OCENĚNÝ SOUPIS PRACÍ A DODÁVEK A SLUŽEB</v>
      </c>
      <c r="D4" s="193"/>
      <c r="E4" s="193"/>
      <c r="F4" s="204"/>
      <c r="G4" s="204"/>
      <c r="H4" s="204"/>
      <c r="I4" s="134"/>
    </row>
    <row r="5" spans="1:12" s="177" customFormat="1" x14ac:dyDescent="0.2">
      <c r="A5" s="204" t="s">
        <v>72</v>
      </c>
      <c r="B5" s="204"/>
      <c r="C5" s="134" t="str">
        <f>'Krycí list'!P5</f>
        <v xml:space="preserve"> </v>
      </c>
      <c r="D5" s="193"/>
      <c r="E5" s="193"/>
      <c r="F5" s="204"/>
      <c r="G5" s="204"/>
      <c r="H5" s="204"/>
      <c r="I5" s="134"/>
    </row>
    <row r="6" spans="1:12" s="177" customFormat="1" x14ac:dyDescent="0.2">
      <c r="A6" s="204"/>
      <c r="B6" s="204"/>
      <c r="C6" s="134"/>
      <c r="D6" s="193"/>
      <c r="E6" s="193"/>
      <c r="F6" s="204"/>
      <c r="G6" s="204"/>
      <c r="H6" s="204"/>
      <c r="I6" s="134"/>
    </row>
    <row r="7" spans="1:12" s="177" customFormat="1" x14ac:dyDescent="0.2">
      <c r="A7" s="204" t="s">
        <v>66</v>
      </c>
      <c r="B7" s="204"/>
      <c r="C7" s="226" t="str">
        <f>'Krycí list'!E26</f>
        <v>Základní škola Ivanovice na Hané, okres Vyškov</v>
      </c>
      <c r="D7" s="227"/>
      <c r="E7" s="227"/>
      <c r="F7" s="204"/>
      <c r="G7" s="204"/>
      <c r="H7" s="204"/>
      <c r="I7" s="134"/>
    </row>
    <row r="8" spans="1:12" s="177" customFormat="1" x14ac:dyDescent="0.2">
      <c r="A8" s="204" t="s">
        <v>67</v>
      </c>
      <c r="B8" s="204"/>
      <c r="C8" s="226" t="str">
        <f>'Krycí list'!E28</f>
        <v xml:space="preserve"> </v>
      </c>
      <c r="D8" s="227"/>
      <c r="E8" s="193"/>
      <c r="F8" s="204"/>
      <c r="G8" s="204"/>
      <c r="H8" s="204"/>
      <c r="I8" s="134"/>
    </row>
    <row r="9" spans="1:12" s="177" customFormat="1" x14ac:dyDescent="0.2">
      <c r="A9" s="204" t="s">
        <v>68</v>
      </c>
      <c r="B9" s="204"/>
      <c r="C9" s="228">
        <f>'Krycí list'!O31</f>
        <v>0</v>
      </c>
      <c r="D9" s="227"/>
      <c r="E9" s="193"/>
      <c r="F9" s="204"/>
      <c r="G9" s="204"/>
      <c r="H9" s="204"/>
      <c r="I9" s="134"/>
    </row>
    <row r="10" spans="1:12" s="177" customFormat="1" x14ac:dyDescent="0.2">
      <c r="A10" s="204"/>
      <c r="B10" s="204"/>
      <c r="C10" s="204"/>
      <c r="D10" s="192"/>
      <c r="E10" s="192"/>
      <c r="F10" s="204"/>
      <c r="G10" s="204"/>
      <c r="H10" s="204"/>
      <c r="I10" s="204"/>
    </row>
    <row r="11" spans="1:12" s="202" customFormat="1" ht="50.25" customHeight="1" x14ac:dyDescent="0.2">
      <c r="A11" s="183" t="s">
        <v>73</v>
      </c>
      <c r="B11" s="135" t="s">
        <v>74</v>
      </c>
      <c r="C11" s="135" t="s">
        <v>75</v>
      </c>
      <c r="D11" s="135" t="s">
        <v>111</v>
      </c>
      <c r="E11" s="135" t="s">
        <v>108</v>
      </c>
      <c r="F11" s="135" t="s">
        <v>76</v>
      </c>
      <c r="G11" s="135" t="s">
        <v>77</v>
      </c>
      <c r="H11" s="135" t="s">
        <v>109</v>
      </c>
      <c r="I11" s="135" t="s">
        <v>110</v>
      </c>
      <c r="K11" s="135" t="s">
        <v>318</v>
      </c>
      <c r="L11" s="135" t="s">
        <v>319</v>
      </c>
    </row>
    <row r="12" spans="1:12" s="189" customFormat="1" x14ac:dyDescent="0.2">
      <c r="A12" s="184">
        <v>1</v>
      </c>
      <c r="B12" s="150">
        <v>2</v>
      </c>
      <c r="C12" s="150">
        <v>3</v>
      </c>
      <c r="D12" s="136">
        <v>4</v>
      </c>
      <c r="E12" s="136">
        <v>5</v>
      </c>
      <c r="F12" s="150">
        <v>6</v>
      </c>
      <c r="G12" s="150">
        <v>7</v>
      </c>
      <c r="H12" s="150">
        <v>8</v>
      </c>
      <c r="I12" s="150">
        <v>9</v>
      </c>
      <c r="K12" s="150">
        <v>10</v>
      </c>
      <c r="L12" s="150">
        <v>11</v>
      </c>
    </row>
    <row r="13" spans="1:12" x14ac:dyDescent="0.2">
      <c r="A13" s="185"/>
      <c r="B13" s="187"/>
      <c r="C13" s="187"/>
      <c r="D13" s="194"/>
      <c r="E13" s="158"/>
      <c r="F13" s="187"/>
      <c r="G13" s="185"/>
      <c r="H13" s="185"/>
      <c r="I13" s="185"/>
    </row>
    <row r="14" spans="1:12" s="137" customFormat="1" x14ac:dyDescent="0.2">
      <c r="A14" s="180"/>
      <c r="B14" s="145"/>
      <c r="C14" s="190"/>
      <c r="D14" s="195" t="s">
        <v>98</v>
      </c>
      <c r="E14" s="159" t="s">
        <v>212</v>
      </c>
      <c r="F14" s="190"/>
      <c r="G14" s="178"/>
      <c r="H14" s="178"/>
      <c r="I14" s="146">
        <f>SUBTOTAL(9,I15:I20)</f>
        <v>0</v>
      </c>
    </row>
    <row r="15" spans="1:12" s="133" customFormat="1" x14ac:dyDescent="0.2">
      <c r="A15" s="143"/>
      <c r="B15" s="138"/>
      <c r="C15" s="182"/>
      <c r="D15" s="196"/>
      <c r="E15" s="157" t="s">
        <v>203</v>
      </c>
      <c r="F15" s="182"/>
      <c r="G15" s="179"/>
      <c r="H15" s="179"/>
      <c r="I15" s="139">
        <f>SUBTOTAL(9,I16:I20)</f>
        <v>0</v>
      </c>
    </row>
    <row r="16" spans="1:12" s="133" customFormat="1" ht="102" x14ac:dyDescent="0.2">
      <c r="A16" s="143">
        <v>1</v>
      </c>
      <c r="B16" s="140"/>
      <c r="C16" s="140" t="s">
        <v>115</v>
      </c>
      <c r="D16" s="197" t="s">
        <v>89</v>
      </c>
      <c r="E16" s="160" t="s">
        <v>307</v>
      </c>
      <c r="F16" s="140" t="s">
        <v>78</v>
      </c>
      <c r="G16" s="141">
        <v>1</v>
      </c>
      <c r="H16" s="142"/>
      <c r="I16" s="148">
        <f t="shared" ref="I16:I19" si="0">ROUND(G16*H16,2)</f>
        <v>0</v>
      </c>
      <c r="K16" s="211"/>
      <c r="L16" s="211"/>
    </row>
    <row r="17" spans="1:12" s="133" customFormat="1" ht="63.75" x14ac:dyDescent="0.2">
      <c r="A17" s="143">
        <v>2</v>
      </c>
      <c r="B17" s="140"/>
      <c r="C17" s="140" t="s">
        <v>115</v>
      </c>
      <c r="D17" s="197" t="s">
        <v>90</v>
      </c>
      <c r="E17" s="160" t="s">
        <v>320</v>
      </c>
      <c r="F17" s="140" t="s">
        <v>78</v>
      </c>
      <c r="G17" s="141">
        <v>1</v>
      </c>
      <c r="H17" s="142"/>
      <c r="I17" s="148">
        <f t="shared" si="0"/>
        <v>0</v>
      </c>
      <c r="K17" s="211"/>
    </row>
    <row r="18" spans="1:12" s="133" customFormat="1" ht="51" x14ac:dyDescent="0.2">
      <c r="A18" s="143">
        <v>3</v>
      </c>
      <c r="B18" s="140"/>
      <c r="C18" s="140" t="s">
        <v>115</v>
      </c>
      <c r="D18" s="197" t="s">
        <v>187</v>
      </c>
      <c r="E18" s="161" t="s">
        <v>189</v>
      </c>
      <c r="F18" s="140" t="s">
        <v>78</v>
      </c>
      <c r="G18" s="141">
        <f>G16</f>
        <v>1</v>
      </c>
      <c r="H18" s="142"/>
      <c r="I18" s="142">
        <f t="shared" si="0"/>
        <v>0</v>
      </c>
    </row>
    <row r="19" spans="1:12" s="133" customFormat="1" ht="76.5" x14ac:dyDescent="0.2">
      <c r="A19" s="143">
        <v>4</v>
      </c>
      <c r="B19" s="140"/>
      <c r="C19" s="140" t="s">
        <v>115</v>
      </c>
      <c r="D19" s="197" t="s">
        <v>186</v>
      </c>
      <c r="E19" s="161" t="s">
        <v>188</v>
      </c>
      <c r="F19" s="140" t="s">
        <v>78</v>
      </c>
      <c r="G19" s="141">
        <f>G16</f>
        <v>1</v>
      </c>
      <c r="H19" s="142"/>
      <c r="I19" s="142">
        <f t="shared" si="0"/>
        <v>0</v>
      </c>
    </row>
    <row r="20" spans="1:12" s="133" customFormat="1" ht="25.5" x14ac:dyDescent="0.2">
      <c r="A20" s="143">
        <v>5</v>
      </c>
      <c r="B20" s="140"/>
      <c r="C20" s="140" t="s">
        <v>115</v>
      </c>
      <c r="D20" s="175" t="s">
        <v>126</v>
      </c>
      <c r="E20" s="161" t="s">
        <v>147</v>
      </c>
      <c r="F20" s="140" t="s">
        <v>78</v>
      </c>
      <c r="G20" s="141">
        <v>1</v>
      </c>
      <c r="H20" s="142"/>
      <c r="I20" s="148">
        <f t="shared" ref="I20" si="1">ROUND(G20*H20,2)</f>
        <v>0</v>
      </c>
    </row>
    <row r="21" spans="1:12" x14ac:dyDescent="0.2">
      <c r="A21" s="181"/>
      <c r="B21" s="188"/>
      <c r="C21" s="188"/>
      <c r="D21" s="198"/>
      <c r="E21" s="164" t="s">
        <v>112</v>
      </c>
      <c r="F21" s="188"/>
      <c r="G21" s="201"/>
      <c r="H21" s="201"/>
      <c r="I21" s="149">
        <f>SUBTOTAL(9,I14:I20)</f>
        <v>0</v>
      </c>
      <c r="K21" s="133"/>
      <c r="L21" s="133"/>
    </row>
    <row r="22" spans="1:12" x14ac:dyDescent="0.2">
      <c r="K22" s="133"/>
      <c r="L22" s="133"/>
    </row>
    <row r="23" spans="1:12" x14ac:dyDescent="0.2">
      <c r="K23" s="133"/>
      <c r="L23" s="133"/>
    </row>
    <row r="24" spans="1:12" x14ac:dyDescent="0.2">
      <c r="K24" s="133"/>
      <c r="L24" s="133"/>
    </row>
    <row r="25" spans="1:12" x14ac:dyDescent="0.2">
      <c r="K25" s="133"/>
      <c r="L25" s="133"/>
    </row>
    <row r="26" spans="1:12" x14ac:dyDescent="0.2">
      <c r="K26" s="133"/>
      <c r="L26" s="133"/>
    </row>
    <row r="27" spans="1:12" x14ac:dyDescent="0.2">
      <c r="K27" s="133"/>
      <c r="L27" s="133"/>
    </row>
    <row r="28" spans="1:12" x14ac:dyDescent="0.2">
      <c r="K28" s="133"/>
      <c r="L28" s="133"/>
    </row>
    <row r="29" spans="1:12" x14ac:dyDescent="0.2">
      <c r="K29" s="133"/>
      <c r="L29" s="133"/>
    </row>
    <row r="30" spans="1:12" x14ac:dyDescent="0.2">
      <c r="K30" s="133"/>
      <c r="L30" s="133"/>
    </row>
    <row r="31" spans="1:12" x14ac:dyDescent="0.2">
      <c r="K31" s="133"/>
      <c r="L31" s="133"/>
    </row>
    <row r="32" spans="1:12" x14ac:dyDescent="0.2">
      <c r="K32" s="133"/>
      <c r="L32" s="133"/>
    </row>
    <row r="33" spans="11:12" x14ac:dyDescent="0.2">
      <c r="K33" s="133"/>
      <c r="L33" s="133"/>
    </row>
    <row r="34" spans="11:12" x14ac:dyDescent="0.2">
      <c r="K34" s="133"/>
      <c r="L34" s="133"/>
    </row>
    <row r="35" spans="11:12" x14ac:dyDescent="0.2">
      <c r="K35" s="133"/>
      <c r="L35" s="133"/>
    </row>
    <row r="36" spans="11:12" x14ac:dyDescent="0.2">
      <c r="K36" s="133"/>
      <c r="L36" s="133"/>
    </row>
    <row r="37" spans="11:12" x14ac:dyDescent="0.2">
      <c r="K37" s="133"/>
      <c r="L37" s="133"/>
    </row>
    <row r="38" spans="11:12" x14ac:dyDescent="0.2">
      <c r="K38" s="133"/>
      <c r="L38" s="133"/>
    </row>
    <row r="39" spans="11:12" x14ac:dyDescent="0.2">
      <c r="K39" s="133"/>
      <c r="L39" s="133"/>
    </row>
    <row r="40" spans="11:12" x14ac:dyDescent="0.2">
      <c r="K40" s="133"/>
      <c r="L40" s="133"/>
    </row>
    <row r="41" spans="11:12" x14ac:dyDescent="0.2">
      <c r="K41" s="133"/>
      <c r="L41" s="133"/>
    </row>
    <row r="42" spans="11:12" x14ac:dyDescent="0.2">
      <c r="K42" s="133"/>
      <c r="L42" s="133"/>
    </row>
    <row r="43" spans="11:12" x14ac:dyDescent="0.2">
      <c r="K43" s="133"/>
      <c r="L43" s="133"/>
    </row>
    <row r="44" spans="11:12" x14ac:dyDescent="0.2">
      <c r="K44" s="133"/>
      <c r="L44" s="133"/>
    </row>
    <row r="45" spans="11:12" x14ac:dyDescent="0.2">
      <c r="K45" s="133"/>
      <c r="L45" s="133"/>
    </row>
    <row r="46" spans="11:12" x14ac:dyDescent="0.2">
      <c r="K46" s="133"/>
      <c r="L46" s="133"/>
    </row>
    <row r="47" spans="11:12" x14ac:dyDescent="0.2">
      <c r="K47" s="133"/>
      <c r="L47" s="133"/>
    </row>
    <row r="48" spans="11:12" x14ac:dyDescent="0.2">
      <c r="K48" s="133"/>
      <c r="L48" s="133"/>
    </row>
  </sheetData>
  <sheetProtection formatCells="0" formatColumns="0" formatRows="0" insertColumns="0" insertRows="0" insertHyperlinks="0" deleteColumns="0" deleteRows="0" sort="0" autoFilter="0" pivotTables="0"/>
  <mergeCells count="5">
    <mergeCell ref="C2:E2"/>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35" fitToHeight="999" orientation="landscape" errors="blank"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2"/>
  <sheetViews>
    <sheetView showGridLines="0" topLeftCell="B43" zoomScaleNormal="100" workbookViewId="0">
      <selection activeCell="E19" sqref="E19"/>
    </sheetView>
  </sheetViews>
  <sheetFormatPr defaultColWidth="9.140625" defaultRowHeight="12.75" x14ac:dyDescent="0.2"/>
  <cols>
    <col min="1" max="1" width="5.5703125" style="186" customWidth="1"/>
    <col min="2" max="2" width="4.42578125" style="189" customWidth="1"/>
    <col min="3" max="3" width="6" style="189" customWidth="1"/>
    <col min="4" max="4" width="12.7109375" style="199" customWidth="1"/>
    <col min="5" max="5" width="94.28515625" style="165" customWidth="1"/>
    <col min="6" max="6" width="7.7109375" style="189" customWidth="1"/>
    <col min="7" max="7" width="9.85546875" style="186" customWidth="1"/>
    <col min="8" max="8" width="13.140625" style="186" customWidth="1"/>
    <col min="9" max="9" width="15.5703125" style="186" customWidth="1"/>
    <col min="10" max="10" width="9.140625" style="80"/>
    <col min="11" max="11" width="22.42578125" style="80" customWidth="1"/>
    <col min="12" max="12" width="23.140625" style="80" customWidth="1"/>
    <col min="13" max="16384" width="9.140625" style="80"/>
  </cols>
  <sheetData>
    <row r="1" spans="1:12" s="177" customFormat="1" ht="18" x14ac:dyDescent="0.2">
      <c r="A1" s="203" t="s">
        <v>117</v>
      </c>
      <c r="B1" s="204"/>
      <c r="C1" s="204"/>
      <c r="D1" s="192"/>
      <c r="E1" s="192"/>
      <c r="F1" s="204"/>
      <c r="G1" s="204"/>
      <c r="H1" s="204"/>
      <c r="I1" s="204"/>
    </row>
    <row r="2" spans="1:12" s="177" customFormat="1" x14ac:dyDescent="0.2">
      <c r="A2" s="205" t="s">
        <v>62</v>
      </c>
      <c r="B2" s="204"/>
      <c r="C2" s="226" t="s">
        <v>244</v>
      </c>
      <c r="D2" s="227"/>
      <c r="E2" s="227"/>
      <c r="F2" s="204"/>
      <c r="G2" s="204"/>
      <c r="H2" s="204"/>
      <c r="I2" s="204"/>
    </row>
    <row r="3" spans="1:12" s="177" customFormat="1" x14ac:dyDescent="0.2">
      <c r="A3" s="205" t="s">
        <v>63</v>
      </c>
      <c r="B3" s="204"/>
      <c r="C3" s="226" t="str">
        <f>'Krycí list'!E7</f>
        <v>Základní škola Ivanovice na Hané, okres Vyškov, 
Tyršova 218/4, 683 23 Ivanovice na Hané</v>
      </c>
      <c r="D3" s="227"/>
      <c r="E3" s="227"/>
      <c r="F3" s="204"/>
      <c r="G3" s="204"/>
      <c r="H3" s="204"/>
      <c r="I3" s="134"/>
    </row>
    <row r="4" spans="1:12" s="177" customFormat="1" x14ac:dyDescent="0.2">
      <c r="A4" s="205" t="s">
        <v>64</v>
      </c>
      <c r="B4" s="204"/>
      <c r="C4" s="134" t="str">
        <f>'Krycí list'!E9</f>
        <v>OCENĚNÝ SOUPIS PRACÍ A DODÁVEK A SLUŽEB</v>
      </c>
      <c r="D4" s="193"/>
      <c r="E4" s="193"/>
      <c r="F4" s="204"/>
      <c r="G4" s="204"/>
      <c r="H4" s="204"/>
      <c r="I4" s="134"/>
    </row>
    <row r="5" spans="1:12" s="177" customFormat="1" x14ac:dyDescent="0.2">
      <c r="A5" s="204" t="s">
        <v>72</v>
      </c>
      <c r="B5" s="204"/>
      <c r="C5" s="134" t="str">
        <f>'Krycí list'!P5</f>
        <v xml:space="preserve"> </v>
      </c>
      <c r="D5" s="193"/>
      <c r="E5" s="193"/>
      <c r="F5" s="204"/>
      <c r="G5" s="204"/>
      <c r="H5" s="204"/>
      <c r="I5" s="134"/>
    </row>
    <row r="6" spans="1:12" s="177" customFormat="1" x14ac:dyDescent="0.2">
      <c r="A6" s="204"/>
      <c r="B6" s="204"/>
      <c r="C6" s="134"/>
      <c r="D6" s="193"/>
      <c r="E6" s="193"/>
      <c r="F6" s="204"/>
      <c r="G6" s="204"/>
      <c r="H6" s="204"/>
      <c r="I6" s="134"/>
    </row>
    <row r="7" spans="1:12" s="177" customFormat="1" x14ac:dyDescent="0.2">
      <c r="A7" s="204" t="s">
        <v>66</v>
      </c>
      <c r="B7" s="204"/>
      <c r="C7" s="226" t="str">
        <f>'Krycí list'!E26</f>
        <v>Základní škola Ivanovice na Hané, okres Vyškov</v>
      </c>
      <c r="D7" s="227"/>
      <c r="E7" s="227"/>
      <c r="F7" s="204"/>
      <c r="G7" s="204"/>
      <c r="H7" s="204"/>
      <c r="I7" s="134"/>
    </row>
    <row r="8" spans="1:12" s="177" customFormat="1" x14ac:dyDescent="0.2">
      <c r="A8" s="204" t="s">
        <v>67</v>
      </c>
      <c r="B8" s="204"/>
      <c r="C8" s="226" t="str">
        <f>'Krycí list'!E28</f>
        <v xml:space="preserve"> </v>
      </c>
      <c r="D8" s="227"/>
      <c r="E8" s="193"/>
      <c r="F8" s="204"/>
      <c r="G8" s="204"/>
      <c r="H8" s="204"/>
      <c r="I8" s="134"/>
    </row>
    <row r="9" spans="1:12" s="177" customFormat="1" x14ac:dyDescent="0.2">
      <c r="A9" s="204" t="s">
        <v>68</v>
      </c>
      <c r="B9" s="204"/>
      <c r="C9" s="228">
        <f>'Krycí list'!O31</f>
        <v>0</v>
      </c>
      <c r="D9" s="227"/>
      <c r="E9" s="193"/>
      <c r="F9" s="204"/>
      <c r="G9" s="204"/>
      <c r="H9" s="204"/>
      <c r="I9" s="134"/>
    </row>
    <row r="10" spans="1:12" s="177" customFormat="1" x14ac:dyDescent="0.2">
      <c r="A10" s="204"/>
      <c r="B10" s="204"/>
      <c r="C10" s="204"/>
      <c r="D10" s="192"/>
      <c r="E10" s="192"/>
      <c r="F10" s="204"/>
      <c r="G10" s="204"/>
      <c r="H10" s="204"/>
      <c r="I10" s="204"/>
    </row>
    <row r="11" spans="1:12" s="202" customFormat="1" ht="50.25" customHeight="1" x14ac:dyDescent="0.2">
      <c r="A11" s="183" t="s">
        <v>73</v>
      </c>
      <c r="B11" s="135" t="s">
        <v>74</v>
      </c>
      <c r="C11" s="135" t="s">
        <v>75</v>
      </c>
      <c r="D11" s="135" t="s">
        <v>111</v>
      </c>
      <c r="E11" s="135" t="s">
        <v>108</v>
      </c>
      <c r="F11" s="135" t="s">
        <v>76</v>
      </c>
      <c r="G11" s="135" t="s">
        <v>77</v>
      </c>
      <c r="H11" s="135" t="s">
        <v>109</v>
      </c>
      <c r="I11" s="135" t="s">
        <v>110</v>
      </c>
      <c r="K11" s="135" t="s">
        <v>318</v>
      </c>
      <c r="L11" s="135" t="s">
        <v>319</v>
      </c>
    </row>
    <row r="12" spans="1:12" s="189" customFormat="1" x14ac:dyDescent="0.2">
      <c r="A12" s="184">
        <v>1</v>
      </c>
      <c r="B12" s="150">
        <v>2</v>
      </c>
      <c r="C12" s="150">
        <v>3</v>
      </c>
      <c r="D12" s="136">
        <v>4</v>
      </c>
      <c r="E12" s="136">
        <v>5</v>
      </c>
      <c r="F12" s="150">
        <v>6</v>
      </c>
      <c r="G12" s="150">
        <v>7</v>
      </c>
      <c r="H12" s="150">
        <v>8</v>
      </c>
      <c r="I12" s="150">
        <v>9</v>
      </c>
      <c r="K12" s="150">
        <v>10</v>
      </c>
      <c r="L12" s="150">
        <v>11</v>
      </c>
    </row>
    <row r="13" spans="1:12" x14ac:dyDescent="0.2">
      <c r="A13" s="185"/>
      <c r="B13" s="187"/>
      <c r="C13" s="187"/>
      <c r="D13" s="194"/>
      <c r="E13" s="158"/>
      <c r="F13" s="187"/>
      <c r="G13" s="185"/>
      <c r="H13" s="185"/>
      <c r="I13" s="185"/>
    </row>
    <row r="14" spans="1:12" s="137" customFormat="1" x14ac:dyDescent="0.2">
      <c r="A14" s="180"/>
      <c r="B14" s="145"/>
      <c r="C14" s="190"/>
      <c r="D14" s="195" t="s">
        <v>98</v>
      </c>
      <c r="E14" s="159" t="s">
        <v>222</v>
      </c>
      <c r="F14" s="190"/>
      <c r="G14" s="178"/>
      <c r="H14" s="178"/>
      <c r="I14" s="146">
        <f>SUBTOTAL(9,I15:I51)</f>
        <v>0</v>
      </c>
    </row>
    <row r="15" spans="1:12" s="133" customFormat="1" x14ac:dyDescent="0.2">
      <c r="A15" s="143"/>
      <c r="B15" s="138"/>
      <c r="C15" s="182"/>
      <c r="D15" s="196"/>
      <c r="E15" s="157" t="s">
        <v>182</v>
      </c>
      <c r="F15" s="182"/>
      <c r="G15" s="179"/>
      <c r="H15" s="179"/>
      <c r="I15" s="139">
        <f>SUBTOTAL(9,I16:I26)</f>
        <v>0</v>
      </c>
    </row>
    <row r="16" spans="1:12" s="133" customFormat="1" ht="114.75" x14ac:dyDescent="0.2">
      <c r="A16" s="143">
        <v>1</v>
      </c>
      <c r="B16" s="140"/>
      <c r="C16" s="140" t="s">
        <v>115</v>
      </c>
      <c r="D16" s="197" t="s">
        <v>158</v>
      </c>
      <c r="E16" s="161" t="s">
        <v>317</v>
      </c>
      <c r="F16" s="140" t="s">
        <v>78</v>
      </c>
      <c r="G16" s="141">
        <v>1</v>
      </c>
      <c r="H16" s="142"/>
      <c r="I16" s="142">
        <f t="shared" ref="I16:I17" si="0">ROUND(G16*H16,2)</f>
        <v>0</v>
      </c>
      <c r="K16" s="211"/>
    </row>
    <row r="17" spans="1:11" s="133" customFormat="1" ht="89.25" x14ac:dyDescent="0.2">
      <c r="A17" s="143">
        <v>2</v>
      </c>
      <c r="B17" s="140"/>
      <c r="C17" s="140" t="s">
        <v>115</v>
      </c>
      <c r="D17" s="197" t="s">
        <v>159</v>
      </c>
      <c r="E17" s="160" t="s">
        <v>166</v>
      </c>
      <c r="F17" s="140" t="s">
        <v>78</v>
      </c>
      <c r="G17" s="141">
        <f>G16</f>
        <v>1</v>
      </c>
      <c r="H17" s="142"/>
      <c r="I17" s="142">
        <f t="shared" si="0"/>
        <v>0</v>
      </c>
    </row>
    <row r="18" spans="1:11" s="133" customFormat="1" ht="51" x14ac:dyDescent="0.2">
      <c r="A18" s="143">
        <v>3</v>
      </c>
      <c r="B18" s="140"/>
      <c r="C18" s="140" t="s">
        <v>115</v>
      </c>
      <c r="D18" s="197" t="s">
        <v>118</v>
      </c>
      <c r="E18" s="160" t="s">
        <v>214</v>
      </c>
      <c r="F18" s="140" t="s">
        <v>78</v>
      </c>
      <c r="G18" s="141">
        <v>1</v>
      </c>
      <c r="H18" s="142"/>
      <c r="I18" s="142">
        <f t="shared" ref="I18:I26" si="1">ROUND(G18*H18,2)</f>
        <v>0</v>
      </c>
    </row>
    <row r="19" spans="1:11" s="133" customFormat="1" ht="38.25" x14ac:dyDescent="0.2">
      <c r="A19" s="143">
        <v>4</v>
      </c>
      <c r="B19" s="140"/>
      <c r="C19" s="140" t="s">
        <v>115</v>
      </c>
      <c r="D19" s="152" t="s">
        <v>233</v>
      </c>
      <c r="E19" s="156" t="s">
        <v>234</v>
      </c>
      <c r="F19" s="140" t="s">
        <v>78</v>
      </c>
      <c r="G19" s="141">
        <v>1</v>
      </c>
      <c r="H19" s="142"/>
      <c r="I19" s="142">
        <f t="shared" si="1"/>
        <v>0</v>
      </c>
    </row>
    <row r="20" spans="1:11" s="133" customFormat="1" ht="25.5" x14ac:dyDescent="0.2">
      <c r="A20" s="143">
        <v>5</v>
      </c>
      <c r="B20" s="140"/>
      <c r="C20" s="191" t="s">
        <v>115</v>
      </c>
      <c r="D20" s="153" t="s">
        <v>128</v>
      </c>
      <c r="E20" s="160" t="s">
        <v>168</v>
      </c>
      <c r="F20" s="140" t="s">
        <v>78</v>
      </c>
      <c r="G20" s="141">
        <v>2</v>
      </c>
      <c r="H20" s="142"/>
      <c r="I20" s="142">
        <f t="shared" si="1"/>
        <v>0</v>
      </c>
    </row>
    <row r="21" spans="1:11" s="133" customFormat="1" ht="38.25" x14ac:dyDescent="0.2">
      <c r="A21" s="143">
        <v>6</v>
      </c>
      <c r="B21" s="140"/>
      <c r="C21" s="191" t="s">
        <v>115</v>
      </c>
      <c r="D21" s="153" t="s">
        <v>171</v>
      </c>
      <c r="E21" s="160" t="s">
        <v>169</v>
      </c>
      <c r="F21" s="140" t="s">
        <v>78</v>
      </c>
      <c r="G21" s="141">
        <v>2</v>
      </c>
      <c r="H21" s="142"/>
      <c r="I21" s="142">
        <f t="shared" si="1"/>
        <v>0</v>
      </c>
    </row>
    <row r="22" spans="1:11" s="133" customFormat="1" ht="25.5" x14ac:dyDescent="0.2">
      <c r="A22" s="143">
        <v>7</v>
      </c>
      <c r="B22" s="140"/>
      <c r="C22" s="191" t="s">
        <v>115</v>
      </c>
      <c r="D22" s="153" t="s">
        <v>128</v>
      </c>
      <c r="E22" s="160" t="s">
        <v>170</v>
      </c>
      <c r="F22" s="140" t="s">
        <v>78</v>
      </c>
      <c r="G22" s="141">
        <f>G21</f>
        <v>2</v>
      </c>
      <c r="H22" s="142"/>
      <c r="I22" s="142">
        <f t="shared" si="1"/>
        <v>0</v>
      </c>
    </row>
    <row r="23" spans="1:11" s="133" customFormat="1" ht="25.5" x14ac:dyDescent="0.2">
      <c r="A23" s="143">
        <v>8</v>
      </c>
      <c r="B23" s="140"/>
      <c r="C23" s="140" t="s">
        <v>115</v>
      </c>
      <c r="D23" s="175" t="s">
        <v>124</v>
      </c>
      <c r="E23" s="160" t="s">
        <v>138</v>
      </c>
      <c r="F23" s="140" t="s">
        <v>78</v>
      </c>
      <c r="G23" s="151">
        <v>2</v>
      </c>
      <c r="H23" s="142"/>
      <c r="I23" s="142">
        <f t="shared" si="1"/>
        <v>0</v>
      </c>
    </row>
    <row r="24" spans="1:11" s="133" customFormat="1" ht="63.75" x14ac:dyDescent="0.2">
      <c r="A24" s="143">
        <v>9</v>
      </c>
      <c r="B24" s="140"/>
      <c r="C24" s="140" t="s">
        <v>115</v>
      </c>
      <c r="D24" s="197" t="s">
        <v>130</v>
      </c>
      <c r="E24" s="161" t="s">
        <v>306</v>
      </c>
      <c r="F24" s="140" t="s">
        <v>78</v>
      </c>
      <c r="G24" s="141">
        <v>1</v>
      </c>
      <c r="H24" s="142"/>
      <c r="I24" s="142">
        <f t="shared" si="1"/>
        <v>0</v>
      </c>
    </row>
    <row r="25" spans="1:11" s="133" customFormat="1" ht="51" x14ac:dyDescent="0.2">
      <c r="A25" s="143">
        <v>10</v>
      </c>
      <c r="B25" s="140"/>
      <c r="C25" s="140" t="s">
        <v>115</v>
      </c>
      <c r="D25" s="197" t="s">
        <v>149</v>
      </c>
      <c r="E25" s="161" t="s">
        <v>314</v>
      </c>
      <c r="F25" s="140" t="s">
        <v>78</v>
      </c>
      <c r="G25" s="141">
        <v>1</v>
      </c>
      <c r="H25" s="142"/>
      <c r="I25" s="142">
        <f t="shared" si="1"/>
        <v>0</v>
      </c>
    </row>
    <row r="26" spans="1:11" s="133" customFormat="1" ht="51" x14ac:dyDescent="0.2">
      <c r="A26" s="143">
        <v>11</v>
      </c>
      <c r="B26" s="140"/>
      <c r="C26" s="140" t="s">
        <v>115</v>
      </c>
      <c r="D26" s="197" t="s">
        <v>82</v>
      </c>
      <c r="E26" s="160" t="s">
        <v>160</v>
      </c>
      <c r="F26" s="140" t="s">
        <v>78</v>
      </c>
      <c r="G26" s="141">
        <v>1</v>
      </c>
      <c r="H26" s="142"/>
      <c r="I26" s="142">
        <f t="shared" si="1"/>
        <v>0</v>
      </c>
      <c r="K26" s="211"/>
    </row>
    <row r="27" spans="1:11" s="133" customFormat="1" x14ac:dyDescent="0.2">
      <c r="A27" s="143"/>
      <c r="B27" s="140"/>
      <c r="C27" s="138"/>
      <c r="D27" s="176"/>
      <c r="E27" s="157" t="s">
        <v>183</v>
      </c>
      <c r="F27" s="200"/>
      <c r="G27" s="179"/>
      <c r="H27" s="179"/>
      <c r="I27" s="139">
        <f>SUBTOTAL(9,I28:I41)</f>
        <v>0</v>
      </c>
    </row>
    <row r="28" spans="1:11" s="133" customFormat="1" ht="25.5" x14ac:dyDescent="0.2">
      <c r="A28" s="143">
        <v>12</v>
      </c>
      <c r="B28" s="140"/>
      <c r="C28" s="140" t="s">
        <v>115</v>
      </c>
      <c r="D28" s="197" t="s">
        <v>190</v>
      </c>
      <c r="E28" s="160" t="s">
        <v>191</v>
      </c>
      <c r="F28" s="140" t="s">
        <v>78</v>
      </c>
      <c r="G28" s="141">
        <v>11</v>
      </c>
      <c r="H28" s="142"/>
      <c r="I28" s="148">
        <f t="shared" ref="I28:I30" si="2">ROUND(G28*H28,2)</f>
        <v>0</v>
      </c>
    </row>
    <row r="29" spans="1:11" s="133" customFormat="1" ht="114.75" x14ac:dyDescent="0.2">
      <c r="A29" s="143">
        <v>13</v>
      </c>
      <c r="B29" s="140"/>
      <c r="C29" s="140" t="s">
        <v>115</v>
      </c>
      <c r="D29" s="197" t="s">
        <v>223</v>
      </c>
      <c r="E29" s="160" t="s">
        <v>224</v>
      </c>
      <c r="F29" s="140" t="s">
        <v>78</v>
      </c>
      <c r="G29" s="141">
        <v>11</v>
      </c>
      <c r="H29" s="142"/>
      <c r="I29" s="148">
        <f t="shared" si="2"/>
        <v>0</v>
      </c>
    </row>
    <row r="30" spans="1:11" s="133" customFormat="1" ht="114.75" x14ac:dyDescent="0.2">
      <c r="A30" s="143">
        <v>14</v>
      </c>
      <c r="B30" s="140"/>
      <c r="C30" s="140" t="s">
        <v>115</v>
      </c>
      <c r="D30" s="197" t="s">
        <v>225</v>
      </c>
      <c r="E30" s="160" t="s">
        <v>226</v>
      </c>
      <c r="F30" s="140" t="s">
        <v>78</v>
      </c>
      <c r="G30" s="141">
        <v>11</v>
      </c>
      <c r="H30" s="142"/>
      <c r="I30" s="148">
        <f t="shared" si="2"/>
        <v>0</v>
      </c>
    </row>
    <row r="31" spans="1:11" s="133" customFormat="1" ht="51" x14ac:dyDescent="0.2">
      <c r="A31" s="143">
        <v>15</v>
      </c>
      <c r="B31" s="140"/>
      <c r="C31" s="140" t="s">
        <v>115</v>
      </c>
      <c r="D31" s="197" t="s">
        <v>227</v>
      </c>
      <c r="E31" s="209" t="s">
        <v>302</v>
      </c>
      <c r="F31" s="140" t="s">
        <v>78</v>
      </c>
      <c r="G31" s="141">
        <v>11</v>
      </c>
      <c r="H31" s="142"/>
      <c r="I31" s="142">
        <f t="shared" ref="I31:I41" si="3">ROUND(G31*H31,2)</f>
        <v>0</v>
      </c>
    </row>
    <row r="32" spans="1:11" s="133" customFormat="1" ht="102" x14ac:dyDescent="0.2">
      <c r="A32" s="143">
        <v>16</v>
      </c>
      <c r="B32" s="140"/>
      <c r="C32" s="140" t="s">
        <v>115</v>
      </c>
      <c r="D32" s="197" t="s">
        <v>89</v>
      </c>
      <c r="E32" s="160" t="s">
        <v>307</v>
      </c>
      <c r="F32" s="140" t="s">
        <v>78</v>
      </c>
      <c r="G32" s="141">
        <v>1</v>
      </c>
      <c r="H32" s="142"/>
      <c r="I32" s="148">
        <f t="shared" si="3"/>
        <v>0</v>
      </c>
    </row>
    <row r="33" spans="1:12" s="133" customFormat="1" ht="63.75" x14ac:dyDescent="0.2">
      <c r="A33" s="143">
        <v>17</v>
      </c>
      <c r="B33" s="140"/>
      <c r="C33" s="140" t="s">
        <v>115</v>
      </c>
      <c r="D33" s="210" t="s">
        <v>195</v>
      </c>
      <c r="E33" s="160" t="s">
        <v>320</v>
      </c>
      <c r="F33" s="140" t="s">
        <v>78</v>
      </c>
      <c r="G33" s="141">
        <v>1</v>
      </c>
      <c r="H33" s="142"/>
      <c r="I33" s="148">
        <f t="shared" si="3"/>
        <v>0</v>
      </c>
    </row>
    <row r="34" spans="1:12" s="133" customFormat="1" ht="25.5" x14ac:dyDescent="0.2">
      <c r="A34" s="143">
        <v>18</v>
      </c>
      <c r="B34" s="140"/>
      <c r="C34" s="140" t="s">
        <v>115</v>
      </c>
      <c r="D34" s="197" t="s">
        <v>126</v>
      </c>
      <c r="E34" s="160" t="s">
        <v>147</v>
      </c>
      <c r="F34" s="140" t="s">
        <v>78</v>
      </c>
      <c r="G34" s="141">
        <v>1</v>
      </c>
      <c r="H34" s="142"/>
      <c r="I34" s="148">
        <f t="shared" si="3"/>
        <v>0</v>
      </c>
    </row>
    <row r="35" spans="1:12" s="133" customFormat="1" ht="25.5" x14ac:dyDescent="0.2">
      <c r="A35" s="143">
        <v>19</v>
      </c>
      <c r="B35" s="140"/>
      <c r="C35" s="140" t="s">
        <v>115</v>
      </c>
      <c r="D35" s="197" t="s">
        <v>127</v>
      </c>
      <c r="E35" s="160" t="s">
        <v>148</v>
      </c>
      <c r="F35" s="140" t="s">
        <v>78</v>
      </c>
      <c r="G35" s="141">
        <v>1</v>
      </c>
      <c r="H35" s="142"/>
      <c r="I35" s="148">
        <f t="shared" si="3"/>
        <v>0</v>
      </c>
    </row>
    <row r="36" spans="1:12" s="133" customFormat="1" ht="89.25" x14ac:dyDescent="0.2">
      <c r="A36" s="143">
        <v>20</v>
      </c>
      <c r="B36" s="140"/>
      <c r="C36" s="140" t="s">
        <v>115</v>
      </c>
      <c r="D36" s="210" t="s">
        <v>196</v>
      </c>
      <c r="E36" s="160" t="s">
        <v>197</v>
      </c>
      <c r="F36" s="140" t="s">
        <v>78</v>
      </c>
      <c r="G36" s="141">
        <v>10</v>
      </c>
      <c r="H36" s="142"/>
      <c r="I36" s="148">
        <f t="shared" si="3"/>
        <v>0</v>
      </c>
      <c r="K36" s="211"/>
      <c r="L36" s="211"/>
    </row>
    <row r="37" spans="1:12" s="133" customFormat="1" ht="38.25" x14ac:dyDescent="0.2">
      <c r="A37" s="143">
        <v>21</v>
      </c>
      <c r="B37" s="140"/>
      <c r="C37" s="140" t="s">
        <v>115</v>
      </c>
      <c r="D37" s="210" t="s">
        <v>198</v>
      </c>
      <c r="E37" s="160" t="s">
        <v>199</v>
      </c>
      <c r="F37" s="140" t="s">
        <v>78</v>
      </c>
      <c r="G37" s="141">
        <f>G36</f>
        <v>10</v>
      </c>
      <c r="H37" s="142"/>
      <c r="I37" s="148">
        <f t="shared" si="3"/>
        <v>0</v>
      </c>
    </row>
    <row r="38" spans="1:12" s="133" customFormat="1" ht="63.75" x14ac:dyDescent="0.2">
      <c r="A38" s="143">
        <v>22</v>
      </c>
      <c r="B38" s="140"/>
      <c r="C38" s="140" t="s">
        <v>115</v>
      </c>
      <c r="D38" s="210" t="s">
        <v>200</v>
      </c>
      <c r="E38" s="160" t="s">
        <v>315</v>
      </c>
      <c r="F38" s="140" t="s">
        <v>78</v>
      </c>
      <c r="G38" s="141">
        <v>1</v>
      </c>
      <c r="H38" s="142"/>
      <c r="I38" s="148">
        <f t="shared" si="3"/>
        <v>0</v>
      </c>
    </row>
    <row r="39" spans="1:12" s="144" customFormat="1" ht="63.75" x14ac:dyDescent="0.2">
      <c r="A39" s="143">
        <v>23</v>
      </c>
      <c r="B39" s="147"/>
      <c r="C39" s="140" t="s">
        <v>115</v>
      </c>
      <c r="D39" s="197" t="s">
        <v>152</v>
      </c>
      <c r="E39" s="160" t="s">
        <v>162</v>
      </c>
      <c r="F39" s="140" t="s">
        <v>78</v>
      </c>
      <c r="G39" s="141">
        <v>1</v>
      </c>
      <c r="H39" s="142"/>
      <c r="I39" s="142">
        <f t="shared" si="3"/>
        <v>0</v>
      </c>
      <c r="K39" s="211"/>
      <c r="L39" s="133"/>
    </row>
    <row r="40" spans="1:12" s="144" customFormat="1" ht="25.5" x14ac:dyDescent="0.2">
      <c r="A40" s="143">
        <v>24</v>
      </c>
      <c r="B40" s="147"/>
      <c r="C40" s="140" t="s">
        <v>115</v>
      </c>
      <c r="D40" s="197" t="s">
        <v>153</v>
      </c>
      <c r="E40" s="160" t="s">
        <v>154</v>
      </c>
      <c r="F40" s="140" t="s">
        <v>78</v>
      </c>
      <c r="G40" s="141">
        <v>1</v>
      </c>
      <c r="H40" s="142"/>
      <c r="I40" s="142">
        <f t="shared" si="3"/>
        <v>0</v>
      </c>
      <c r="K40" s="133"/>
      <c r="L40" s="133"/>
    </row>
    <row r="41" spans="1:12" s="144" customFormat="1" ht="51" x14ac:dyDescent="0.2">
      <c r="A41" s="143">
        <v>25</v>
      </c>
      <c r="B41" s="147"/>
      <c r="C41" s="140" t="s">
        <v>115</v>
      </c>
      <c r="D41" s="197" t="s">
        <v>92</v>
      </c>
      <c r="E41" s="160" t="s">
        <v>172</v>
      </c>
      <c r="F41" s="140" t="s">
        <v>78</v>
      </c>
      <c r="G41" s="141">
        <v>1</v>
      </c>
      <c r="H41" s="142"/>
      <c r="I41" s="142">
        <f t="shared" si="3"/>
        <v>0</v>
      </c>
      <c r="K41" s="211"/>
      <c r="L41" s="133"/>
    </row>
    <row r="42" spans="1:12" s="133" customFormat="1" x14ac:dyDescent="0.2">
      <c r="A42" s="143"/>
      <c r="B42" s="140"/>
      <c r="C42" s="140"/>
      <c r="D42" s="197"/>
      <c r="E42" s="157" t="s">
        <v>145</v>
      </c>
      <c r="F42" s="200"/>
      <c r="G42" s="179"/>
      <c r="H42" s="179"/>
      <c r="I42" s="139">
        <f>SUBTOTAL(9,I43:I51)</f>
        <v>0</v>
      </c>
    </row>
    <row r="43" spans="1:12" s="133" customFormat="1" ht="89.25" x14ac:dyDescent="0.2">
      <c r="A43" s="143">
        <v>26</v>
      </c>
      <c r="B43" s="140"/>
      <c r="C43" s="140" t="s">
        <v>115</v>
      </c>
      <c r="D43" s="152" t="s">
        <v>139</v>
      </c>
      <c r="E43" s="163" t="s">
        <v>308</v>
      </c>
      <c r="F43" s="140" t="s">
        <v>78</v>
      </c>
      <c r="G43" s="141">
        <v>1</v>
      </c>
      <c r="H43" s="142"/>
      <c r="I43" s="142">
        <f>ROUND(G43*H43,2)</f>
        <v>0</v>
      </c>
    </row>
    <row r="44" spans="1:12" s="133" customFormat="1" ht="102" x14ac:dyDescent="0.2">
      <c r="A44" s="143">
        <v>27</v>
      </c>
      <c r="B44" s="140"/>
      <c r="C44" s="140" t="s">
        <v>115</v>
      </c>
      <c r="D44" s="152" t="s">
        <v>140</v>
      </c>
      <c r="E44" s="163" t="s">
        <v>309</v>
      </c>
      <c r="F44" s="140" t="s">
        <v>78</v>
      </c>
      <c r="G44" s="141">
        <v>1</v>
      </c>
      <c r="H44" s="142"/>
      <c r="I44" s="142">
        <f>ROUND(G44*H44,2)</f>
        <v>0</v>
      </c>
      <c r="K44" s="211"/>
    </row>
    <row r="45" spans="1:12" s="133" customFormat="1" ht="63.75" x14ac:dyDescent="0.2">
      <c r="A45" s="143">
        <v>28</v>
      </c>
      <c r="B45" s="140"/>
      <c r="C45" s="140" t="s">
        <v>115</v>
      </c>
      <c r="D45" s="197" t="s">
        <v>141</v>
      </c>
      <c r="E45" s="160" t="s">
        <v>310</v>
      </c>
      <c r="F45" s="140" t="s">
        <v>78</v>
      </c>
      <c r="G45" s="141">
        <v>1</v>
      </c>
      <c r="H45" s="142"/>
      <c r="I45" s="148">
        <f>ROUND(G45*H45,2)</f>
        <v>0</v>
      </c>
    </row>
    <row r="46" spans="1:12" s="133" customFormat="1" ht="102" x14ac:dyDescent="0.2">
      <c r="A46" s="143">
        <v>29</v>
      </c>
      <c r="B46" s="140"/>
      <c r="C46" s="140" t="s">
        <v>115</v>
      </c>
      <c r="D46" s="152" t="s">
        <v>142</v>
      </c>
      <c r="E46" s="156" t="s">
        <v>143</v>
      </c>
      <c r="F46" s="140" t="s">
        <v>78</v>
      </c>
      <c r="G46" s="141">
        <v>1</v>
      </c>
      <c r="H46" s="142"/>
      <c r="I46" s="142">
        <f>ROUND(G46*H46,2)</f>
        <v>0</v>
      </c>
    </row>
    <row r="47" spans="1:12" s="133" customFormat="1" ht="25.5" x14ac:dyDescent="0.2">
      <c r="A47" s="143">
        <v>30</v>
      </c>
      <c r="B47" s="140"/>
      <c r="C47" s="191" t="s">
        <v>115</v>
      </c>
      <c r="D47" s="153" t="s">
        <v>128</v>
      </c>
      <c r="E47" s="160" t="s">
        <v>167</v>
      </c>
      <c r="F47" s="140" t="s">
        <v>78</v>
      </c>
      <c r="G47" s="141">
        <v>1</v>
      </c>
      <c r="H47" s="142"/>
      <c r="I47" s="142">
        <f t="shared" ref="I47:I50" si="4">ROUND(G47*H47,2)</f>
        <v>0</v>
      </c>
    </row>
    <row r="48" spans="1:12" s="133" customFormat="1" ht="38.25" x14ac:dyDescent="0.2">
      <c r="A48" s="143">
        <v>31</v>
      </c>
      <c r="B48" s="140"/>
      <c r="C48" s="191" t="s">
        <v>115</v>
      </c>
      <c r="D48" s="153" t="s">
        <v>171</v>
      </c>
      <c r="E48" s="160" t="s">
        <v>169</v>
      </c>
      <c r="F48" s="140" t="s">
        <v>78</v>
      </c>
      <c r="G48" s="141">
        <f>G47</f>
        <v>1</v>
      </c>
      <c r="H48" s="142"/>
      <c r="I48" s="142">
        <f t="shared" si="4"/>
        <v>0</v>
      </c>
    </row>
    <row r="49" spans="1:12" s="133" customFormat="1" ht="25.5" x14ac:dyDescent="0.2">
      <c r="A49" s="143">
        <v>32</v>
      </c>
      <c r="B49" s="140"/>
      <c r="C49" s="191" t="s">
        <v>115</v>
      </c>
      <c r="D49" s="153" t="s">
        <v>128</v>
      </c>
      <c r="E49" s="160" t="s">
        <v>170</v>
      </c>
      <c r="F49" s="140" t="s">
        <v>78</v>
      </c>
      <c r="G49" s="141">
        <f>G47</f>
        <v>1</v>
      </c>
      <c r="H49" s="142"/>
      <c r="I49" s="142">
        <f t="shared" si="4"/>
        <v>0</v>
      </c>
      <c r="K49" s="80"/>
      <c r="L49" s="80"/>
    </row>
    <row r="50" spans="1:12" s="133" customFormat="1" ht="25.5" x14ac:dyDescent="0.2">
      <c r="A50" s="143">
        <v>33</v>
      </c>
      <c r="B50" s="140"/>
      <c r="C50" s="140" t="s">
        <v>115</v>
      </c>
      <c r="D50" s="175" t="s">
        <v>124</v>
      </c>
      <c r="E50" s="160" t="s">
        <v>138</v>
      </c>
      <c r="F50" s="140" t="s">
        <v>78</v>
      </c>
      <c r="G50" s="151">
        <v>1</v>
      </c>
      <c r="H50" s="142"/>
      <c r="I50" s="142">
        <f t="shared" si="4"/>
        <v>0</v>
      </c>
      <c r="K50" s="80"/>
      <c r="L50" s="80"/>
    </row>
    <row r="51" spans="1:12" s="133" customFormat="1" ht="89.25" x14ac:dyDescent="0.2">
      <c r="A51" s="143">
        <v>34</v>
      </c>
      <c r="B51" s="140"/>
      <c r="C51" s="140" t="s">
        <v>115</v>
      </c>
      <c r="D51" s="197" t="s">
        <v>159</v>
      </c>
      <c r="E51" s="161" t="s">
        <v>166</v>
      </c>
      <c r="F51" s="140" t="s">
        <v>78</v>
      </c>
      <c r="G51" s="141">
        <f>G50</f>
        <v>1</v>
      </c>
      <c r="H51" s="142"/>
      <c r="I51" s="142">
        <f>ROUND(G51*H51,2)</f>
        <v>0</v>
      </c>
      <c r="K51" s="80"/>
      <c r="L51" s="80"/>
    </row>
    <row r="52" spans="1:12" x14ac:dyDescent="0.2">
      <c r="A52" s="181"/>
      <c r="B52" s="188"/>
      <c r="C52" s="188"/>
      <c r="D52" s="198"/>
      <c r="E52" s="164" t="s">
        <v>112</v>
      </c>
      <c r="F52" s="188"/>
      <c r="G52" s="201"/>
      <c r="H52" s="201"/>
      <c r="I52" s="149">
        <f>SUBTOTAL(9,I14:I51)</f>
        <v>0</v>
      </c>
    </row>
  </sheetData>
  <sheetProtection formatCells="0" formatColumns="0" formatRows="0" insertColumns="0" insertRows="0" insertHyperlinks="0" deleteColumns="0" deleteRows="0" sort="0" autoFilter="0" pivotTables="0"/>
  <mergeCells count="5">
    <mergeCell ref="C3:E3"/>
    <mergeCell ref="C7:E7"/>
    <mergeCell ref="C8:D8"/>
    <mergeCell ref="C9:D9"/>
    <mergeCell ref="C2:E2"/>
  </mergeCells>
  <printOptions horizontalCentered="1"/>
  <pageMargins left="0.59055118110236227" right="0.59055118110236227" top="0.59055118110236227" bottom="0.59055118110236227" header="0.51181102362204722" footer="0.51181102362204722"/>
  <pageSetup paperSize="9" scale="56" fitToHeight="999" orientation="landscape"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48"/>
  <sheetViews>
    <sheetView showGridLines="0" zoomScaleNormal="100" workbookViewId="0">
      <selection activeCell="E19" sqref="E19"/>
    </sheetView>
  </sheetViews>
  <sheetFormatPr defaultColWidth="9.140625" defaultRowHeight="12.75" x14ac:dyDescent="0.2"/>
  <cols>
    <col min="1" max="1" width="5.5703125" style="186" customWidth="1"/>
    <col min="2" max="2" width="4.42578125" style="189" customWidth="1"/>
    <col min="3" max="3" width="6" style="189" customWidth="1"/>
    <col min="4" max="4" width="12.7109375" style="199" customWidth="1"/>
    <col min="5" max="5" width="94.28515625" style="165" customWidth="1"/>
    <col min="6" max="6" width="7.7109375" style="189" customWidth="1"/>
    <col min="7" max="7" width="9.85546875" style="186" customWidth="1"/>
    <col min="8" max="8" width="13.140625" style="186" customWidth="1"/>
    <col min="9" max="9" width="15.5703125" style="186" customWidth="1"/>
    <col min="10" max="10" width="9.140625" style="80"/>
    <col min="11" max="11" width="22.42578125" style="80" customWidth="1"/>
    <col min="12" max="12" width="23.140625" style="80" customWidth="1"/>
    <col min="13" max="16384" width="9.140625" style="80"/>
  </cols>
  <sheetData>
    <row r="1" spans="1:12" s="177" customFormat="1" ht="18" x14ac:dyDescent="0.2">
      <c r="A1" s="203" t="s">
        <v>117</v>
      </c>
      <c r="B1" s="204"/>
      <c r="C1" s="204"/>
      <c r="D1" s="192"/>
      <c r="E1" s="192"/>
      <c r="F1" s="204"/>
      <c r="G1" s="204"/>
      <c r="H1" s="204"/>
      <c r="I1" s="204"/>
    </row>
    <row r="2" spans="1:12" s="177" customFormat="1" x14ac:dyDescent="0.2">
      <c r="A2" s="205" t="s">
        <v>62</v>
      </c>
      <c r="B2" s="204"/>
      <c r="C2" s="226" t="s">
        <v>243</v>
      </c>
      <c r="D2" s="227"/>
      <c r="E2" s="227"/>
      <c r="F2" s="204"/>
      <c r="G2" s="204"/>
      <c r="H2" s="204"/>
      <c r="I2" s="204"/>
    </row>
    <row r="3" spans="1:12" s="177" customFormat="1" x14ac:dyDescent="0.2">
      <c r="A3" s="205" t="s">
        <v>63</v>
      </c>
      <c r="B3" s="204"/>
      <c r="C3" s="226" t="str">
        <f>'Krycí list'!E7</f>
        <v>Základní škola Ivanovice na Hané, okres Vyškov, 
Tyršova 218/4, 683 23 Ivanovice na Hané</v>
      </c>
      <c r="D3" s="227"/>
      <c r="E3" s="227"/>
      <c r="F3" s="204"/>
      <c r="G3" s="204"/>
      <c r="H3" s="204"/>
      <c r="I3" s="134"/>
    </row>
    <row r="4" spans="1:12" s="177" customFormat="1" x14ac:dyDescent="0.2">
      <c r="A4" s="205" t="s">
        <v>64</v>
      </c>
      <c r="B4" s="204"/>
      <c r="C4" s="134" t="str">
        <f>'Krycí list'!E9</f>
        <v>OCENĚNÝ SOUPIS PRACÍ A DODÁVEK A SLUŽEB</v>
      </c>
      <c r="D4" s="193"/>
      <c r="E4" s="193"/>
      <c r="F4" s="204"/>
      <c r="G4" s="204"/>
      <c r="H4" s="204"/>
      <c r="I4" s="134"/>
    </row>
    <row r="5" spans="1:12" s="177" customFormat="1" x14ac:dyDescent="0.2">
      <c r="A5" s="204" t="s">
        <v>72</v>
      </c>
      <c r="B5" s="204"/>
      <c r="C5" s="134" t="str">
        <f>'Krycí list'!P5</f>
        <v xml:space="preserve"> </v>
      </c>
      <c r="D5" s="193"/>
      <c r="E5" s="193"/>
      <c r="F5" s="204"/>
      <c r="G5" s="204"/>
      <c r="H5" s="204"/>
      <c r="I5" s="134"/>
    </row>
    <row r="6" spans="1:12" s="177" customFormat="1" x14ac:dyDescent="0.2">
      <c r="A6" s="204"/>
      <c r="B6" s="204"/>
      <c r="C6" s="134"/>
      <c r="D6" s="193"/>
      <c r="E6" s="193"/>
      <c r="F6" s="204"/>
      <c r="G6" s="204"/>
      <c r="H6" s="204"/>
      <c r="I6" s="134"/>
    </row>
    <row r="7" spans="1:12" s="177" customFormat="1" x14ac:dyDescent="0.2">
      <c r="A7" s="204" t="s">
        <v>66</v>
      </c>
      <c r="B7" s="204"/>
      <c r="C7" s="226" t="str">
        <f>'Krycí list'!E26</f>
        <v>Základní škola Ivanovice na Hané, okres Vyškov</v>
      </c>
      <c r="D7" s="227"/>
      <c r="E7" s="227"/>
      <c r="F7" s="204"/>
      <c r="G7" s="204"/>
      <c r="H7" s="204"/>
      <c r="I7" s="134"/>
    </row>
    <row r="8" spans="1:12" s="177" customFormat="1" x14ac:dyDescent="0.2">
      <c r="A8" s="204" t="s">
        <v>67</v>
      </c>
      <c r="B8" s="204"/>
      <c r="C8" s="226" t="str">
        <f>'Krycí list'!E28</f>
        <v xml:space="preserve"> </v>
      </c>
      <c r="D8" s="227"/>
      <c r="E8" s="193"/>
      <c r="F8" s="204"/>
      <c r="G8" s="204"/>
      <c r="H8" s="204"/>
      <c r="I8" s="134"/>
    </row>
    <row r="9" spans="1:12" s="177" customFormat="1" x14ac:dyDescent="0.2">
      <c r="A9" s="204" t="s">
        <v>68</v>
      </c>
      <c r="B9" s="204"/>
      <c r="C9" s="228">
        <f>'Krycí list'!O31</f>
        <v>0</v>
      </c>
      <c r="D9" s="227"/>
      <c r="E9" s="193"/>
      <c r="F9" s="204"/>
      <c r="G9" s="204"/>
      <c r="H9" s="204"/>
      <c r="I9" s="134"/>
    </row>
    <row r="10" spans="1:12" s="177" customFormat="1" x14ac:dyDescent="0.2">
      <c r="A10" s="204"/>
      <c r="B10" s="204"/>
      <c r="C10" s="204"/>
      <c r="D10" s="192"/>
      <c r="E10" s="192"/>
      <c r="F10" s="204"/>
      <c r="G10" s="204"/>
      <c r="H10" s="204"/>
      <c r="I10" s="204"/>
    </row>
    <row r="11" spans="1:12" s="202" customFormat="1" ht="50.25" customHeight="1" x14ac:dyDescent="0.2">
      <c r="A11" s="183" t="s">
        <v>73</v>
      </c>
      <c r="B11" s="135" t="s">
        <v>74</v>
      </c>
      <c r="C11" s="135" t="s">
        <v>75</v>
      </c>
      <c r="D11" s="135" t="s">
        <v>111</v>
      </c>
      <c r="E11" s="135" t="s">
        <v>108</v>
      </c>
      <c r="F11" s="135" t="s">
        <v>76</v>
      </c>
      <c r="G11" s="135" t="s">
        <v>77</v>
      </c>
      <c r="H11" s="135" t="s">
        <v>109</v>
      </c>
      <c r="I11" s="135" t="s">
        <v>110</v>
      </c>
      <c r="K11" s="135" t="s">
        <v>318</v>
      </c>
      <c r="L11" s="135" t="s">
        <v>319</v>
      </c>
    </row>
    <row r="12" spans="1:12" s="189" customFormat="1" x14ac:dyDescent="0.2">
      <c r="A12" s="184">
        <v>1</v>
      </c>
      <c r="B12" s="150">
        <v>2</v>
      </c>
      <c r="C12" s="150">
        <v>3</v>
      </c>
      <c r="D12" s="136">
        <v>4</v>
      </c>
      <c r="E12" s="136">
        <v>5</v>
      </c>
      <c r="F12" s="150">
        <v>6</v>
      </c>
      <c r="G12" s="150">
        <v>7</v>
      </c>
      <c r="H12" s="150">
        <v>8</v>
      </c>
      <c r="I12" s="150">
        <v>9</v>
      </c>
      <c r="K12" s="150">
        <v>10</v>
      </c>
      <c r="L12" s="150">
        <v>11</v>
      </c>
    </row>
    <row r="13" spans="1:12" x14ac:dyDescent="0.2">
      <c r="A13" s="185"/>
      <c r="B13" s="187"/>
      <c r="C13" s="187"/>
      <c r="D13" s="194"/>
      <c r="E13" s="158"/>
      <c r="F13" s="187"/>
      <c r="G13" s="185"/>
      <c r="H13" s="185"/>
      <c r="I13" s="185"/>
    </row>
    <row r="14" spans="1:12" s="137" customFormat="1" x14ac:dyDescent="0.2">
      <c r="A14" s="180"/>
      <c r="B14" s="145"/>
      <c r="C14" s="190"/>
      <c r="D14" s="195" t="s">
        <v>98</v>
      </c>
      <c r="E14" s="159" t="s">
        <v>211</v>
      </c>
      <c r="F14" s="190"/>
      <c r="G14" s="178"/>
      <c r="H14" s="178"/>
      <c r="I14" s="146">
        <f>SUBTOTAL(9,I15:I20)</f>
        <v>0</v>
      </c>
    </row>
    <row r="15" spans="1:12" s="133" customFormat="1" x14ac:dyDescent="0.2">
      <c r="A15" s="143"/>
      <c r="B15" s="138"/>
      <c r="C15" s="182"/>
      <c r="D15" s="196"/>
      <c r="E15" s="157" t="s">
        <v>203</v>
      </c>
      <c r="F15" s="182"/>
      <c r="G15" s="179"/>
      <c r="H15" s="179"/>
      <c r="I15" s="139">
        <f>SUBTOTAL(9,I16:I20)</f>
        <v>0</v>
      </c>
    </row>
    <row r="16" spans="1:12" s="133" customFormat="1" ht="102" x14ac:dyDescent="0.2">
      <c r="A16" s="143">
        <v>1</v>
      </c>
      <c r="B16" s="140"/>
      <c r="C16" s="140" t="s">
        <v>115</v>
      </c>
      <c r="D16" s="197" t="s">
        <v>89</v>
      </c>
      <c r="E16" s="160" t="s">
        <v>307</v>
      </c>
      <c r="F16" s="140" t="s">
        <v>78</v>
      </c>
      <c r="G16" s="141">
        <v>3</v>
      </c>
      <c r="H16" s="142"/>
      <c r="I16" s="148">
        <f t="shared" ref="I16:I19" si="0">ROUND(G16*H16,2)</f>
        <v>0</v>
      </c>
      <c r="K16" s="211"/>
      <c r="L16" s="211"/>
    </row>
    <row r="17" spans="1:12" s="133" customFormat="1" ht="63.75" x14ac:dyDescent="0.2">
      <c r="A17" s="143">
        <v>2</v>
      </c>
      <c r="B17" s="140"/>
      <c r="C17" s="140" t="s">
        <v>115</v>
      </c>
      <c r="D17" s="197" t="s">
        <v>90</v>
      </c>
      <c r="E17" s="160" t="s">
        <v>320</v>
      </c>
      <c r="F17" s="140" t="s">
        <v>78</v>
      </c>
      <c r="G17" s="141">
        <f>G16</f>
        <v>3</v>
      </c>
      <c r="H17" s="142"/>
      <c r="I17" s="148">
        <f t="shared" si="0"/>
        <v>0</v>
      </c>
    </row>
    <row r="18" spans="1:12" s="133" customFormat="1" ht="51" x14ac:dyDescent="0.2">
      <c r="A18" s="143">
        <v>3</v>
      </c>
      <c r="B18" s="140"/>
      <c r="C18" s="140" t="s">
        <v>115</v>
      </c>
      <c r="D18" s="197" t="s">
        <v>187</v>
      </c>
      <c r="E18" s="161" t="s">
        <v>189</v>
      </c>
      <c r="F18" s="140" t="s">
        <v>78</v>
      </c>
      <c r="G18" s="141">
        <f>G16</f>
        <v>3</v>
      </c>
      <c r="H18" s="142"/>
      <c r="I18" s="142">
        <f t="shared" si="0"/>
        <v>0</v>
      </c>
    </row>
    <row r="19" spans="1:12" s="133" customFormat="1" ht="76.5" x14ac:dyDescent="0.2">
      <c r="A19" s="143">
        <v>4</v>
      </c>
      <c r="B19" s="140"/>
      <c r="C19" s="140" t="s">
        <v>115</v>
      </c>
      <c r="D19" s="197" t="s">
        <v>186</v>
      </c>
      <c r="E19" s="161" t="s">
        <v>188</v>
      </c>
      <c r="F19" s="140" t="s">
        <v>78</v>
      </c>
      <c r="G19" s="141">
        <f>G16</f>
        <v>3</v>
      </c>
      <c r="H19" s="142"/>
      <c r="I19" s="142">
        <f t="shared" si="0"/>
        <v>0</v>
      </c>
    </row>
    <row r="20" spans="1:12" s="133" customFormat="1" ht="25.5" x14ac:dyDescent="0.2">
      <c r="A20" s="143">
        <v>5</v>
      </c>
      <c r="B20" s="140"/>
      <c r="C20" s="140" t="s">
        <v>115</v>
      </c>
      <c r="D20" s="175" t="s">
        <v>126</v>
      </c>
      <c r="E20" s="161" t="s">
        <v>147</v>
      </c>
      <c r="F20" s="140" t="s">
        <v>78</v>
      </c>
      <c r="G20" s="141">
        <v>3</v>
      </c>
      <c r="H20" s="142"/>
      <c r="I20" s="148">
        <f t="shared" ref="I20" si="1">ROUND(G20*H20,2)</f>
        <v>0</v>
      </c>
    </row>
    <row r="21" spans="1:12" x14ac:dyDescent="0.2">
      <c r="A21" s="181"/>
      <c r="B21" s="188"/>
      <c r="C21" s="188"/>
      <c r="D21" s="198"/>
      <c r="E21" s="164" t="s">
        <v>112</v>
      </c>
      <c r="F21" s="188"/>
      <c r="G21" s="201"/>
      <c r="H21" s="201"/>
      <c r="I21" s="149">
        <f>SUBTOTAL(9,I14:I20)</f>
        <v>0</v>
      </c>
      <c r="K21" s="133"/>
      <c r="L21" s="133"/>
    </row>
    <row r="22" spans="1:12" x14ac:dyDescent="0.2">
      <c r="K22" s="133"/>
      <c r="L22" s="133"/>
    </row>
    <row r="23" spans="1:12" x14ac:dyDescent="0.2">
      <c r="K23" s="133"/>
      <c r="L23" s="133"/>
    </row>
    <row r="24" spans="1:12" x14ac:dyDescent="0.2">
      <c r="K24" s="133"/>
      <c r="L24" s="133"/>
    </row>
    <row r="25" spans="1:12" x14ac:dyDescent="0.2">
      <c r="K25" s="133"/>
      <c r="L25" s="133"/>
    </row>
    <row r="26" spans="1:12" x14ac:dyDescent="0.2">
      <c r="K26" s="133"/>
      <c r="L26" s="133"/>
    </row>
    <row r="27" spans="1:12" x14ac:dyDescent="0.2">
      <c r="K27" s="133"/>
      <c r="L27" s="133"/>
    </row>
    <row r="28" spans="1:12" x14ac:dyDescent="0.2">
      <c r="K28" s="133"/>
      <c r="L28" s="133"/>
    </row>
    <row r="29" spans="1:12" x14ac:dyDescent="0.2">
      <c r="K29" s="133"/>
      <c r="L29" s="133"/>
    </row>
    <row r="30" spans="1:12" x14ac:dyDescent="0.2">
      <c r="K30" s="133"/>
      <c r="L30" s="133"/>
    </row>
    <row r="31" spans="1:12" x14ac:dyDescent="0.2">
      <c r="K31" s="133"/>
      <c r="L31" s="133"/>
    </row>
    <row r="32" spans="1:12" x14ac:dyDescent="0.2">
      <c r="K32" s="133"/>
      <c r="L32" s="133"/>
    </row>
    <row r="33" spans="11:12" x14ac:dyDescent="0.2">
      <c r="K33" s="133"/>
      <c r="L33" s="133"/>
    </row>
    <row r="34" spans="11:12" x14ac:dyDescent="0.2">
      <c r="K34" s="133"/>
      <c r="L34" s="133"/>
    </row>
    <row r="35" spans="11:12" x14ac:dyDescent="0.2">
      <c r="K35" s="133"/>
      <c r="L35" s="133"/>
    </row>
    <row r="36" spans="11:12" x14ac:dyDescent="0.2">
      <c r="K36" s="133"/>
      <c r="L36" s="133"/>
    </row>
    <row r="37" spans="11:12" x14ac:dyDescent="0.2">
      <c r="K37" s="133"/>
      <c r="L37" s="133"/>
    </row>
    <row r="38" spans="11:12" x14ac:dyDescent="0.2">
      <c r="K38" s="133"/>
      <c r="L38" s="133"/>
    </row>
    <row r="39" spans="11:12" x14ac:dyDescent="0.2">
      <c r="K39" s="133"/>
      <c r="L39" s="133"/>
    </row>
    <row r="40" spans="11:12" x14ac:dyDescent="0.2">
      <c r="K40" s="133"/>
      <c r="L40" s="133"/>
    </row>
    <row r="41" spans="11:12" x14ac:dyDescent="0.2">
      <c r="K41" s="133"/>
      <c r="L41" s="133"/>
    </row>
    <row r="42" spans="11:12" x14ac:dyDescent="0.2">
      <c r="K42" s="133"/>
      <c r="L42" s="133"/>
    </row>
    <row r="43" spans="11:12" x14ac:dyDescent="0.2">
      <c r="K43" s="133"/>
      <c r="L43" s="133"/>
    </row>
    <row r="44" spans="11:12" x14ac:dyDescent="0.2">
      <c r="K44" s="133"/>
      <c r="L44" s="133"/>
    </row>
    <row r="45" spans="11:12" x14ac:dyDescent="0.2">
      <c r="K45" s="133"/>
      <c r="L45" s="133"/>
    </row>
    <row r="46" spans="11:12" x14ac:dyDescent="0.2">
      <c r="K46" s="133"/>
      <c r="L46" s="133"/>
    </row>
    <row r="47" spans="11:12" x14ac:dyDescent="0.2">
      <c r="K47" s="133"/>
      <c r="L47" s="133"/>
    </row>
    <row r="48" spans="11:12" x14ac:dyDescent="0.2">
      <c r="K48" s="133"/>
      <c r="L48" s="133"/>
    </row>
  </sheetData>
  <sheetProtection formatCells="0" formatColumns="0" formatRows="0" insertColumns="0" insertRows="0" insertHyperlinks="0" deleteColumns="0" deleteRows="0" sort="0" autoFilter="0" pivotTables="0"/>
  <mergeCells count="5">
    <mergeCell ref="C2:E2"/>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35" fitToHeight="999" orientation="landscape" errors="blank"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48"/>
  <sheetViews>
    <sheetView showGridLines="0" zoomScaleNormal="100" workbookViewId="0">
      <selection activeCell="E19" sqref="E19"/>
    </sheetView>
  </sheetViews>
  <sheetFormatPr defaultColWidth="9.140625" defaultRowHeight="12.75" x14ac:dyDescent="0.2"/>
  <cols>
    <col min="1" max="1" width="5.5703125" style="186" customWidth="1"/>
    <col min="2" max="2" width="4.42578125" style="189" customWidth="1"/>
    <col min="3" max="3" width="6" style="189" customWidth="1"/>
    <col min="4" max="4" width="12.7109375" style="199" customWidth="1"/>
    <col min="5" max="5" width="94.28515625" style="165" customWidth="1"/>
    <col min="6" max="6" width="7.7109375" style="189" customWidth="1"/>
    <col min="7" max="7" width="9.85546875" style="186" customWidth="1"/>
    <col min="8" max="8" width="13.140625" style="186" customWidth="1"/>
    <col min="9" max="9" width="15.5703125" style="186" customWidth="1"/>
    <col min="10" max="10" width="9.140625" style="80"/>
    <col min="11" max="11" width="22.42578125" style="80" customWidth="1"/>
    <col min="12" max="12" width="23.140625" style="80" customWidth="1"/>
    <col min="13" max="16384" width="9.140625" style="80"/>
  </cols>
  <sheetData>
    <row r="1" spans="1:12" s="177" customFormat="1" ht="18" x14ac:dyDescent="0.2">
      <c r="A1" s="203" t="s">
        <v>117</v>
      </c>
      <c r="B1" s="204"/>
      <c r="C1" s="204"/>
      <c r="D1" s="192"/>
      <c r="E1" s="192"/>
      <c r="F1" s="204"/>
      <c r="G1" s="204"/>
      <c r="H1" s="204"/>
      <c r="I1" s="204"/>
    </row>
    <row r="2" spans="1:12" s="177" customFormat="1" x14ac:dyDescent="0.2">
      <c r="A2" s="205" t="s">
        <v>62</v>
      </c>
      <c r="B2" s="204"/>
      <c r="C2" s="226" t="s">
        <v>242</v>
      </c>
      <c r="D2" s="227"/>
      <c r="E2" s="227"/>
      <c r="F2" s="204"/>
      <c r="G2" s="204"/>
      <c r="H2" s="204"/>
      <c r="I2" s="204"/>
    </row>
    <row r="3" spans="1:12" s="177" customFormat="1" x14ac:dyDescent="0.2">
      <c r="A3" s="205" t="s">
        <v>63</v>
      </c>
      <c r="B3" s="204"/>
      <c r="C3" s="226" t="str">
        <f>'Krycí list'!E7</f>
        <v>Základní škola Ivanovice na Hané, okres Vyškov, 
Tyršova 218/4, 683 23 Ivanovice na Hané</v>
      </c>
      <c r="D3" s="227"/>
      <c r="E3" s="227"/>
      <c r="F3" s="204"/>
      <c r="G3" s="204"/>
      <c r="H3" s="204"/>
      <c r="I3" s="134"/>
    </row>
    <row r="4" spans="1:12" s="177" customFormat="1" x14ac:dyDescent="0.2">
      <c r="A4" s="205" t="s">
        <v>64</v>
      </c>
      <c r="B4" s="204"/>
      <c r="C4" s="134" t="str">
        <f>'Krycí list'!E9</f>
        <v>OCENĚNÝ SOUPIS PRACÍ A DODÁVEK A SLUŽEB</v>
      </c>
      <c r="D4" s="193"/>
      <c r="E4" s="193"/>
      <c r="F4" s="204"/>
      <c r="G4" s="204"/>
      <c r="H4" s="204"/>
      <c r="I4" s="134"/>
    </row>
    <row r="5" spans="1:12" s="177" customFormat="1" x14ac:dyDescent="0.2">
      <c r="A5" s="204" t="s">
        <v>72</v>
      </c>
      <c r="B5" s="204"/>
      <c r="C5" s="134" t="str">
        <f>'Krycí list'!P5</f>
        <v xml:space="preserve"> </v>
      </c>
      <c r="D5" s="193"/>
      <c r="E5" s="193"/>
      <c r="F5" s="204"/>
      <c r="G5" s="204"/>
      <c r="H5" s="204"/>
      <c r="I5" s="134"/>
    </row>
    <row r="6" spans="1:12" s="177" customFormat="1" x14ac:dyDescent="0.2">
      <c r="A6" s="204"/>
      <c r="B6" s="204"/>
      <c r="C6" s="134"/>
      <c r="D6" s="193"/>
      <c r="E6" s="193"/>
      <c r="F6" s="204"/>
      <c r="G6" s="204"/>
      <c r="H6" s="204"/>
      <c r="I6" s="134"/>
    </row>
    <row r="7" spans="1:12" s="177" customFormat="1" x14ac:dyDescent="0.2">
      <c r="A7" s="204" t="s">
        <v>66</v>
      </c>
      <c r="B7" s="204"/>
      <c r="C7" s="226" t="str">
        <f>'Krycí list'!E26</f>
        <v>Základní škola Ivanovice na Hané, okres Vyškov</v>
      </c>
      <c r="D7" s="227"/>
      <c r="E7" s="227"/>
      <c r="F7" s="204"/>
      <c r="G7" s="204"/>
      <c r="H7" s="204"/>
      <c r="I7" s="134"/>
    </row>
    <row r="8" spans="1:12" s="177" customFormat="1" x14ac:dyDescent="0.2">
      <c r="A8" s="204" t="s">
        <v>67</v>
      </c>
      <c r="B8" s="204"/>
      <c r="C8" s="226" t="str">
        <f>'Krycí list'!E28</f>
        <v xml:space="preserve"> </v>
      </c>
      <c r="D8" s="227"/>
      <c r="E8" s="193"/>
      <c r="F8" s="204"/>
      <c r="G8" s="204"/>
      <c r="H8" s="204"/>
      <c r="I8" s="134"/>
    </row>
    <row r="9" spans="1:12" s="177" customFormat="1" x14ac:dyDescent="0.2">
      <c r="A9" s="204" t="s">
        <v>68</v>
      </c>
      <c r="B9" s="204"/>
      <c r="C9" s="228">
        <f>'Krycí list'!O31</f>
        <v>0</v>
      </c>
      <c r="D9" s="227"/>
      <c r="E9" s="193"/>
      <c r="F9" s="204"/>
      <c r="G9" s="204"/>
      <c r="H9" s="204"/>
      <c r="I9" s="134"/>
    </row>
    <row r="10" spans="1:12" s="177" customFormat="1" x14ac:dyDescent="0.2">
      <c r="A10" s="204"/>
      <c r="B10" s="204"/>
      <c r="C10" s="204"/>
      <c r="D10" s="192"/>
      <c r="E10" s="192"/>
      <c r="F10" s="204"/>
      <c r="G10" s="204"/>
      <c r="H10" s="204"/>
      <c r="I10" s="204"/>
    </row>
    <row r="11" spans="1:12" s="202" customFormat="1" ht="50.25" customHeight="1" x14ac:dyDescent="0.2">
      <c r="A11" s="183" t="s">
        <v>73</v>
      </c>
      <c r="B11" s="135" t="s">
        <v>74</v>
      </c>
      <c r="C11" s="135" t="s">
        <v>75</v>
      </c>
      <c r="D11" s="135" t="s">
        <v>111</v>
      </c>
      <c r="E11" s="135" t="s">
        <v>108</v>
      </c>
      <c r="F11" s="135" t="s">
        <v>76</v>
      </c>
      <c r="G11" s="135" t="s">
        <v>77</v>
      </c>
      <c r="H11" s="135" t="s">
        <v>109</v>
      </c>
      <c r="I11" s="135" t="s">
        <v>110</v>
      </c>
      <c r="K11" s="135" t="s">
        <v>318</v>
      </c>
      <c r="L11" s="135" t="s">
        <v>319</v>
      </c>
    </row>
    <row r="12" spans="1:12" s="189" customFormat="1" x14ac:dyDescent="0.2">
      <c r="A12" s="184">
        <v>1</v>
      </c>
      <c r="B12" s="150">
        <v>2</v>
      </c>
      <c r="C12" s="150">
        <v>3</v>
      </c>
      <c r="D12" s="136">
        <v>4</v>
      </c>
      <c r="E12" s="136">
        <v>5</v>
      </c>
      <c r="F12" s="150">
        <v>6</v>
      </c>
      <c r="G12" s="150">
        <v>7</v>
      </c>
      <c r="H12" s="150">
        <v>8</v>
      </c>
      <c r="I12" s="150">
        <v>9</v>
      </c>
      <c r="K12" s="150">
        <v>10</v>
      </c>
      <c r="L12" s="150">
        <v>11</v>
      </c>
    </row>
    <row r="13" spans="1:12" x14ac:dyDescent="0.2">
      <c r="A13" s="185"/>
      <c r="B13" s="187"/>
      <c r="C13" s="187"/>
      <c r="D13" s="194"/>
      <c r="E13" s="158"/>
      <c r="F13" s="187"/>
      <c r="G13" s="185"/>
      <c r="H13" s="185"/>
      <c r="I13" s="185"/>
    </row>
    <row r="14" spans="1:12" s="137" customFormat="1" x14ac:dyDescent="0.2">
      <c r="A14" s="180"/>
      <c r="B14" s="145"/>
      <c r="C14" s="190"/>
      <c r="D14" s="195" t="s">
        <v>98</v>
      </c>
      <c r="E14" s="159" t="s">
        <v>204</v>
      </c>
      <c r="F14" s="190"/>
      <c r="G14" s="178"/>
      <c r="H14" s="178"/>
      <c r="I14" s="146">
        <f>SUBTOTAL(9,I15:I20)</f>
        <v>0</v>
      </c>
    </row>
    <row r="15" spans="1:12" s="133" customFormat="1" x14ac:dyDescent="0.2">
      <c r="A15" s="143"/>
      <c r="B15" s="138"/>
      <c r="C15" s="182"/>
      <c r="D15" s="196"/>
      <c r="E15" s="157" t="s">
        <v>203</v>
      </c>
      <c r="F15" s="182"/>
      <c r="G15" s="179"/>
      <c r="H15" s="179"/>
      <c r="I15" s="139">
        <f>SUBTOTAL(9,I16:I20)</f>
        <v>0</v>
      </c>
    </row>
    <row r="16" spans="1:12" s="133" customFormat="1" ht="102" x14ac:dyDescent="0.2">
      <c r="A16" s="143">
        <v>1</v>
      </c>
      <c r="B16" s="140"/>
      <c r="C16" s="140" t="s">
        <v>115</v>
      </c>
      <c r="D16" s="197" t="s">
        <v>89</v>
      </c>
      <c r="E16" s="160" t="s">
        <v>307</v>
      </c>
      <c r="F16" s="140" t="s">
        <v>78</v>
      </c>
      <c r="G16" s="141">
        <v>3</v>
      </c>
      <c r="H16" s="142"/>
      <c r="I16" s="148">
        <f t="shared" ref="I16:I19" si="0">ROUND(G16*H16,2)</f>
        <v>0</v>
      </c>
      <c r="K16" s="211"/>
      <c r="L16" s="211"/>
    </row>
    <row r="17" spans="1:12" s="133" customFormat="1" ht="63.75" x14ac:dyDescent="0.2">
      <c r="A17" s="143">
        <v>2</v>
      </c>
      <c r="B17" s="140"/>
      <c r="C17" s="140" t="s">
        <v>115</v>
      </c>
      <c r="D17" s="197" t="s">
        <v>90</v>
      </c>
      <c r="E17" s="160" t="s">
        <v>320</v>
      </c>
      <c r="F17" s="140" t="s">
        <v>78</v>
      </c>
      <c r="G17" s="141">
        <f>G16</f>
        <v>3</v>
      </c>
      <c r="H17" s="142"/>
      <c r="I17" s="148">
        <f t="shared" si="0"/>
        <v>0</v>
      </c>
      <c r="K17" s="211"/>
    </row>
    <row r="18" spans="1:12" s="133" customFormat="1" ht="51" x14ac:dyDescent="0.2">
      <c r="A18" s="143">
        <v>3</v>
      </c>
      <c r="B18" s="140"/>
      <c r="C18" s="140" t="s">
        <v>115</v>
      </c>
      <c r="D18" s="197" t="s">
        <v>187</v>
      </c>
      <c r="E18" s="161" t="s">
        <v>189</v>
      </c>
      <c r="F18" s="140" t="s">
        <v>78</v>
      </c>
      <c r="G18" s="141">
        <f>G16</f>
        <v>3</v>
      </c>
      <c r="H18" s="142"/>
      <c r="I18" s="142">
        <f t="shared" si="0"/>
        <v>0</v>
      </c>
    </row>
    <row r="19" spans="1:12" s="133" customFormat="1" ht="76.5" x14ac:dyDescent="0.2">
      <c r="A19" s="143">
        <v>4</v>
      </c>
      <c r="B19" s="140"/>
      <c r="C19" s="140" t="s">
        <v>115</v>
      </c>
      <c r="D19" s="197" t="s">
        <v>186</v>
      </c>
      <c r="E19" s="161" t="s">
        <v>188</v>
      </c>
      <c r="F19" s="140" t="s">
        <v>78</v>
      </c>
      <c r="G19" s="141">
        <f>G16</f>
        <v>3</v>
      </c>
      <c r="H19" s="142"/>
      <c r="I19" s="142">
        <f t="shared" si="0"/>
        <v>0</v>
      </c>
    </row>
    <row r="20" spans="1:12" s="133" customFormat="1" ht="25.5" x14ac:dyDescent="0.2">
      <c r="A20" s="143">
        <v>5</v>
      </c>
      <c r="B20" s="140"/>
      <c r="C20" s="140" t="s">
        <v>115</v>
      </c>
      <c r="D20" s="175" t="s">
        <v>126</v>
      </c>
      <c r="E20" s="161" t="s">
        <v>147</v>
      </c>
      <c r="F20" s="140" t="s">
        <v>78</v>
      </c>
      <c r="G20" s="141">
        <v>3</v>
      </c>
      <c r="H20" s="142"/>
      <c r="I20" s="148">
        <f t="shared" ref="I20" si="1">ROUND(G20*H20,2)</f>
        <v>0</v>
      </c>
    </row>
    <row r="21" spans="1:12" x14ac:dyDescent="0.2">
      <c r="A21" s="181"/>
      <c r="B21" s="188"/>
      <c r="C21" s="188"/>
      <c r="D21" s="198"/>
      <c r="E21" s="164" t="s">
        <v>112</v>
      </c>
      <c r="F21" s="188"/>
      <c r="G21" s="201"/>
      <c r="H21" s="201"/>
      <c r="I21" s="149">
        <f>SUBTOTAL(9,I14:I20)</f>
        <v>0</v>
      </c>
      <c r="K21" s="133"/>
      <c r="L21" s="133"/>
    </row>
    <row r="22" spans="1:12" x14ac:dyDescent="0.2">
      <c r="K22" s="133"/>
      <c r="L22" s="133"/>
    </row>
    <row r="23" spans="1:12" x14ac:dyDescent="0.2">
      <c r="K23" s="133"/>
      <c r="L23" s="133"/>
    </row>
    <row r="24" spans="1:12" x14ac:dyDescent="0.2">
      <c r="K24" s="133"/>
      <c r="L24" s="133"/>
    </row>
    <row r="25" spans="1:12" x14ac:dyDescent="0.2">
      <c r="K25" s="133"/>
      <c r="L25" s="133"/>
    </row>
    <row r="26" spans="1:12" x14ac:dyDescent="0.2">
      <c r="K26" s="133"/>
      <c r="L26" s="133"/>
    </row>
    <row r="27" spans="1:12" x14ac:dyDescent="0.2">
      <c r="K27" s="133"/>
      <c r="L27" s="133"/>
    </row>
    <row r="28" spans="1:12" x14ac:dyDescent="0.2">
      <c r="K28" s="133"/>
      <c r="L28" s="133"/>
    </row>
    <row r="29" spans="1:12" x14ac:dyDescent="0.2">
      <c r="K29" s="133"/>
      <c r="L29" s="133"/>
    </row>
    <row r="30" spans="1:12" x14ac:dyDescent="0.2">
      <c r="K30" s="133"/>
      <c r="L30" s="133"/>
    </row>
    <row r="31" spans="1:12" x14ac:dyDescent="0.2">
      <c r="K31" s="133"/>
      <c r="L31" s="133"/>
    </row>
    <row r="32" spans="1:12" x14ac:dyDescent="0.2">
      <c r="K32" s="133"/>
      <c r="L32" s="133"/>
    </row>
    <row r="33" spans="11:12" x14ac:dyDescent="0.2">
      <c r="K33" s="133"/>
      <c r="L33" s="133"/>
    </row>
    <row r="34" spans="11:12" x14ac:dyDescent="0.2">
      <c r="K34" s="133"/>
      <c r="L34" s="133"/>
    </row>
    <row r="35" spans="11:12" x14ac:dyDescent="0.2">
      <c r="K35" s="133"/>
      <c r="L35" s="133"/>
    </row>
    <row r="36" spans="11:12" x14ac:dyDescent="0.2">
      <c r="K36" s="133"/>
      <c r="L36" s="133"/>
    </row>
    <row r="37" spans="11:12" x14ac:dyDescent="0.2">
      <c r="K37" s="133"/>
      <c r="L37" s="133"/>
    </row>
    <row r="38" spans="11:12" x14ac:dyDescent="0.2">
      <c r="K38" s="133"/>
      <c r="L38" s="133"/>
    </row>
    <row r="39" spans="11:12" x14ac:dyDescent="0.2">
      <c r="K39" s="133"/>
      <c r="L39" s="133"/>
    </row>
    <row r="40" spans="11:12" x14ac:dyDescent="0.2">
      <c r="K40" s="133"/>
      <c r="L40" s="133"/>
    </row>
    <row r="41" spans="11:12" x14ac:dyDescent="0.2">
      <c r="K41" s="133"/>
      <c r="L41" s="133"/>
    </row>
    <row r="42" spans="11:12" x14ac:dyDescent="0.2">
      <c r="K42" s="133"/>
      <c r="L42" s="133"/>
    </row>
    <row r="43" spans="11:12" x14ac:dyDescent="0.2">
      <c r="K43" s="133"/>
      <c r="L43" s="133"/>
    </row>
    <row r="44" spans="11:12" x14ac:dyDescent="0.2">
      <c r="K44" s="133"/>
      <c r="L44" s="133"/>
    </row>
    <row r="45" spans="11:12" x14ac:dyDescent="0.2">
      <c r="K45" s="133"/>
      <c r="L45" s="133"/>
    </row>
    <row r="46" spans="11:12" x14ac:dyDescent="0.2">
      <c r="K46" s="133"/>
      <c r="L46" s="133"/>
    </row>
    <row r="47" spans="11:12" x14ac:dyDescent="0.2">
      <c r="K47" s="133"/>
      <c r="L47" s="133"/>
    </row>
    <row r="48" spans="11:12" x14ac:dyDescent="0.2">
      <c r="K48" s="133"/>
      <c r="L48" s="133"/>
    </row>
  </sheetData>
  <sheetProtection formatCells="0" formatColumns="0" formatRows="0" insertColumns="0" insertRows="0" insertHyperlinks="0" deleteColumns="0" deleteRows="0" sort="0" autoFilter="0" pivotTables="0"/>
  <mergeCells count="5">
    <mergeCell ref="C3:E3"/>
    <mergeCell ref="C7:E7"/>
    <mergeCell ref="C8:D8"/>
    <mergeCell ref="C9:D9"/>
    <mergeCell ref="C2:E2"/>
  </mergeCells>
  <printOptions horizontalCentered="1"/>
  <pageMargins left="0.59055118110236227" right="0.59055118110236227" top="0.59055118110236227" bottom="0.59055118110236227" header="0.51181102362204722" footer="0.51181102362204722"/>
  <pageSetup paperSize="9" scale="35" fitToHeight="999" orientation="landscape" errors="blank"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file>

<file path=customXml/itemProps1.xml><?xml version="1.0" encoding="utf-8"?>
<ds:datastoreItem xmlns:ds="http://schemas.openxmlformats.org/officeDocument/2006/customXml" ds:itemID="{1A117082-AE84-45DC-B4B1-E854891D3B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17</vt:i4>
      </vt:variant>
      <vt:variant>
        <vt:lpstr>Pojmenované oblasti</vt:lpstr>
      </vt:variant>
      <vt:variant>
        <vt:i4>29</vt:i4>
      </vt:variant>
    </vt:vector>
  </HeadingPairs>
  <TitlesOfParts>
    <vt:vector size="46" baseType="lpstr">
      <vt:lpstr>Krycí list</vt:lpstr>
      <vt:lpstr>Rekapitulace</vt:lpstr>
      <vt:lpstr>Učebna informatiky 0.27a</vt:lpstr>
      <vt:lpstr>Cvičná kuchyň 0.36</vt:lpstr>
      <vt:lpstr>Jazyková učebna 0.39</vt:lpstr>
      <vt:lpstr>Kabinet 0.42</vt:lpstr>
      <vt:lpstr>Učebna přírodopisu 1.10</vt:lpstr>
      <vt:lpstr>Kabinet přírodopisu 1.11</vt:lpstr>
      <vt:lpstr>Kabinet cizích jazyků 1.12</vt:lpstr>
      <vt:lpstr>Jazyková učebna 1.14</vt:lpstr>
      <vt:lpstr>Kabinet informatiky 1.16</vt:lpstr>
      <vt:lpstr>Učebna fyziky 2.6</vt:lpstr>
      <vt:lpstr>Kabinet fyziky 2.7</vt:lpstr>
      <vt:lpstr>Učebna chemie 2.10</vt:lpstr>
      <vt:lpstr>Kabinet chemie 2.11</vt:lpstr>
      <vt:lpstr>Konektivita</vt:lpstr>
      <vt:lpstr>#Figury</vt:lpstr>
      <vt:lpstr>'Cvičná kuchyň 0.36'!Názvy_tisku</vt:lpstr>
      <vt:lpstr>'Jazyková učebna 0.39'!Názvy_tisku</vt:lpstr>
      <vt:lpstr>'Jazyková učebna 1.14'!Názvy_tisku</vt:lpstr>
      <vt:lpstr>'Kabinet 0.42'!Názvy_tisku</vt:lpstr>
      <vt:lpstr>'Kabinet cizích jazyků 1.12'!Názvy_tisku</vt:lpstr>
      <vt:lpstr>'Kabinet fyziky 2.7'!Názvy_tisku</vt:lpstr>
      <vt:lpstr>'Kabinet chemie 2.11'!Názvy_tisku</vt:lpstr>
      <vt:lpstr>'Kabinet informatiky 1.16'!Názvy_tisku</vt:lpstr>
      <vt:lpstr>'Kabinet přírodopisu 1.11'!Názvy_tisku</vt:lpstr>
      <vt:lpstr>Konektivita!Názvy_tisku</vt:lpstr>
      <vt:lpstr>Rekapitulace!Názvy_tisku</vt:lpstr>
      <vt:lpstr>'Učebna fyziky 2.6'!Názvy_tisku</vt:lpstr>
      <vt:lpstr>'Učebna chemie 2.10'!Názvy_tisku</vt:lpstr>
      <vt:lpstr>'Učebna informatiky 0.27a'!Názvy_tisku</vt:lpstr>
      <vt:lpstr>'Učebna přírodopisu 1.10'!Názvy_tisku</vt:lpstr>
      <vt:lpstr>'Cvičná kuchyň 0.36'!Oblast_tisku</vt:lpstr>
      <vt:lpstr>'Jazyková učebna 0.39'!Oblast_tisku</vt:lpstr>
      <vt:lpstr>'Jazyková učebna 1.14'!Oblast_tisku</vt:lpstr>
      <vt:lpstr>'Kabinet 0.42'!Oblast_tisku</vt:lpstr>
      <vt:lpstr>'Kabinet cizích jazyků 1.12'!Oblast_tisku</vt:lpstr>
      <vt:lpstr>'Kabinet fyziky 2.7'!Oblast_tisku</vt:lpstr>
      <vt:lpstr>'Kabinet chemie 2.11'!Oblast_tisku</vt:lpstr>
      <vt:lpstr>'Kabinet informatiky 1.16'!Oblast_tisku</vt:lpstr>
      <vt:lpstr>'Kabinet přírodopisu 1.11'!Oblast_tisku</vt:lpstr>
      <vt:lpstr>Konektivita!Oblast_tisku</vt:lpstr>
      <vt:lpstr>'Učebna fyziky 2.6'!Oblast_tisku</vt:lpstr>
      <vt:lpstr>'Učebna chemie 2.10'!Oblast_tisku</vt:lpstr>
      <vt:lpstr>'Učebna informatiky 0.27a'!Oblast_tisku</vt:lpstr>
      <vt:lpstr>'Učebna přírodopisu 1.10'!Oblast_tisku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dc:creator>
  <cp:lastModifiedBy>Sebastian Fenyk</cp:lastModifiedBy>
  <cp:lastPrinted>2019-11-21T13:12:23Z</cp:lastPrinted>
  <dcterms:created xsi:type="dcterms:W3CDTF">2006-04-27T05:25:48Z</dcterms:created>
  <dcterms:modified xsi:type="dcterms:W3CDTF">2025-05-12T09:39:25Z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1029	1029</vt:lpwstr>
  </property>
</Properties>
</file>